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05" yWindow="-105" windowWidth="21825" windowHeight="13905" activeTab="3"/>
  </bookViews>
  <sheets>
    <sheet name="Kobiety" sheetId="25" r:id="rId1"/>
    <sheet name="Mezczyzni" sheetId="27" r:id="rId2"/>
    <sheet name="Łącznie 2022" sheetId="28" r:id="rId3"/>
    <sheet name="W01" sheetId="29" r:id="rId4"/>
  </sheets>
  <externalReferences>
    <externalReference r:id="rId5"/>
  </externalReferences>
  <definedNames>
    <definedName name="ccc">'[1]1999'!$A$4:$H$207</definedName>
    <definedName name="_xlnm.Database" localSheetId="2">#REF!</definedName>
    <definedName name="_xlnm.Database" localSheetId="1">#REF!</definedName>
    <definedName name="_xlnm.Database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8"/>
  <c r="J6" s="1"/>
  <c r="K6" s="1"/>
  <c r="L5"/>
  <c r="J5"/>
  <c r="K5" s="1"/>
  <c r="I3" i="27"/>
  <c r="I4" s="1"/>
  <c r="L2"/>
  <c r="J2"/>
  <c r="K2" s="1"/>
  <c r="F7" i="29" l="1"/>
  <c r="D7" s="1"/>
  <c r="E5"/>
  <c r="D5"/>
  <c r="J3" i="27"/>
  <c r="K3" s="1"/>
  <c r="L3"/>
  <c r="I7" i="28"/>
  <c r="L6"/>
  <c r="J4" i="27"/>
  <c r="K4" s="1"/>
  <c r="L4"/>
  <c r="I5"/>
  <c r="C10" i="29" l="1"/>
  <c r="C8"/>
  <c r="E7"/>
  <c r="C9"/>
  <c r="C11"/>
  <c r="J7" i="28"/>
  <c r="K7" s="1"/>
  <c r="L7"/>
  <c r="I8"/>
  <c r="J5" i="27"/>
  <c r="K5" s="1"/>
  <c r="L5"/>
  <c r="I6"/>
  <c r="C12" i="29" l="1"/>
  <c r="C13"/>
  <c r="J8" i="28"/>
  <c r="K8" s="1"/>
  <c r="L8"/>
  <c r="I9"/>
  <c r="J6" i="27"/>
  <c r="K6" s="1"/>
  <c r="I7"/>
  <c r="L6"/>
  <c r="I3" i="25"/>
  <c r="I4" s="1"/>
  <c r="G5" i="29" l="1"/>
  <c r="H5"/>
  <c r="H12" s="1"/>
  <c r="J9" i="28"/>
  <c r="K9" s="1"/>
  <c r="L9"/>
  <c r="I10"/>
  <c r="J7" i="27"/>
  <c r="K7" s="1"/>
  <c r="I8"/>
  <c r="L7"/>
  <c r="I5" i="2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J4"/>
  <c r="J10" i="28" l="1"/>
  <c r="K10" s="1"/>
  <c r="L10"/>
  <c r="I11"/>
  <c r="J8" i="27"/>
  <c r="K8" s="1"/>
  <c r="L8"/>
  <c r="I9"/>
  <c r="J11" i="28" l="1"/>
  <c r="K11" s="1"/>
  <c r="L11"/>
  <c r="I12"/>
  <c r="J9" i="27"/>
  <c r="K9" s="1"/>
  <c r="L9"/>
  <c r="I10"/>
  <c r="J12" i="28" l="1"/>
  <c r="K12" s="1"/>
  <c r="L12"/>
  <c r="I13"/>
  <c r="J10" i="27"/>
  <c r="K10" s="1"/>
  <c r="L10"/>
  <c r="I11"/>
  <c r="J13" i="28" l="1"/>
  <c r="K13" s="1"/>
  <c r="L13"/>
  <c r="I14"/>
  <c r="J11" i="27"/>
  <c r="K11" s="1"/>
  <c r="L11"/>
  <c r="I12"/>
  <c r="J14" i="28" l="1"/>
  <c r="K14" s="1"/>
  <c r="L14"/>
  <c r="I15"/>
  <c r="J12" i="27"/>
  <c r="K12" s="1"/>
  <c r="I13"/>
  <c r="L12"/>
  <c r="J2" i="25"/>
  <c r="L4"/>
  <c r="L2"/>
  <c r="J15" i="28" l="1"/>
  <c r="K15" s="1"/>
  <c r="L15"/>
  <c r="I16"/>
  <c r="J13" i="27"/>
  <c r="K13" s="1"/>
  <c r="I14"/>
  <c r="L13"/>
  <c r="K2" i="25"/>
  <c r="J3"/>
  <c r="L3"/>
  <c r="K4"/>
  <c r="J16" i="28" l="1"/>
  <c r="K16" s="1"/>
  <c r="I17"/>
  <c r="L16"/>
  <c r="J14" i="27"/>
  <c r="K14" s="1"/>
  <c r="L14"/>
  <c r="I15"/>
  <c r="K3" i="25"/>
  <c r="L6"/>
  <c r="J5"/>
  <c r="K5" s="1"/>
  <c r="L5"/>
  <c r="J17" i="28" l="1"/>
  <c r="K17" s="1"/>
  <c r="L17"/>
  <c r="I18"/>
  <c r="I16" i="27"/>
  <c r="L15"/>
  <c r="J15"/>
  <c r="K15" s="1"/>
  <c r="J6" i="25"/>
  <c r="K6" s="1"/>
  <c r="J18" i="28" l="1"/>
  <c r="K18" s="1"/>
  <c r="I19"/>
  <c r="L18"/>
  <c r="J16" i="27"/>
  <c r="K16" s="1"/>
  <c r="I17"/>
  <c r="L16"/>
  <c r="J7" i="25"/>
  <c r="K7" s="1"/>
  <c r="L7"/>
  <c r="J19" i="28" l="1"/>
  <c r="K19" s="1"/>
  <c r="L19"/>
  <c r="I20"/>
  <c r="J17" i="27"/>
  <c r="K17" s="1"/>
  <c r="I18"/>
  <c r="L17"/>
  <c r="L8" i="25"/>
  <c r="J8"/>
  <c r="K8" s="1"/>
  <c r="J20" i="28" l="1"/>
  <c r="K20" s="1"/>
  <c r="I21"/>
  <c r="L20"/>
  <c r="J18" i="27"/>
  <c r="K18" s="1"/>
  <c r="I19"/>
  <c r="L18"/>
  <c r="J9" i="25"/>
  <c r="K9" s="1"/>
  <c r="L9"/>
  <c r="J21" i="28" l="1"/>
  <c r="K21" s="1"/>
  <c r="L21"/>
  <c r="I22"/>
  <c r="I20" i="27"/>
  <c r="L19"/>
  <c r="J19"/>
  <c r="K19" s="1"/>
  <c r="L10" i="25"/>
  <c r="J10"/>
  <c r="K10" s="1"/>
  <c r="J22" i="28" l="1"/>
  <c r="K22" s="1"/>
  <c r="L22"/>
  <c r="I23"/>
  <c r="I21" i="27"/>
  <c r="J20"/>
  <c r="K20" s="1"/>
  <c r="L20"/>
  <c r="J11" i="25"/>
  <c r="K11" s="1"/>
  <c r="L11"/>
  <c r="J23" i="28" l="1"/>
  <c r="K23" s="1"/>
  <c r="I24"/>
  <c r="L23"/>
  <c r="I22" i="27"/>
  <c r="L21"/>
  <c r="J21"/>
  <c r="K21" s="1"/>
  <c r="L12" i="25"/>
  <c r="J12"/>
  <c r="K12" s="1"/>
  <c r="J24" i="28" l="1"/>
  <c r="K24" s="1"/>
  <c r="L24"/>
  <c r="I25"/>
  <c r="I23" i="27"/>
  <c r="L22"/>
  <c r="J22"/>
  <c r="K22" s="1"/>
  <c r="J13" i="25"/>
  <c r="K13" s="1"/>
  <c r="L13"/>
  <c r="J25" i="28" l="1"/>
  <c r="K25" s="1"/>
  <c r="I26"/>
  <c r="L25"/>
  <c r="I24" i="27"/>
  <c r="L23"/>
  <c r="J23"/>
  <c r="K23" s="1"/>
  <c r="L14" i="25"/>
  <c r="J14"/>
  <c r="K14" s="1"/>
  <c r="J26" i="28" l="1"/>
  <c r="K26" s="1"/>
  <c r="L26"/>
  <c r="I27"/>
  <c r="I25" i="27"/>
  <c r="L24"/>
  <c r="J24"/>
  <c r="K24" s="1"/>
  <c r="J15" i="25"/>
  <c r="K15" s="1"/>
  <c r="L15"/>
  <c r="J27" i="28" l="1"/>
  <c r="K27" s="1"/>
  <c r="I28"/>
  <c r="L27"/>
  <c r="I26" i="27"/>
  <c r="J25"/>
  <c r="K25" s="1"/>
  <c r="L25"/>
  <c r="L16" i="25"/>
  <c r="J16"/>
  <c r="K16" s="1"/>
  <c r="J28" i="28" l="1"/>
  <c r="K28" s="1"/>
  <c r="L28"/>
  <c r="I29"/>
  <c r="I27" i="27"/>
  <c r="L26"/>
  <c r="J26"/>
  <c r="K26" s="1"/>
  <c r="J17" i="25"/>
  <c r="K17" s="1"/>
  <c r="L17"/>
  <c r="J29" i="28" l="1"/>
  <c r="K29" s="1"/>
  <c r="I30"/>
  <c r="L29"/>
  <c r="I28" i="27"/>
  <c r="L27"/>
  <c r="J27"/>
  <c r="K27" s="1"/>
  <c r="L18" i="25"/>
  <c r="J18"/>
  <c r="K18" s="1"/>
  <c r="J30" i="28" l="1"/>
  <c r="K30" s="1"/>
  <c r="L30"/>
  <c r="I31"/>
  <c r="I29" i="27"/>
  <c r="L28"/>
  <c r="J28"/>
  <c r="K28" s="1"/>
  <c r="J19" i="25"/>
  <c r="K19" s="1"/>
  <c r="L19"/>
  <c r="J31" i="28" l="1"/>
  <c r="K31" s="1"/>
  <c r="I32"/>
  <c r="L31"/>
  <c r="I30" i="27"/>
  <c r="L29"/>
  <c r="J29"/>
  <c r="K29" s="1"/>
  <c r="L20" i="25"/>
  <c r="J20"/>
  <c r="K20" s="1"/>
  <c r="J32" i="28" l="1"/>
  <c r="K32" s="1"/>
  <c r="L32"/>
  <c r="I33"/>
  <c r="I31" i="27"/>
  <c r="L30"/>
  <c r="J30"/>
  <c r="K30" s="1"/>
  <c r="J21" i="25"/>
  <c r="K21" s="1"/>
  <c r="L21"/>
  <c r="J33" i="28" l="1"/>
  <c r="K33" s="1"/>
  <c r="L33"/>
  <c r="I34"/>
  <c r="I32" i="27"/>
  <c r="L31"/>
  <c r="J31"/>
  <c r="K31" s="1"/>
  <c r="L22" i="25"/>
  <c r="J22"/>
  <c r="K22" s="1"/>
  <c r="J34" i="28" l="1"/>
  <c r="K34" s="1"/>
  <c r="L34"/>
  <c r="I35"/>
  <c r="I33" i="27"/>
  <c r="J32"/>
  <c r="K32" s="1"/>
  <c r="L32"/>
  <c r="J23" i="25"/>
  <c r="K23" s="1"/>
  <c r="L23"/>
  <c r="J35" i="28" l="1"/>
  <c r="K35" s="1"/>
  <c r="L35"/>
  <c r="I36"/>
  <c r="I34" i="27"/>
  <c r="L33"/>
  <c r="J33"/>
  <c r="K33" s="1"/>
  <c r="L24" i="25"/>
  <c r="J24"/>
  <c r="K24" s="1"/>
  <c r="J36" i="28" l="1"/>
  <c r="K36" s="1"/>
  <c r="L36"/>
  <c r="I37"/>
  <c r="I35" i="27"/>
  <c r="J34"/>
  <c r="K34" s="1"/>
  <c r="L34"/>
  <c r="J25" i="25"/>
  <c r="K25" s="1"/>
  <c r="L25"/>
  <c r="J37" i="28" l="1"/>
  <c r="K37" s="1"/>
  <c r="L37"/>
  <c r="I38"/>
  <c r="I36" i="27"/>
  <c r="L35"/>
  <c r="J35"/>
  <c r="K35" s="1"/>
  <c r="L26" i="25"/>
  <c r="J26"/>
  <c r="K26" s="1"/>
  <c r="J38" i="28" l="1"/>
  <c r="K38" s="1"/>
  <c r="L38"/>
  <c r="I39"/>
  <c r="I37" i="27"/>
  <c r="J36"/>
  <c r="K36" s="1"/>
  <c r="L36"/>
  <c r="J27" i="25"/>
  <c r="K27" s="1"/>
  <c r="L27"/>
  <c r="J39" i="28" l="1"/>
  <c r="K39" s="1"/>
  <c r="L39"/>
  <c r="I40"/>
  <c r="I38" i="27"/>
  <c r="L37"/>
  <c r="J37"/>
  <c r="K37" s="1"/>
  <c r="L28" i="25"/>
  <c r="J28"/>
  <c r="K28" s="1"/>
  <c r="J40" i="28" l="1"/>
  <c r="K40" s="1"/>
  <c r="L40"/>
  <c r="I41"/>
  <c r="I39" i="27"/>
  <c r="J38"/>
  <c r="K38" s="1"/>
  <c r="L38"/>
  <c r="J29" i="25"/>
  <c r="K29" s="1"/>
  <c r="L29"/>
  <c r="J41" i="28" l="1"/>
  <c r="K41" s="1"/>
  <c r="L41"/>
  <c r="I42"/>
  <c r="I40" i="27"/>
  <c r="L39"/>
  <c r="J39"/>
  <c r="K39" s="1"/>
  <c r="L30" i="25"/>
  <c r="J30"/>
  <c r="K30" s="1"/>
  <c r="J42" i="28" l="1"/>
  <c r="K42" s="1"/>
  <c r="L42"/>
  <c r="I43"/>
  <c r="I41" i="27"/>
  <c r="L40"/>
  <c r="J40"/>
  <c r="K40" s="1"/>
  <c r="J31" i="25"/>
  <c r="K31" s="1"/>
  <c r="L31"/>
  <c r="I44" i="28" l="1"/>
  <c r="J43"/>
  <c r="K43" s="1"/>
  <c r="L43"/>
  <c r="I42" i="27"/>
  <c r="J41"/>
  <c r="K41" s="1"/>
  <c r="L41"/>
  <c r="L32" i="25"/>
  <c r="J32"/>
  <c r="K32" s="1"/>
  <c r="I45" i="28" l="1"/>
  <c r="J44"/>
  <c r="K44" s="1"/>
  <c r="L44"/>
  <c r="I43" i="27"/>
  <c r="L42"/>
  <c r="J42"/>
  <c r="K42" s="1"/>
  <c r="J33" i="25"/>
  <c r="K33" s="1"/>
  <c r="L33"/>
  <c r="J45" i="28" l="1"/>
  <c r="K45" s="1"/>
  <c r="I46"/>
  <c r="L45"/>
  <c r="I44" i="27"/>
  <c r="J43"/>
  <c r="K43" s="1"/>
  <c r="L43"/>
  <c r="L34" i="25"/>
  <c r="J34"/>
  <c r="K34" s="1"/>
  <c r="I47" i="28" l="1"/>
  <c r="J46"/>
  <c r="K46" s="1"/>
  <c r="L46"/>
  <c r="I45" i="27"/>
  <c r="L44"/>
  <c r="J44"/>
  <c r="K44" s="1"/>
  <c r="J35" i="25"/>
  <c r="K35" s="1"/>
  <c r="L35"/>
  <c r="I48" i="28" l="1"/>
  <c r="J47"/>
  <c r="K47" s="1"/>
  <c r="L47"/>
  <c r="I46" i="27"/>
  <c r="J45"/>
  <c r="K45" s="1"/>
  <c r="L45"/>
  <c r="L36" i="25"/>
  <c r="J36"/>
  <c r="K36" s="1"/>
  <c r="J48" i="28" l="1"/>
  <c r="K48" s="1"/>
  <c r="I49"/>
  <c r="L48"/>
  <c r="I47" i="27"/>
  <c r="L46"/>
  <c r="J46"/>
  <c r="K46" s="1"/>
  <c r="J37" i="25"/>
  <c r="K37" s="1"/>
  <c r="L37"/>
  <c r="I50" i="28" l="1"/>
  <c r="J49"/>
  <c r="K49" s="1"/>
  <c r="L49"/>
  <c r="I48" i="27"/>
  <c r="L47"/>
  <c r="J47"/>
  <c r="K47" s="1"/>
  <c r="L38" i="25"/>
  <c r="J38"/>
  <c r="K38" s="1"/>
  <c r="J50" i="28" l="1"/>
  <c r="K50" s="1"/>
  <c r="I51"/>
  <c r="L50"/>
  <c r="I49" i="27"/>
  <c r="J48"/>
  <c r="K48" s="1"/>
  <c r="L48"/>
  <c r="J39" i="25"/>
  <c r="K39" s="1"/>
  <c r="L39"/>
  <c r="I52" i="28" l="1"/>
  <c r="J51"/>
  <c r="K51" s="1"/>
  <c r="L51"/>
  <c r="I50" i="27"/>
  <c r="L49"/>
  <c r="J49"/>
  <c r="K49" s="1"/>
  <c r="L40" i="25"/>
  <c r="J40"/>
  <c r="K40" s="1"/>
  <c r="I53" i="28" l="1"/>
  <c r="J52"/>
  <c r="K52" s="1"/>
  <c r="L52"/>
  <c r="J50" i="27"/>
  <c r="K50" s="1"/>
  <c r="L50"/>
  <c r="I51"/>
  <c r="J41" i="25"/>
  <c r="K41" s="1"/>
  <c r="L41"/>
  <c r="I54" i="28" l="1"/>
  <c r="J53"/>
  <c r="K53" s="1"/>
  <c r="L53"/>
  <c r="J51" i="27"/>
  <c r="K51" s="1"/>
  <c r="L51"/>
  <c r="I52"/>
  <c r="L42" i="25"/>
  <c r="J42"/>
  <c r="K42" s="1"/>
  <c r="I55" i="28" l="1"/>
  <c r="J54"/>
  <c r="K54" s="1"/>
  <c r="L54"/>
  <c r="I53" i="27"/>
  <c r="L52"/>
  <c r="J52"/>
  <c r="K52" s="1"/>
  <c r="J43" i="25"/>
  <c r="K43" s="1"/>
  <c r="L43"/>
  <c r="I56" i="28" l="1"/>
  <c r="J55"/>
  <c r="K55" s="1"/>
  <c r="L55"/>
  <c r="J53" i="27"/>
  <c r="K53" s="1"/>
  <c r="I54"/>
  <c r="L53"/>
  <c r="L44" i="25"/>
  <c r="J44"/>
  <c r="K44" s="1"/>
  <c r="I57" i="28" l="1"/>
  <c r="J56"/>
  <c r="K56" s="1"/>
  <c r="L56"/>
  <c r="I55" i="27"/>
  <c r="L54"/>
  <c r="J54"/>
  <c r="K54" s="1"/>
  <c r="J45" i="25"/>
  <c r="K45" s="1"/>
  <c r="L45"/>
  <c r="J57" i="28" l="1"/>
  <c r="K57" s="1"/>
  <c r="I58"/>
  <c r="L57"/>
  <c r="J55" i="27"/>
  <c r="K55" s="1"/>
  <c r="I56"/>
  <c r="L55"/>
  <c r="L46" i="25"/>
  <c r="J46"/>
  <c r="K46" s="1"/>
  <c r="I59" i="28" l="1"/>
  <c r="J58"/>
  <c r="K58" s="1"/>
  <c r="L58"/>
  <c r="J56" i="27"/>
  <c r="K56" s="1"/>
  <c r="I57"/>
  <c r="L56"/>
  <c r="J47" i="25"/>
  <c r="K47" s="1"/>
  <c r="L47"/>
  <c r="I60" i="28" l="1"/>
  <c r="J59"/>
  <c r="K59" s="1"/>
  <c r="L59"/>
  <c r="J57" i="27"/>
  <c r="K57" s="1"/>
  <c r="I58"/>
  <c r="L57"/>
  <c r="L48" i="25"/>
  <c r="J48"/>
  <c r="K48" s="1"/>
  <c r="J60" i="28" l="1"/>
  <c r="K60" s="1"/>
  <c r="I61"/>
  <c r="L60"/>
  <c r="J58" i="27"/>
  <c r="K58" s="1"/>
  <c r="I59"/>
  <c r="L58"/>
  <c r="J49" i="25"/>
  <c r="K49" s="1"/>
  <c r="L49"/>
  <c r="I62" i="28" l="1"/>
  <c r="J61"/>
  <c r="K61" s="1"/>
  <c r="L61"/>
  <c r="J59" i="27"/>
  <c r="K59" s="1"/>
  <c r="I60"/>
  <c r="L59"/>
  <c r="L50" i="25"/>
  <c r="J50"/>
  <c r="K50" s="1"/>
  <c r="I63" i="28" l="1"/>
  <c r="J62"/>
  <c r="K62" s="1"/>
  <c r="L62"/>
  <c r="J60" i="27"/>
  <c r="K60" s="1"/>
  <c r="I61"/>
  <c r="L60"/>
  <c r="J51" i="25"/>
  <c r="K51" s="1"/>
  <c r="L51"/>
  <c r="I64" i="28" l="1"/>
  <c r="J63"/>
  <c r="K63" s="1"/>
  <c r="L63"/>
  <c r="I62" i="27"/>
  <c r="L61"/>
  <c r="J61"/>
  <c r="K61" s="1"/>
  <c r="L52" i="25"/>
  <c r="J52"/>
  <c r="K52" s="1"/>
  <c r="L64" i="28" l="1"/>
  <c r="I65"/>
  <c r="J64"/>
  <c r="K64" s="1"/>
  <c r="J62" i="27"/>
  <c r="K62" s="1"/>
  <c r="I63"/>
  <c r="L62"/>
  <c r="J53" i="25"/>
  <c r="K53" s="1"/>
  <c r="L53"/>
  <c r="L65" i="28" l="1"/>
  <c r="J65"/>
  <c r="K65" s="1"/>
  <c r="I66"/>
  <c r="I64" i="27"/>
  <c r="L63"/>
  <c r="J63"/>
  <c r="K63" s="1"/>
  <c r="L54" i="25"/>
  <c r="J54"/>
  <c r="K54" s="1"/>
  <c r="L66" i="28" l="1"/>
  <c r="J66"/>
  <c r="K66" s="1"/>
  <c r="I67"/>
  <c r="J64" i="27"/>
  <c r="K64" s="1"/>
  <c r="L64"/>
  <c r="I65"/>
  <c r="L55" i="25"/>
  <c r="J55"/>
  <c r="K55" s="1"/>
  <c r="L67" i="28" l="1"/>
  <c r="J67"/>
  <c r="K67" s="1"/>
  <c r="I68"/>
  <c r="I66" i="27"/>
  <c r="L65"/>
  <c r="J65"/>
  <c r="K65" s="1"/>
  <c r="J56" i="25"/>
  <c r="K56" s="1"/>
  <c r="L56"/>
  <c r="L68" i="28" l="1"/>
  <c r="J68"/>
  <c r="K68" s="1"/>
  <c r="I69"/>
  <c r="J66" i="27"/>
  <c r="K66" s="1"/>
  <c r="I67"/>
  <c r="L66"/>
  <c r="L57" i="25"/>
  <c r="J57"/>
  <c r="K57" s="1"/>
  <c r="L69" i="28" l="1"/>
  <c r="J69"/>
  <c r="K69" s="1"/>
  <c r="I70"/>
  <c r="I68" i="27"/>
  <c r="L67"/>
  <c r="J67"/>
  <c r="K67" s="1"/>
  <c r="J58" i="25"/>
  <c r="K58" s="1"/>
  <c r="L58"/>
  <c r="L70" i="28" l="1"/>
  <c r="J70"/>
  <c r="K70" s="1"/>
  <c r="I71"/>
  <c r="J68" i="27"/>
  <c r="K68" s="1"/>
  <c r="I69"/>
  <c r="L68"/>
  <c r="L59" i="25"/>
  <c r="J59"/>
  <c r="K59" s="1"/>
  <c r="L71" i="28" l="1"/>
  <c r="J71"/>
  <c r="K71" s="1"/>
  <c r="I72"/>
  <c r="I70" i="27"/>
  <c r="L69"/>
  <c r="J69"/>
  <c r="K69" s="1"/>
  <c r="J60" i="25"/>
  <c r="K60" s="1"/>
  <c r="L60"/>
  <c r="L72" i="28" l="1"/>
  <c r="J72"/>
  <c r="K72" s="1"/>
  <c r="I73"/>
  <c r="J70" i="27"/>
  <c r="K70" s="1"/>
  <c r="I71"/>
  <c r="L70"/>
  <c r="L61" i="25"/>
  <c r="J61"/>
  <c r="K61" s="1"/>
  <c r="L73" i="28" l="1"/>
  <c r="J73"/>
  <c r="K73" s="1"/>
  <c r="I74"/>
  <c r="I72" i="27"/>
  <c r="L71"/>
  <c r="J71"/>
  <c r="K71" s="1"/>
  <c r="J62" i="25"/>
  <c r="K62" s="1"/>
  <c r="L62"/>
  <c r="L74" i="28" l="1"/>
  <c r="J74"/>
  <c r="K74" s="1"/>
  <c r="I75"/>
  <c r="J72" i="27"/>
  <c r="K72" s="1"/>
  <c r="L72"/>
  <c r="I73"/>
  <c r="L63" i="25"/>
  <c r="J63"/>
  <c r="K63" s="1"/>
  <c r="L75" i="28" l="1"/>
  <c r="J75"/>
  <c r="K75" s="1"/>
  <c r="I76"/>
  <c r="I74" i="27"/>
  <c r="L73"/>
  <c r="J73"/>
  <c r="K73" s="1"/>
  <c r="J64" i="25"/>
  <c r="K64" s="1"/>
  <c r="L64"/>
  <c r="L76" i="28" l="1"/>
  <c r="J76"/>
  <c r="K76" s="1"/>
  <c r="I77"/>
  <c r="J74" i="27"/>
  <c r="K74" s="1"/>
  <c r="I75"/>
  <c r="L74"/>
  <c r="L65" i="25"/>
  <c r="J65"/>
  <c r="K65" s="1"/>
  <c r="L77" i="28" l="1"/>
  <c r="J77"/>
  <c r="K77" s="1"/>
  <c r="I78"/>
  <c r="I76" i="27"/>
  <c r="L75"/>
  <c r="J75"/>
  <c r="K75" s="1"/>
  <c r="J66" i="25"/>
  <c r="K66" s="1"/>
  <c r="L66"/>
  <c r="L78" i="28" l="1"/>
  <c r="J78"/>
  <c r="K78" s="1"/>
  <c r="I79"/>
  <c r="J76" i="27"/>
  <c r="K76" s="1"/>
  <c r="I77"/>
  <c r="L76"/>
  <c r="L67" i="25"/>
  <c r="J67"/>
  <c r="K67" s="1"/>
  <c r="L79" i="28" l="1"/>
  <c r="J79"/>
  <c r="K79" s="1"/>
  <c r="I80"/>
  <c r="I78" i="27"/>
  <c r="L77"/>
  <c r="J77"/>
  <c r="K77" s="1"/>
  <c r="J68" i="25"/>
  <c r="K68" s="1"/>
  <c r="L68"/>
  <c r="L80" i="28" l="1"/>
  <c r="J80"/>
  <c r="K80" s="1"/>
  <c r="I81"/>
  <c r="J78" i="27"/>
  <c r="K78" s="1"/>
  <c r="I79"/>
  <c r="L78"/>
  <c r="L69" i="25"/>
  <c r="J69"/>
  <c r="K69" s="1"/>
  <c r="L81" i="28" l="1"/>
  <c r="J81"/>
  <c r="K81" s="1"/>
  <c r="I82"/>
  <c r="I80" i="27"/>
  <c r="L79"/>
  <c r="J79"/>
  <c r="K79" s="1"/>
  <c r="J70" i="25"/>
  <c r="K70" s="1"/>
  <c r="L70"/>
  <c r="L82" i="28" l="1"/>
  <c r="J82"/>
  <c r="K82" s="1"/>
  <c r="I83"/>
  <c r="J80" i="27"/>
  <c r="K80" s="1"/>
  <c r="L80"/>
  <c r="I81"/>
  <c r="L71" i="25"/>
  <c r="J71"/>
  <c r="K71" s="1"/>
  <c r="L83" i="28" l="1"/>
  <c r="J83"/>
  <c r="K83" s="1"/>
  <c r="I84"/>
  <c r="I82" i="27"/>
  <c r="L81"/>
  <c r="J81"/>
  <c r="K81" s="1"/>
  <c r="J72" i="25"/>
  <c r="K72" s="1"/>
  <c r="L72"/>
  <c r="L84" i="28" l="1"/>
  <c r="J84"/>
  <c r="K84" s="1"/>
  <c r="I85"/>
  <c r="J82" i="27"/>
  <c r="K82" s="1"/>
  <c r="I83"/>
  <c r="L82"/>
  <c r="L73" i="25"/>
  <c r="J73"/>
  <c r="K73" s="1"/>
  <c r="L85" i="28" l="1"/>
  <c r="J85"/>
  <c r="K85" s="1"/>
  <c r="I86"/>
  <c r="I84" i="27"/>
  <c r="L83"/>
  <c r="J83"/>
  <c r="K83" s="1"/>
  <c r="J74" i="25"/>
  <c r="K74" s="1"/>
  <c r="L74"/>
  <c r="L86" i="28" l="1"/>
  <c r="J86"/>
  <c r="K86" s="1"/>
  <c r="I87"/>
  <c r="J84" i="27"/>
  <c r="K84" s="1"/>
  <c r="I85"/>
  <c r="L84"/>
  <c r="L75" i="25"/>
  <c r="J75"/>
  <c r="K75" s="1"/>
  <c r="L87" i="28" l="1"/>
  <c r="J87"/>
  <c r="K87" s="1"/>
  <c r="I88"/>
  <c r="I86" i="27"/>
  <c r="L85"/>
  <c r="J85"/>
  <c r="K85" s="1"/>
  <c r="J76" i="25"/>
  <c r="K76" s="1"/>
  <c r="L76"/>
  <c r="L88" i="28" l="1"/>
  <c r="J88"/>
  <c r="K88" s="1"/>
  <c r="I89"/>
  <c r="J86" i="27"/>
  <c r="K86" s="1"/>
  <c r="I87"/>
  <c r="L86"/>
  <c r="L77" i="25"/>
  <c r="J77"/>
  <c r="K77" s="1"/>
  <c r="L89" i="28" l="1"/>
  <c r="J89"/>
  <c r="K89" s="1"/>
  <c r="I90"/>
  <c r="I88" i="27"/>
  <c r="L87"/>
  <c r="J87"/>
  <c r="K87" s="1"/>
  <c r="J78" i="25"/>
  <c r="K78" s="1"/>
  <c r="L78"/>
  <c r="L90" i="28" l="1"/>
  <c r="J90"/>
  <c r="K90" s="1"/>
  <c r="I91"/>
  <c r="J88" i="27"/>
  <c r="K88" s="1"/>
  <c r="L88"/>
  <c r="I89"/>
  <c r="L79" i="25"/>
  <c r="J79"/>
  <c r="K79" s="1"/>
  <c r="L91" i="28" l="1"/>
  <c r="J91"/>
  <c r="K91" s="1"/>
  <c r="I92"/>
  <c r="I90" i="27"/>
  <c r="L89"/>
  <c r="J89"/>
  <c r="K89" s="1"/>
  <c r="J80" i="25"/>
  <c r="K80" s="1"/>
  <c r="L80"/>
  <c r="L92" i="28" l="1"/>
  <c r="J92"/>
  <c r="K92" s="1"/>
  <c r="I93"/>
  <c r="J90" i="27"/>
  <c r="K90" s="1"/>
  <c r="I91"/>
  <c r="L90"/>
  <c r="L81" i="25"/>
  <c r="J81"/>
  <c r="K81" s="1"/>
  <c r="L93" i="28" l="1"/>
  <c r="J93"/>
  <c r="K93" s="1"/>
  <c r="I94"/>
  <c r="I92" i="27"/>
  <c r="L91"/>
  <c r="J91"/>
  <c r="K91" s="1"/>
  <c r="J82" i="25"/>
  <c r="K82" s="1"/>
  <c r="L82"/>
  <c r="L94" i="28" l="1"/>
  <c r="J94"/>
  <c r="K94" s="1"/>
  <c r="I95"/>
  <c r="J92" i="27"/>
  <c r="K92" s="1"/>
  <c r="I93"/>
  <c r="L92"/>
  <c r="L83" i="25"/>
  <c r="J83"/>
  <c r="K83" s="1"/>
  <c r="L95" i="28" l="1"/>
  <c r="J95"/>
  <c r="K95" s="1"/>
  <c r="I96"/>
  <c r="I94" i="27"/>
  <c r="L93"/>
  <c r="J93"/>
  <c r="K93" s="1"/>
  <c r="J84" i="25"/>
  <c r="K84" s="1"/>
  <c r="L84"/>
  <c r="L96" i="28" l="1"/>
  <c r="J96"/>
  <c r="K96" s="1"/>
  <c r="I97"/>
  <c r="J94" i="27"/>
  <c r="K94" s="1"/>
  <c r="I95"/>
  <c r="L94"/>
  <c r="L85" i="25"/>
  <c r="J85"/>
  <c r="K85" s="1"/>
  <c r="L97" i="28" l="1"/>
  <c r="J97"/>
  <c r="K97" s="1"/>
  <c r="I98"/>
  <c r="I96" i="27"/>
  <c r="L95"/>
  <c r="J95"/>
  <c r="K95" s="1"/>
  <c r="J86" i="25"/>
  <c r="K86" s="1"/>
  <c r="L86"/>
  <c r="L98" i="28" l="1"/>
  <c r="J98"/>
  <c r="K98" s="1"/>
  <c r="I99"/>
  <c r="J96" i="27"/>
  <c r="K96" s="1"/>
  <c r="L96"/>
  <c r="I97"/>
  <c r="L87" i="25"/>
  <c r="J87"/>
  <c r="K87" s="1"/>
  <c r="L99" i="28" l="1"/>
  <c r="J99"/>
  <c r="K99" s="1"/>
  <c r="I100"/>
  <c r="I98" i="27"/>
  <c r="L97"/>
  <c r="J97"/>
  <c r="K97" s="1"/>
  <c r="J88" i="25"/>
  <c r="K88" s="1"/>
  <c r="L88"/>
  <c r="L100" i="28" l="1"/>
  <c r="J100"/>
  <c r="K100" s="1"/>
  <c r="I101"/>
  <c r="J98" i="27"/>
  <c r="K98" s="1"/>
  <c r="I99"/>
  <c r="L98"/>
  <c r="L89" i="25"/>
  <c r="J89"/>
  <c r="K89" s="1"/>
  <c r="L101" i="28" l="1"/>
  <c r="J101"/>
  <c r="K101" s="1"/>
  <c r="I102"/>
  <c r="I100" i="27"/>
  <c r="L99"/>
  <c r="J99"/>
  <c r="K99" s="1"/>
  <c r="J90" i="25"/>
  <c r="K90" s="1"/>
  <c r="L90"/>
  <c r="L102" i="28" l="1"/>
  <c r="J102"/>
  <c r="K102" s="1"/>
  <c r="I103"/>
  <c r="J100" i="27"/>
  <c r="K100" s="1"/>
  <c r="I101"/>
  <c r="L100"/>
  <c r="L91" i="25"/>
  <c r="J91"/>
  <c r="K91" s="1"/>
  <c r="L103" i="28" l="1"/>
  <c r="J103"/>
  <c r="K103" s="1"/>
  <c r="I104"/>
  <c r="I102" i="27"/>
  <c r="L101"/>
  <c r="J101"/>
  <c r="K101" s="1"/>
  <c r="J92" i="25"/>
  <c r="K92" s="1"/>
  <c r="L92"/>
  <c r="L104" i="28" l="1"/>
  <c r="J104"/>
  <c r="K104" s="1"/>
  <c r="I105"/>
  <c r="J102" i="27"/>
  <c r="K102" s="1"/>
  <c r="N98" s="1"/>
  <c r="L102"/>
  <c r="M101" s="1"/>
  <c r="L93" i="25"/>
  <c r="J93"/>
  <c r="K93" s="1"/>
  <c r="N99" i="27" l="1"/>
  <c r="L105" i="28"/>
  <c r="M100" s="1"/>
  <c r="J105"/>
  <c r="K105" s="1"/>
  <c r="N99" s="1"/>
  <c r="N104"/>
  <c r="M98"/>
  <c r="M96"/>
  <c r="N102" i="27"/>
  <c r="O102" s="1"/>
  <c r="N4"/>
  <c r="N3"/>
  <c r="N2"/>
  <c r="N5"/>
  <c r="N6"/>
  <c r="N7"/>
  <c r="N8"/>
  <c r="N9"/>
  <c r="N10"/>
  <c r="N12"/>
  <c r="N11"/>
  <c r="N13"/>
  <c r="N17"/>
  <c r="N15"/>
  <c r="N14"/>
  <c r="N16"/>
  <c r="N19"/>
  <c r="N18"/>
  <c r="N20"/>
  <c r="N22"/>
  <c r="N21"/>
  <c r="N23"/>
  <c r="N24"/>
  <c r="N25"/>
  <c r="N26"/>
  <c r="N29"/>
  <c r="N27"/>
  <c r="N28"/>
  <c r="N30"/>
  <c r="N32"/>
  <c r="N31"/>
  <c r="N33"/>
  <c r="N35"/>
  <c r="N34"/>
  <c r="N36"/>
  <c r="N37"/>
  <c r="N39"/>
  <c r="N38"/>
  <c r="N41"/>
  <c r="N40"/>
  <c r="N43"/>
  <c r="N44"/>
  <c r="N42"/>
  <c r="N46"/>
  <c r="N45"/>
  <c r="N47"/>
  <c r="N48"/>
  <c r="N49"/>
  <c r="N50"/>
  <c r="N51"/>
  <c r="N53"/>
  <c r="N54"/>
  <c r="N52"/>
  <c r="N55"/>
  <c r="N57"/>
  <c r="N56"/>
  <c r="N59"/>
  <c r="N62"/>
  <c r="N58"/>
  <c r="N60"/>
  <c r="N61"/>
  <c r="N63"/>
  <c r="N64"/>
  <c r="N66"/>
  <c r="N65"/>
  <c r="N68"/>
  <c r="N70"/>
  <c r="N67"/>
  <c r="N69"/>
  <c r="N73"/>
  <c r="N72"/>
  <c r="N71"/>
  <c r="N74"/>
  <c r="N75"/>
  <c r="N77"/>
  <c r="N76"/>
  <c r="N78"/>
  <c r="N79"/>
  <c r="N80"/>
  <c r="N81"/>
  <c r="N83"/>
  <c r="N82"/>
  <c r="N86"/>
  <c r="N84"/>
  <c r="N85"/>
  <c r="N87"/>
  <c r="N88"/>
  <c r="N90"/>
  <c r="N89"/>
  <c r="N93"/>
  <c r="N91"/>
  <c r="N94"/>
  <c r="N92"/>
  <c r="N95"/>
  <c r="N96"/>
  <c r="N100"/>
  <c r="M102"/>
  <c r="P102" s="1"/>
  <c r="M3"/>
  <c r="M2"/>
  <c r="M4"/>
  <c r="M5"/>
  <c r="M6"/>
  <c r="M7"/>
  <c r="M8"/>
  <c r="M9"/>
  <c r="M11"/>
  <c r="M10"/>
  <c r="M13"/>
  <c r="M14"/>
  <c r="M12"/>
  <c r="M16"/>
  <c r="M15"/>
  <c r="M17"/>
  <c r="M18"/>
  <c r="M20"/>
  <c r="M19"/>
  <c r="M21"/>
  <c r="M23"/>
  <c r="M22"/>
  <c r="M24"/>
  <c r="M26"/>
  <c r="M25"/>
  <c r="M27"/>
  <c r="M28"/>
  <c r="M29"/>
  <c r="M32"/>
  <c r="M30"/>
  <c r="M31"/>
  <c r="M34"/>
  <c r="M36"/>
  <c r="M37"/>
  <c r="M33"/>
  <c r="M35"/>
  <c r="M38"/>
  <c r="M40"/>
  <c r="M39"/>
  <c r="M41"/>
  <c r="M43"/>
  <c r="M42"/>
  <c r="M44"/>
  <c r="M45"/>
  <c r="M48"/>
  <c r="M47"/>
  <c r="M46"/>
  <c r="M52"/>
  <c r="M50"/>
  <c r="M49"/>
  <c r="M55"/>
  <c r="M53"/>
  <c r="M54"/>
  <c r="M51"/>
  <c r="M56"/>
  <c r="M57"/>
  <c r="M59"/>
  <c r="M58"/>
  <c r="M60"/>
  <c r="M61"/>
  <c r="M62"/>
  <c r="M63"/>
  <c r="M64"/>
  <c r="M65"/>
  <c r="M66"/>
  <c r="M70"/>
  <c r="M67"/>
  <c r="M68"/>
  <c r="M69"/>
  <c r="M71"/>
  <c r="M72"/>
  <c r="M74"/>
  <c r="M76"/>
  <c r="M75"/>
  <c r="M73"/>
  <c r="M77"/>
  <c r="M78"/>
  <c r="M79"/>
  <c r="M80"/>
  <c r="M81"/>
  <c r="M83"/>
  <c r="M82"/>
  <c r="M84"/>
  <c r="M85"/>
  <c r="M86"/>
  <c r="M88"/>
  <c r="M87"/>
  <c r="M89"/>
  <c r="M90"/>
  <c r="M91"/>
  <c r="M92"/>
  <c r="M93"/>
  <c r="M95"/>
  <c r="M96"/>
  <c r="M94"/>
  <c r="M100"/>
  <c r="P100" s="1"/>
  <c r="N101"/>
  <c r="M99"/>
  <c r="N97"/>
  <c r="M97"/>
  <c r="M98"/>
  <c r="J94" i="25"/>
  <c r="K94" s="1"/>
  <c r="L94"/>
  <c r="M104" i="28" l="1"/>
  <c r="P99" i="27"/>
  <c r="O101"/>
  <c r="N101" i="28"/>
  <c r="N102"/>
  <c r="N105"/>
  <c r="O105" s="1"/>
  <c r="N5"/>
  <c r="N6"/>
  <c r="N8"/>
  <c r="N7"/>
  <c r="N9"/>
  <c r="N10"/>
  <c r="N11"/>
  <c r="N13"/>
  <c r="N12"/>
  <c r="N16"/>
  <c r="N15"/>
  <c r="N14"/>
  <c r="N17"/>
  <c r="N19"/>
  <c r="N18"/>
  <c r="N20"/>
  <c r="N21"/>
  <c r="N22"/>
  <c r="N23"/>
  <c r="N24"/>
  <c r="N26"/>
  <c r="N25"/>
  <c r="N28"/>
  <c r="N29"/>
  <c r="N27"/>
  <c r="N30"/>
  <c r="N31"/>
  <c r="N33"/>
  <c r="N35"/>
  <c r="N34"/>
  <c r="N37"/>
  <c r="N32"/>
  <c r="N36"/>
  <c r="N39"/>
  <c r="N38"/>
  <c r="N41"/>
  <c r="N40"/>
  <c r="N43"/>
  <c r="N42"/>
  <c r="N45"/>
  <c r="N44"/>
  <c r="N47"/>
  <c r="N48"/>
  <c r="N46"/>
  <c r="N49"/>
  <c r="N50"/>
  <c r="N54"/>
  <c r="N52"/>
  <c r="N53"/>
  <c r="N51"/>
  <c r="N56"/>
  <c r="N55"/>
  <c r="N59"/>
  <c r="N58"/>
  <c r="N57"/>
  <c r="N60"/>
  <c r="N61"/>
  <c r="N62"/>
  <c r="N64"/>
  <c r="N63"/>
  <c r="N65"/>
  <c r="N66"/>
  <c r="N69"/>
  <c r="N68"/>
  <c r="N67"/>
  <c r="N73"/>
  <c r="N71"/>
  <c r="N70"/>
  <c r="N72"/>
  <c r="N74"/>
  <c r="N75"/>
  <c r="N77"/>
  <c r="N76"/>
  <c r="N78"/>
  <c r="N80"/>
  <c r="N79"/>
  <c r="N81"/>
  <c r="N83"/>
  <c r="N82"/>
  <c r="N84"/>
  <c r="N85"/>
  <c r="N86"/>
  <c r="N87"/>
  <c r="N88"/>
  <c r="N89"/>
  <c r="N90"/>
  <c r="N91"/>
  <c r="N92"/>
  <c r="N93"/>
  <c r="N94"/>
  <c r="N95"/>
  <c r="N97"/>
  <c r="N98"/>
  <c r="N96"/>
  <c r="M105"/>
  <c r="P105" s="1"/>
  <c r="M5"/>
  <c r="M6"/>
  <c r="M7"/>
  <c r="M8"/>
  <c r="M10"/>
  <c r="M9"/>
  <c r="M11"/>
  <c r="M13"/>
  <c r="M12"/>
  <c r="M14"/>
  <c r="M16"/>
  <c r="M15"/>
  <c r="M17"/>
  <c r="M19"/>
  <c r="M21"/>
  <c r="M18"/>
  <c r="M22"/>
  <c r="M20"/>
  <c r="M23"/>
  <c r="M24"/>
  <c r="M25"/>
  <c r="M26"/>
  <c r="M29"/>
  <c r="M27"/>
  <c r="M28"/>
  <c r="M31"/>
  <c r="M30"/>
  <c r="M32"/>
  <c r="M33"/>
  <c r="M34"/>
  <c r="M36"/>
  <c r="M35"/>
  <c r="M37"/>
  <c r="M38"/>
  <c r="M39"/>
  <c r="M40"/>
  <c r="M41"/>
  <c r="M43"/>
  <c r="M44"/>
  <c r="M42"/>
  <c r="M45"/>
  <c r="M46"/>
  <c r="M48"/>
  <c r="M47"/>
  <c r="M52"/>
  <c r="M49"/>
  <c r="M50"/>
  <c r="M51"/>
  <c r="M54"/>
  <c r="M53"/>
  <c r="M55"/>
  <c r="M57"/>
  <c r="M59"/>
  <c r="M56"/>
  <c r="M60"/>
  <c r="M58"/>
  <c r="M62"/>
  <c r="M61"/>
  <c r="M63"/>
  <c r="M64"/>
  <c r="M66"/>
  <c r="M65"/>
  <c r="M67"/>
  <c r="M68"/>
  <c r="M70"/>
  <c r="M69"/>
  <c r="M73"/>
  <c r="M71"/>
  <c r="M72"/>
  <c r="M74"/>
  <c r="M75"/>
  <c r="M76"/>
  <c r="M77"/>
  <c r="M80"/>
  <c r="M78"/>
  <c r="M79"/>
  <c r="M83"/>
  <c r="M81"/>
  <c r="M82"/>
  <c r="M84"/>
  <c r="M85"/>
  <c r="M87"/>
  <c r="M86"/>
  <c r="M89"/>
  <c r="M88"/>
  <c r="M90"/>
  <c r="M91"/>
  <c r="M92"/>
  <c r="M93"/>
  <c r="M94"/>
  <c r="M103"/>
  <c r="P103" s="1"/>
  <c r="M101"/>
  <c r="M99"/>
  <c r="M95"/>
  <c r="M97"/>
  <c r="M102"/>
  <c r="N100"/>
  <c r="N103"/>
  <c r="O103" s="1"/>
  <c r="O97" i="27"/>
  <c r="O99"/>
  <c r="P93"/>
  <c r="P89"/>
  <c r="P85"/>
  <c r="P81"/>
  <c r="P77"/>
  <c r="P74"/>
  <c r="P68"/>
  <c r="P65"/>
  <c r="P61"/>
  <c r="P57"/>
  <c r="P53"/>
  <c r="P52"/>
  <c r="P45"/>
  <c r="P41"/>
  <c r="P35"/>
  <c r="P34"/>
  <c r="P29"/>
  <c r="P26"/>
  <c r="P21"/>
  <c r="P17"/>
  <c r="P14"/>
  <c r="P9"/>
  <c r="P5"/>
  <c r="O92"/>
  <c r="O89"/>
  <c r="O85"/>
  <c r="O83"/>
  <c r="O78"/>
  <c r="O74"/>
  <c r="O69"/>
  <c r="O65"/>
  <c r="O61"/>
  <c r="O59"/>
  <c r="O52"/>
  <c r="O50"/>
  <c r="O45"/>
  <c r="O43"/>
  <c r="O39"/>
  <c r="O35"/>
  <c r="O30"/>
  <c r="O26"/>
  <c r="O21"/>
  <c r="O19"/>
  <c r="O17"/>
  <c r="O10"/>
  <c r="O6"/>
  <c r="O4"/>
  <c r="P94"/>
  <c r="P92"/>
  <c r="P87"/>
  <c r="P84"/>
  <c r="P80"/>
  <c r="P73"/>
  <c r="P72"/>
  <c r="P67"/>
  <c r="P64"/>
  <c r="P60"/>
  <c r="P56"/>
  <c r="P55"/>
  <c r="P46"/>
  <c r="P44"/>
  <c r="P39"/>
  <c r="P33"/>
  <c r="P31"/>
  <c r="P28"/>
  <c r="P24"/>
  <c r="P19"/>
  <c r="P15"/>
  <c r="P13"/>
  <c r="P8"/>
  <c r="P4"/>
  <c r="O100"/>
  <c r="O94"/>
  <c r="O90"/>
  <c r="O84"/>
  <c r="O81"/>
  <c r="O76"/>
  <c r="O71"/>
  <c r="O67"/>
  <c r="O66"/>
  <c r="O60"/>
  <c r="O56"/>
  <c r="O54"/>
  <c r="O49"/>
  <c r="O46"/>
  <c r="O40"/>
  <c r="O37"/>
  <c r="O33"/>
  <c r="O28"/>
  <c r="O25"/>
  <c r="O22"/>
  <c r="O16"/>
  <c r="O13"/>
  <c r="O9"/>
  <c r="O5"/>
  <c r="P98"/>
  <c r="P96"/>
  <c r="P91"/>
  <c r="P88"/>
  <c r="P82"/>
  <c r="P79"/>
  <c r="P75"/>
  <c r="P71"/>
  <c r="P70"/>
  <c r="P63"/>
  <c r="P58"/>
  <c r="P51"/>
  <c r="P49"/>
  <c r="P47"/>
  <c r="P42"/>
  <c r="P40"/>
  <c r="P37"/>
  <c r="P30"/>
  <c r="P27"/>
  <c r="P22"/>
  <c r="P20"/>
  <c r="P16"/>
  <c r="P10"/>
  <c r="P7"/>
  <c r="P2"/>
  <c r="O96"/>
  <c r="O91"/>
  <c r="O88"/>
  <c r="O86"/>
  <c r="O80"/>
  <c r="O77"/>
  <c r="O72"/>
  <c r="O70"/>
  <c r="O64"/>
  <c r="O58"/>
  <c r="O57"/>
  <c r="O53"/>
  <c r="O48"/>
  <c r="O42"/>
  <c r="O41"/>
  <c r="O36"/>
  <c r="O31"/>
  <c r="O27"/>
  <c r="O24"/>
  <c r="O20"/>
  <c r="O14"/>
  <c r="O11"/>
  <c r="O8"/>
  <c r="O2"/>
  <c r="O98"/>
  <c r="P97"/>
  <c r="P95"/>
  <c r="P90"/>
  <c r="P86"/>
  <c r="P83"/>
  <c r="P78"/>
  <c r="P76"/>
  <c r="P69"/>
  <c r="P66"/>
  <c r="P62"/>
  <c r="P59"/>
  <c r="P54"/>
  <c r="P50"/>
  <c r="P48"/>
  <c r="P43"/>
  <c r="P38"/>
  <c r="P36"/>
  <c r="P32"/>
  <c r="P25"/>
  <c r="P23"/>
  <c r="P18"/>
  <c r="P12"/>
  <c r="P11"/>
  <c r="P6"/>
  <c r="P3"/>
  <c r="O95"/>
  <c r="O93"/>
  <c r="O87"/>
  <c r="O82"/>
  <c r="O79"/>
  <c r="O75"/>
  <c r="O73"/>
  <c r="O68"/>
  <c r="O63"/>
  <c r="O62"/>
  <c r="O55"/>
  <c r="O51"/>
  <c r="O47"/>
  <c r="O44"/>
  <c r="O38"/>
  <c r="O34"/>
  <c r="O32"/>
  <c r="O29"/>
  <c r="O23"/>
  <c r="O18"/>
  <c r="O15"/>
  <c r="O12"/>
  <c r="O7"/>
  <c r="O3"/>
  <c r="P101"/>
  <c r="L95" i="25"/>
  <c r="J95"/>
  <c r="K95" s="1"/>
  <c r="P97" i="28" l="1"/>
  <c r="P98"/>
  <c r="P102"/>
  <c r="P101"/>
  <c r="P92"/>
  <c r="P89"/>
  <c r="P84"/>
  <c r="P79"/>
  <c r="P76"/>
  <c r="P71"/>
  <c r="P68"/>
  <c r="P64"/>
  <c r="P58"/>
  <c r="P57"/>
  <c r="P51"/>
  <c r="P47"/>
  <c r="P42"/>
  <c r="P40"/>
  <c r="P35"/>
  <c r="P32"/>
  <c r="P27"/>
  <c r="P24"/>
  <c r="P18"/>
  <c r="P15"/>
  <c r="P13"/>
  <c r="P8"/>
  <c r="O98"/>
  <c r="O93"/>
  <c r="O89"/>
  <c r="O85"/>
  <c r="O81"/>
  <c r="O76"/>
  <c r="O72"/>
  <c r="O67"/>
  <c r="O65"/>
  <c r="O61"/>
  <c r="O59"/>
  <c r="O53"/>
  <c r="O49"/>
  <c r="O44"/>
  <c r="O40"/>
  <c r="O36"/>
  <c r="O35"/>
  <c r="O27"/>
  <c r="O26"/>
  <c r="O21"/>
  <c r="O17"/>
  <c r="O12"/>
  <c r="O9"/>
  <c r="O5"/>
  <c r="O104"/>
  <c r="P91"/>
  <c r="P86"/>
  <c r="P82"/>
  <c r="P78"/>
  <c r="P75"/>
  <c r="P73"/>
  <c r="P67"/>
  <c r="P63"/>
  <c r="P60"/>
  <c r="P55"/>
  <c r="P50"/>
  <c r="P48"/>
  <c r="P44"/>
  <c r="P39"/>
  <c r="P36"/>
  <c r="P30"/>
  <c r="P29"/>
  <c r="P23"/>
  <c r="P21"/>
  <c r="P16"/>
  <c r="P11"/>
  <c r="P7"/>
  <c r="O102"/>
  <c r="O97"/>
  <c r="O92"/>
  <c r="O88"/>
  <c r="O84"/>
  <c r="O79"/>
  <c r="O77"/>
  <c r="O70"/>
  <c r="O68"/>
  <c r="O63"/>
  <c r="O60"/>
  <c r="O55"/>
  <c r="O52"/>
  <c r="O46"/>
  <c r="O45"/>
  <c r="O41"/>
  <c r="O32"/>
  <c r="O33"/>
  <c r="O29"/>
  <c r="O24"/>
  <c r="O20"/>
  <c r="O14"/>
  <c r="O13"/>
  <c r="O7"/>
  <c r="P104"/>
  <c r="P95"/>
  <c r="P94"/>
  <c r="P90"/>
  <c r="P87"/>
  <c r="P81"/>
  <c r="P80"/>
  <c r="P74"/>
  <c r="P69"/>
  <c r="P65"/>
  <c r="P61"/>
  <c r="P56"/>
  <c r="P53"/>
  <c r="P49"/>
  <c r="P46"/>
  <c r="P43"/>
  <c r="P38"/>
  <c r="P34"/>
  <c r="P31"/>
  <c r="P26"/>
  <c r="P20"/>
  <c r="P19"/>
  <c r="P14"/>
  <c r="P9"/>
  <c r="P6"/>
  <c r="O95"/>
  <c r="O91"/>
  <c r="O87"/>
  <c r="O82"/>
  <c r="O80"/>
  <c r="O75"/>
  <c r="O71"/>
  <c r="O69"/>
  <c r="O64"/>
  <c r="O57"/>
  <c r="O56"/>
  <c r="O54"/>
  <c r="O48"/>
  <c r="O42"/>
  <c r="O38"/>
  <c r="O37"/>
  <c r="O31"/>
  <c r="O28"/>
  <c r="O23"/>
  <c r="O18"/>
  <c r="O15"/>
  <c r="O11"/>
  <c r="O8"/>
  <c r="O101"/>
  <c r="P96"/>
  <c r="O100"/>
  <c r="P99"/>
  <c r="P93"/>
  <c r="P88"/>
  <c r="P85"/>
  <c r="P83"/>
  <c r="P77"/>
  <c r="P72"/>
  <c r="P70"/>
  <c r="P66"/>
  <c r="P62"/>
  <c r="P59"/>
  <c r="P54"/>
  <c r="P52"/>
  <c r="P45"/>
  <c r="P41"/>
  <c r="P37"/>
  <c r="P33"/>
  <c r="P28"/>
  <c r="P25"/>
  <c r="P22"/>
  <c r="P17"/>
  <c r="P12"/>
  <c r="P10"/>
  <c r="P5"/>
  <c r="O96"/>
  <c r="O94"/>
  <c r="O90"/>
  <c r="O86"/>
  <c r="O83"/>
  <c r="O78"/>
  <c r="O74"/>
  <c r="O73"/>
  <c r="O66"/>
  <c r="O62"/>
  <c r="O58"/>
  <c r="O51"/>
  <c r="O50"/>
  <c r="O47"/>
  <c r="O43"/>
  <c r="O39"/>
  <c r="O34"/>
  <c r="O30"/>
  <c r="O25"/>
  <c r="O22"/>
  <c r="O19"/>
  <c r="O16"/>
  <c r="O10"/>
  <c r="O6"/>
  <c r="O99"/>
  <c r="P100"/>
  <c r="J96" i="25"/>
  <c r="K96" s="1"/>
  <c r="L96"/>
  <c r="L97" l="1"/>
  <c r="J97"/>
  <c r="K97" s="1"/>
  <c r="J98" l="1"/>
  <c r="K98" s="1"/>
  <c r="L98"/>
  <c r="L99" l="1"/>
  <c r="J99"/>
  <c r="K99" s="1"/>
  <c r="J100" l="1"/>
  <c r="K100" s="1"/>
  <c r="L100"/>
  <c r="L101" l="1"/>
  <c r="J101"/>
  <c r="K101" s="1"/>
  <c r="L102" l="1"/>
  <c r="M97" s="1"/>
  <c r="J102"/>
  <c r="K102" s="1"/>
  <c r="N100" s="1"/>
  <c r="M100" l="1"/>
  <c r="M5"/>
  <c r="N102"/>
  <c r="N3"/>
  <c r="N5"/>
  <c r="N2"/>
  <c r="N6"/>
  <c r="N7"/>
  <c r="N4"/>
  <c r="N10"/>
  <c r="N8"/>
  <c r="N9"/>
  <c r="N11"/>
  <c r="N13"/>
  <c r="N12"/>
  <c r="N14"/>
  <c r="N15"/>
  <c r="N16"/>
  <c r="N18"/>
  <c r="N17"/>
  <c r="N21"/>
  <c r="N19"/>
  <c r="N20"/>
  <c r="N22"/>
  <c r="N23"/>
  <c r="N24"/>
  <c r="N27"/>
  <c r="N26"/>
  <c r="N25"/>
  <c r="N28"/>
  <c r="N29"/>
  <c r="N30"/>
  <c r="N31"/>
  <c r="N33"/>
  <c r="N32"/>
  <c r="N34"/>
  <c r="N36"/>
  <c r="N35"/>
  <c r="N37"/>
  <c r="N39"/>
  <c r="N38"/>
  <c r="N41"/>
  <c r="N40"/>
  <c r="N42"/>
  <c r="N43"/>
  <c r="N44"/>
  <c r="N45"/>
  <c r="N46"/>
  <c r="N47"/>
  <c r="N48"/>
  <c r="N49"/>
  <c r="N50"/>
  <c r="N51"/>
  <c r="N52"/>
  <c r="N54"/>
  <c r="N57"/>
  <c r="N53"/>
  <c r="N59"/>
  <c r="N56"/>
  <c r="N55"/>
  <c r="N58"/>
  <c r="N60"/>
  <c r="N63"/>
  <c r="N62"/>
  <c r="N61"/>
  <c r="N65"/>
  <c r="N64"/>
  <c r="N67"/>
  <c r="N66"/>
  <c r="N71"/>
  <c r="N68"/>
  <c r="N70"/>
  <c r="N72"/>
  <c r="N69"/>
  <c r="N77"/>
  <c r="N74"/>
  <c r="N73"/>
  <c r="N75"/>
  <c r="N78"/>
  <c r="N76"/>
  <c r="N79"/>
  <c r="N80"/>
  <c r="N81"/>
  <c r="N83"/>
  <c r="N82"/>
  <c r="N84"/>
  <c r="N85"/>
  <c r="N89"/>
  <c r="N86"/>
  <c r="N87"/>
  <c r="N88"/>
  <c r="N90"/>
  <c r="N91"/>
  <c r="N92"/>
  <c r="N94"/>
  <c r="N93"/>
  <c r="M102"/>
  <c r="M3"/>
  <c r="M6"/>
  <c r="M2"/>
  <c r="M4"/>
  <c r="M8"/>
  <c r="M7"/>
  <c r="M9"/>
  <c r="M10"/>
  <c r="M11"/>
  <c r="M12"/>
  <c r="M14"/>
  <c r="M13"/>
  <c r="M15"/>
  <c r="M16"/>
  <c r="M18"/>
  <c r="M17"/>
  <c r="M20"/>
  <c r="M19"/>
  <c r="M21"/>
  <c r="M23"/>
  <c r="M24"/>
  <c r="M22"/>
  <c r="M26"/>
  <c r="M28"/>
  <c r="M25"/>
  <c r="M27"/>
  <c r="M29"/>
  <c r="M32"/>
  <c r="M31"/>
  <c r="M30"/>
  <c r="M34"/>
  <c r="M33"/>
  <c r="M35"/>
  <c r="M36"/>
  <c r="M37"/>
  <c r="M38"/>
  <c r="M39"/>
  <c r="M41"/>
  <c r="M43"/>
  <c r="M40"/>
  <c r="M42"/>
  <c r="M44"/>
  <c r="M45"/>
  <c r="M48"/>
  <c r="M47"/>
  <c r="M46"/>
  <c r="M51"/>
  <c r="M50"/>
  <c r="M49"/>
  <c r="M52"/>
  <c r="M53"/>
  <c r="M54"/>
  <c r="M58"/>
  <c r="M55"/>
  <c r="M57"/>
  <c r="M56"/>
  <c r="M59"/>
  <c r="M60"/>
  <c r="M62"/>
  <c r="M61"/>
  <c r="M64"/>
  <c r="M63"/>
  <c r="M65"/>
  <c r="M66"/>
  <c r="M67"/>
  <c r="M70"/>
  <c r="M68"/>
  <c r="M69"/>
  <c r="M71"/>
  <c r="M73"/>
  <c r="M72"/>
  <c r="M74"/>
  <c r="M77"/>
  <c r="M75"/>
  <c r="M76"/>
  <c r="M78"/>
  <c r="M79"/>
  <c r="M80"/>
  <c r="M82"/>
  <c r="M81"/>
  <c r="M85"/>
  <c r="M84"/>
  <c r="M83"/>
  <c r="M87"/>
  <c r="M86"/>
  <c r="M88"/>
  <c r="M91"/>
  <c r="M89"/>
  <c r="M90"/>
  <c r="M92"/>
  <c r="M93"/>
  <c r="M95"/>
  <c r="M94"/>
  <c r="M96"/>
  <c r="N97"/>
  <c r="N101"/>
  <c r="N99"/>
  <c r="M99"/>
  <c r="N96"/>
  <c r="O100"/>
  <c r="N98"/>
  <c r="N95"/>
  <c r="M98"/>
  <c r="M101"/>
  <c r="P97" l="1"/>
  <c r="P101"/>
  <c r="O101"/>
  <c r="P94"/>
  <c r="P93"/>
  <c r="P90"/>
  <c r="P91"/>
  <c r="P86"/>
  <c r="P83"/>
  <c r="P85"/>
  <c r="P82"/>
  <c r="P79"/>
  <c r="P76"/>
  <c r="P77"/>
  <c r="P72"/>
  <c r="P71"/>
  <c r="P68"/>
  <c r="P67"/>
  <c r="P65"/>
  <c r="P64"/>
  <c r="P62"/>
  <c r="P59"/>
  <c r="P57"/>
  <c r="P58"/>
  <c r="P53"/>
  <c r="P49"/>
  <c r="P51"/>
  <c r="P47"/>
  <c r="P45"/>
  <c r="P42"/>
  <c r="P43"/>
  <c r="P39"/>
  <c r="P37"/>
  <c r="P35"/>
  <c r="P34"/>
  <c r="P31"/>
  <c r="P29"/>
  <c r="P25"/>
  <c r="P26"/>
  <c r="P24"/>
  <c r="P21"/>
  <c r="P20"/>
  <c r="P18"/>
  <c r="P15"/>
  <c r="P14"/>
  <c r="P11"/>
  <c r="P9"/>
  <c r="P8"/>
  <c r="P5"/>
  <c r="P6"/>
  <c r="P102"/>
  <c r="O94"/>
  <c r="O91"/>
  <c r="O88"/>
  <c r="O86"/>
  <c r="O85"/>
  <c r="O82"/>
  <c r="O81"/>
  <c r="O79"/>
  <c r="O78"/>
  <c r="O73"/>
  <c r="O77"/>
  <c r="O72"/>
  <c r="O68"/>
  <c r="O66"/>
  <c r="O64"/>
  <c r="O61"/>
  <c r="O63"/>
  <c r="O58"/>
  <c r="O56"/>
  <c r="O53"/>
  <c r="O54"/>
  <c r="O51"/>
  <c r="O49"/>
  <c r="O47"/>
  <c r="O45"/>
  <c r="O43"/>
  <c r="O40"/>
  <c r="O38"/>
  <c r="O37"/>
  <c r="O36"/>
  <c r="O32"/>
  <c r="O31"/>
  <c r="O29"/>
  <c r="O25"/>
  <c r="O27"/>
  <c r="O23"/>
  <c r="O20"/>
  <c r="O21"/>
  <c r="O18"/>
  <c r="O15"/>
  <c r="O12"/>
  <c r="O11"/>
  <c r="O8"/>
  <c r="O4"/>
  <c r="O6"/>
  <c r="O5"/>
  <c r="O102"/>
  <c r="O98"/>
  <c r="P99"/>
  <c r="O97"/>
  <c r="P98"/>
  <c r="O95"/>
  <c r="O96"/>
  <c r="O99"/>
  <c r="P96"/>
  <c r="P95"/>
  <c r="P92"/>
  <c r="P89"/>
  <c r="P88"/>
  <c r="P87"/>
  <c r="P84"/>
  <c r="P81"/>
  <c r="P80"/>
  <c r="P78"/>
  <c r="P75"/>
  <c r="P74"/>
  <c r="P73"/>
  <c r="P69"/>
  <c r="P70"/>
  <c r="P66"/>
  <c r="P63"/>
  <c r="P61"/>
  <c r="P60"/>
  <c r="P56"/>
  <c r="P55"/>
  <c r="P54"/>
  <c r="P52"/>
  <c r="P50"/>
  <c r="P46"/>
  <c r="P48"/>
  <c r="P44"/>
  <c r="P40"/>
  <c r="P41"/>
  <c r="P38"/>
  <c r="P36"/>
  <c r="P33"/>
  <c r="P30"/>
  <c r="P32"/>
  <c r="P27"/>
  <c r="P28"/>
  <c r="P22"/>
  <c r="P23"/>
  <c r="P19"/>
  <c r="P17"/>
  <c r="P16"/>
  <c r="P13"/>
  <c r="P12"/>
  <c r="P10"/>
  <c r="P7"/>
  <c r="P4"/>
  <c r="P2"/>
  <c r="P3"/>
  <c r="O93"/>
  <c r="O92"/>
  <c r="O90"/>
  <c r="O87"/>
  <c r="O89"/>
  <c r="O84"/>
  <c r="O83"/>
  <c r="O80"/>
  <c r="O76"/>
  <c r="O75"/>
  <c r="O74"/>
  <c r="O69"/>
  <c r="O70"/>
  <c r="O71"/>
  <c r="O67"/>
  <c r="O65"/>
  <c r="O62"/>
  <c r="O60"/>
  <c r="O55"/>
  <c r="O59"/>
  <c r="O57"/>
  <c r="O52"/>
  <c r="O50"/>
  <c r="O48"/>
  <c r="O46"/>
  <c r="O44"/>
  <c r="O42"/>
  <c r="O41"/>
  <c r="O39"/>
  <c r="O35"/>
  <c r="O34"/>
  <c r="O33"/>
  <c r="O30"/>
  <c r="O28"/>
  <c r="O26"/>
  <c r="O24"/>
  <c r="O22"/>
  <c r="O19"/>
  <c r="O17"/>
  <c r="O16"/>
  <c r="O14"/>
  <c r="O13"/>
  <c r="O9"/>
  <c r="O10"/>
  <c r="O7"/>
  <c r="O2"/>
  <c r="O3"/>
  <c r="P100"/>
</calcChain>
</file>

<file path=xl/sharedStrings.xml><?xml version="1.0" encoding="utf-8"?>
<sst xmlns="http://schemas.openxmlformats.org/spreadsheetml/2006/main" count="74" uniqueCount="42">
  <si>
    <t>Wiek</t>
  </si>
  <si>
    <t>Liczba zmarłych</t>
  </si>
  <si>
    <t>Przeciętne dalsze trwanie życia</t>
  </si>
  <si>
    <t>x</t>
  </si>
  <si>
    <t>lx</t>
  </si>
  <si>
    <t>qx</t>
  </si>
  <si>
    <t>dx</t>
  </si>
  <si>
    <t>Lx</t>
  </si>
  <si>
    <t>Tx</t>
  </si>
  <si>
    <t>ex</t>
  </si>
  <si>
    <t>v^x</t>
  </si>
  <si>
    <t xml:space="preserve">czynnik dyskontujący </t>
  </si>
  <si>
    <t>i</t>
  </si>
  <si>
    <t>Dx</t>
  </si>
  <si>
    <t>Cx</t>
  </si>
  <si>
    <t>Mx</t>
  </si>
  <si>
    <t>Rx</t>
  </si>
  <si>
    <t>Nx</t>
  </si>
  <si>
    <t>Sx</t>
  </si>
  <si>
    <t>Funkcje komutacyjne</t>
  </si>
  <si>
    <t>Tablica trwania życia 2022</t>
  </si>
  <si>
    <t>pomocniczo, do wyliczenia wartości komutacyjnych</t>
  </si>
  <si>
    <t>Ludność stacjonarna skumulowana</t>
  </si>
  <si>
    <t>Ludność stacjonarna</t>
  </si>
  <si>
    <t>Prawdopodobieństwo zgonu</t>
  </si>
  <si>
    <t>Liczba dożywających</t>
  </si>
  <si>
    <t xml:space="preserve">Płeć        </t>
  </si>
  <si>
    <t>stopa procentowa (techniczna) (2023)</t>
  </si>
  <si>
    <t>Płeć</t>
  </si>
  <si>
    <t>K</t>
  </si>
  <si>
    <t>Następne lata</t>
  </si>
  <si>
    <t>l(x)</t>
  </si>
  <si>
    <t>l(x+n)</t>
  </si>
  <si>
    <t>Umrze</t>
  </si>
  <si>
    <t>Przeżyje</t>
  </si>
  <si>
    <t>l(x+u)</t>
  </si>
  <si>
    <t>l(x+n+u)</t>
  </si>
  <si>
    <t>u</t>
  </si>
  <si>
    <t>d(x)</t>
  </si>
  <si>
    <t>d(x+n)</t>
  </si>
  <si>
    <t>Żółte pola są do wypełniania</t>
  </si>
  <si>
    <t>Wynik</t>
  </si>
</sst>
</file>

<file path=xl/styles.xml><?xml version="1.0" encoding="utf-8"?>
<styleSheet xmlns="http://schemas.openxmlformats.org/spreadsheetml/2006/main">
  <numFmts count="7">
    <numFmt numFmtId="5" formatCode="#,##0\ &quot;zł&quot;;\-#,##0\ &quot;zł&quot;"/>
    <numFmt numFmtId="7" formatCode="#,##0.00\ &quot;zł&quot;;\-#,##0.00\ &quot;zł&quot;"/>
    <numFmt numFmtId="164" formatCode="#,##0.0"/>
    <numFmt numFmtId="165" formatCode="mmmm\ d\,\ yyyy"/>
    <numFmt numFmtId="166" formatCode="0.00000"/>
    <numFmt numFmtId="167" formatCode="0.0000"/>
    <numFmt numFmtId="168" formatCode="0.000%"/>
  </numFmts>
  <fonts count="12">
    <font>
      <sz val="8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name val="Arial CE"/>
      <charset val="238"/>
    </font>
    <font>
      <sz val="9"/>
      <name val="Arial CE"/>
      <charset val="238"/>
    </font>
    <font>
      <b/>
      <sz val="8"/>
      <name val="Arial CE"/>
      <charset val="238"/>
    </font>
    <font>
      <b/>
      <i/>
      <sz val="8"/>
      <color rgb="FFFF000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2" fillId="0" borderId="0" applyFill="0" applyBorder="0" applyAlignment="0" applyProtection="0"/>
    <xf numFmtId="3" fontId="2" fillId="0" borderId="0" applyFill="0" applyBorder="0" applyAlignment="0" applyProtection="0"/>
    <xf numFmtId="7" fontId="2" fillId="0" borderId="0" applyFill="0" applyBorder="0" applyAlignment="0" applyProtection="0"/>
    <xf numFmtId="5" fontId="2" fillId="0" borderId="0" applyFill="0" applyBorder="0" applyAlignment="0" applyProtection="0"/>
    <xf numFmtId="165" fontId="2" fillId="0" borderId="0" applyFill="0" applyBorder="0" applyAlignment="0" applyProtection="0"/>
    <xf numFmtId="2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6" xfId="0" applyNumberFormat="1" applyBorder="1"/>
    <xf numFmtId="2" fontId="0" fillId="0" borderId="5" xfId="0" applyNumberFormat="1" applyBorder="1"/>
    <xf numFmtId="166" fontId="0" fillId="0" borderId="2" xfId="0" applyNumberFormat="1" applyBorder="1"/>
    <xf numFmtId="166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1" fillId="0" borderId="0" xfId="0" applyFont="1"/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2" fontId="0" fillId="0" borderId="13" xfId="0" applyNumberForma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66" fontId="5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 vertical="center" wrapText="1"/>
    </xf>
    <xf numFmtId="167" fontId="5" fillId="0" borderId="9" xfId="0" applyNumberFormat="1" applyFont="1" applyBorder="1" applyAlignment="1">
      <alignment horizontal="center"/>
    </xf>
    <xf numFmtId="167" fontId="0" fillId="0" borderId="0" xfId="0" applyNumberFormat="1"/>
    <xf numFmtId="0" fontId="9" fillId="0" borderId="3" xfId="0" applyFont="1" applyBorder="1"/>
    <xf numFmtId="0" fontId="9" fillId="0" borderId="0" xfId="0" applyFont="1"/>
    <xf numFmtId="167" fontId="9" fillId="0" borderId="0" xfId="0" applyNumberFormat="1" applyFont="1"/>
    <xf numFmtId="0" fontId="9" fillId="0" borderId="15" xfId="0" applyFont="1" applyBorder="1"/>
    <xf numFmtId="0" fontId="9" fillId="0" borderId="16" xfId="0" applyFont="1" applyBorder="1"/>
    <xf numFmtId="0" fontId="9" fillId="0" borderId="6" xfId="0" applyFont="1" applyBorder="1"/>
    <xf numFmtId="0" fontId="9" fillId="0" borderId="17" xfId="0" applyFont="1" applyBorder="1"/>
    <xf numFmtId="0" fontId="9" fillId="0" borderId="2" xfId="0" applyFont="1" applyBorder="1"/>
    <xf numFmtId="166" fontId="9" fillId="0" borderId="2" xfId="0" applyNumberFormat="1" applyFont="1" applyBorder="1"/>
    <xf numFmtId="0" fontId="9" fillId="0" borderId="7" xfId="0" applyFont="1" applyBorder="1"/>
    <xf numFmtId="1" fontId="9" fillId="0" borderId="0" xfId="0" applyNumberFormat="1" applyFont="1"/>
    <xf numFmtId="2" fontId="9" fillId="0" borderId="3" xfId="0" applyNumberFormat="1" applyFont="1" applyBorder="1"/>
    <xf numFmtId="166" fontId="9" fillId="0" borderId="16" xfId="0" applyNumberFormat="1" applyFont="1" applyBorder="1"/>
    <xf numFmtId="1" fontId="9" fillId="0" borderId="16" xfId="0" applyNumberFormat="1" applyFont="1" applyBorder="1"/>
    <xf numFmtId="2" fontId="9" fillId="0" borderId="16" xfId="0" applyNumberFormat="1" applyFont="1" applyBorder="1"/>
    <xf numFmtId="167" fontId="9" fillId="0" borderId="16" xfId="0" applyNumberFormat="1" applyFont="1" applyBorder="1"/>
    <xf numFmtId="166" fontId="9" fillId="0" borderId="17" xfId="0" applyNumberFormat="1" applyFont="1" applyBorder="1"/>
    <xf numFmtId="1" fontId="9" fillId="0" borderId="17" xfId="0" applyNumberFormat="1" applyFont="1" applyBorder="1"/>
    <xf numFmtId="2" fontId="9" fillId="0" borderId="17" xfId="0" applyNumberFormat="1" applyFont="1" applyBorder="1"/>
    <xf numFmtId="167" fontId="9" fillId="0" borderId="17" xfId="0" applyNumberFormat="1" applyFont="1" applyBorder="1"/>
    <xf numFmtId="168" fontId="0" fillId="0" borderId="0" xfId="10" applyNumberFormat="1" applyFont="1"/>
    <xf numFmtId="0" fontId="10" fillId="0" borderId="0" xfId="0" applyFont="1"/>
    <xf numFmtId="0" fontId="11" fillId="0" borderId="0" xfId="0" applyFont="1"/>
    <xf numFmtId="0" fontId="0" fillId="2" borderId="21" xfId="0" applyFill="1" applyBorder="1"/>
    <xf numFmtId="0" fontId="0" fillId="3" borderId="22" xfId="0" applyFill="1" applyBorder="1" applyAlignment="1">
      <alignment horizontal="right"/>
    </xf>
    <xf numFmtId="0" fontId="0" fillId="2" borderId="23" xfId="0" applyFill="1" applyBorder="1"/>
    <xf numFmtId="0" fontId="0" fillId="3" borderId="24" xfId="0" applyFill="1" applyBorder="1" applyAlignment="1">
      <alignment horizontal="right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2" xfId="0" applyFill="1" applyBorder="1"/>
    <xf numFmtId="0" fontId="0" fillId="0" borderId="0" xfId="0" applyFill="1"/>
    <xf numFmtId="0" fontId="0" fillId="2" borderId="20" xfId="0" applyFill="1" applyBorder="1"/>
    <xf numFmtId="0" fontId="0" fillId="0" borderId="27" xfId="0" applyBorder="1"/>
    <xf numFmtId="0" fontId="0" fillId="0" borderId="28" xfId="0" applyBorder="1"/>
    <xf numFmtId="167" fontId="10" fillId="4" borderId="25" xfId="0" applyNumberFormat="1" applyFont="1" applyFill="1" applyBorder="1"/>
    <xf numFmtId="167" fontId="10" fillId="4" borderId="26" xfId="0" applyNumberFormat="1" applyFont="1" applyFill="1" applyBorder="1"/>
    <xf numFmtId="0" fontId="0" fillId="4" borderId="21" xfId="0" applyFill="1" applyBorder="1"/>
    <xf numFmtId="0" fontId="0" fillId="4" borderId="23" xfId="0" applyFill="1" applyBorder="1"/>
    <xf numFmtId="0" fontId="0" fillId="4" borderId="25" xfId="0" applyFill="1" applyBorder="1"/>
    <xf numFmtId="0" fontId="10" fillId="5" borderId="21" xfId="0" applyFont="1" applyFill="1" applyBorder="1"/>
    <xf numFmtId="0" fontId="10" fillId="5" borderId="22" xfId="0" applyFont="1" applyFill="1" applyBorder="1"/>
    <xf numFmtId="0" fontId="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</cellXfs>
  <cellStyles count="11">
    <cellStyle name="Comma" xfId="1"/>
    <cellStyle name="Comma0" xfId="2"/>
    <cellStyle name="Currency" xfId="3"/>
    <cellStyle name="Currency0" xfId="4"/>
    <cellStyle name="Date" xfId="5"/>
    <cellStyle name="Fixed" xfId="6"/>
    <cellStyle name="Heading 1" xfId="7"/>
    <cellStyle name="Heading 2" xfId="8"/>
    <cellStyle name="Normal" xfId="0" builtinId="0"/>
    <cellStyle name="Percent" xfId="10"/>
    <cellStyle name="Total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70C0"/>
      <color rgb="FFE81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wanie%20zycia\dla%20LUDZI\INTERNET\2006\wersja%20angielska\lifetables1991-2006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</sheetNames>
    <sheetDataSet>
      <sheetData sheetId="0"/>
      <sheetData sheetId="1"/>
      <sheetData sheetId="2"/>
      <sheetData sheetId="3"/>
      <sheetData sheetId="4">
        <row r="4">
          <cell r="B4" t="str">
            <v>x</v>
          </cell>
          <cell r="C4" t="str">
            <v>lx</v>
          </cell>
          <cell r="D4" t="str">
            <v>qx</v>
          </cell>
          <cell r="E4" t="str">
            <v>dx</v>
          </cell>
          <cell r="F4" t="str">
            <v>Lx</v>
          </cell>
          <cell r="G4" t="str">
            <v>Tx</v>
          </cell>
          <cell r="H4" t="str">
            <v>ex</v>
          </cell>
        </row>
        <row r="6">
          <cell r="A6">
            <v>1</v>
          </cell>
          <cell r="B6">
            <v>0</v>
          </cell>
          <cell r="C6">
            <v>100000</v>
          </cell>
          <cell r="D6">
            <v>9.6500000000000006E-3</v>
          </cell>
          <cell r="E6">
            <v>965</v>
          </cell>
          <cell r="F6">
            <v>99138</v>
          </cell>
          <cell r="G6">
            <v>6882530</v>
          </cell>
          <cell r="H6">
            <v>68.83</v>
          </cell>
        </row>
        <row r="7">
          <cell r="A7">
            <v>1</v>
          </cell>
          <cell r="B7">
            <v>1</v>
          </cell>
          <cell r="C7">
            <v>99035</v>
          </cell>
          <cell r="D7">
            <v>6.6E-4</v>
          </cell>
          <cell r="E7">
            <v>66</v>
          </cell>
          <cell r="F7">
            <v>99002</v>
          </cell>
          <cell r="G7">
            <v>6783392</v>
          </cell>
          <cell r="H7">
            <v>68.5</v>
          </cell>
        </row>
        <row r="8">
          <cell r="A8">
            <v>1</v>
          </cell>
          <cell r="B8">
            <v>2</v>
          </cell>
          <cell r="C8">
            <v>98969</v>
          </cell>
          <cell r="D8">
            <v>4.6000000000000001E-4</v>
          </cell>
          <cell r="E8">
            <v>46</v>
          </cell>
          <cell r="F8">
            <v>98946</v>
          </cell>
          <cell r="G8">
            <v>6684390</v>
          </cell>
          <cell r="H8">
            <v>67.540000000000006</v>
          </cell>
        </row>
        <row r="9">
          <cell r="A9">
            <v>1</v>
          </cell>
          <cell r="B9">
            <v>3</v>
          </cell>
          <cell r="C9">
            <v>98923</v>
          </cell>
          <cell r="D9">
            <v>3.3E-4</v>
          </cell>
          <cell r="E9">
            <v>33</v>
          </cell>
          <cell r="F9">
            <v>98907</v>
          </cell>
          <cell r="G9">
            <v>6585444</v>
          </cell>
          <cell r="H9">
            <v>66.569999999999993</v>
          </cell>
        </row>
        <row r="10">
          <cell r="A10">
            <v>1</v>
          </cell>
          <cell r="B10">
            <v>4</v>
          </cell>
          <cell r="C10">
            <v>98891</v>
          </cell>
          <cell r="D10">
            <v>2.7E-4</v>
          </cell>
          <cell r="E10">
            <v>27</v>
          </cell>
          <cell r="F10">
            <v>98877</v>
          </cell>
          <cell r="G10">
            <v>6486537</v>
          </cell>
          <cell r="H10">
            <v>65.59</v>
          </cell>
        </row>
        <row r="11">
          <cell r="A11">
            <v>1</v>
          </cell>
          <cell r="B11">
            <v>5</v>
          </cell>
          <cell r="C11">
            <v>98864</v>
          </cell>
          <cell r="D11">
            <v>2.7E-4</v>
          </cell>
          <cell r="E11">
            <v>26</v>
          </cell>
          <cell r="F11">
            <v>98850</v>
          </cell>
          <cell r="G11">
            <v>6387659</v>
          </cell>
          <cell r="H11">
            <v>64.61</v>
          </cell>
        </row>
        <row r="12">
          <cell r="A12">
            <v>1</v>
          </cell>
          <cell r="B12">
            <v>6</v>
          </cell>
          <cell r="C12">
            <v>98837</v>
          </cell>
          <cell r="D12">
            <v>2.5999999999999998E-4</v>
          </cell>
          <cell r="E12">
            <v>26</v>
          </cell>
          <cell r="F12">
            <v>98824</v>
          </cell>
          <cell r="G12">
            <v>6288809</v>
          </cell>
          <cell r="H12">
            <v>63.63</v>
          </cell>
        </row>
        <row r="13">
          <cell r="A13">
            <v>1</v>
          </cell>
          <cell r="B13">
            <v>7</v>
          </cell>
          <cell r="C13">
            <v>98811</v>
          </cell>
          <cell r="D13">
            <v>2.5000000000000001E-4</v>
          </cell>
          <cell r="E13">
            <v>25</v>
          </cell>
          <cell r="F13">
            <v>98799</v>
          </cell>
          <cell r="G13">
            <v>6189985</v>
          </cell>
          <cell r="H13">
            <v>62.64</v>
          </cell>
        </row>
        <row r="14">
          <cell r="A14">
            <v>1</v>
          </cell>
          <cell r="B14">
            <v>8</v>
          </cell>
          <cell r="C14">
            <v>98787</v>
          </cell>
          <cell r="D14">
            <v>2.3000000000000001E-4</v>
          </cell>
          <cell r="E14">
            <v>23</v>
          </cell>
          <cell r="F14">
            <v>98775</v>
          </cell>
          <cell r="G14">
            <v>6091186</v>
          </cell>
          <cell r="H14">
            <v>61.66</v>
          </cell>
        </row>
        <row r="15">
          <cell r="A15">
            <v>1</v>
          </cell>
          <cell r="B15">
            <v>9</v>
          </cell>
          <cell r="C15">
            <v>98764</v>
          </cell>
          <cell r="D15">
            <v>2.2000000000000001E-4</v>
          </cell>
          <cell r="E15">
            <v>21</v>
          </cell>
          <cell r="F15">
            <v>98753</v>
          </cell>
          <cell r="G15">
            <v>5992411</v>
          </cell>
          <cell r="H15">
            <v>60.67</v>
          </cell>
        </row>
        <row r="16">
          <cell r="A16">
            <v>1</v>
          </cell>
          <cell r="B16">
            <v>10</v>
          </cell>
          <cell r="C16">
            <v>98743</v>
          </cell>
          <cell r="D16">
            <v>2.2000000000000001E-4</v>
          </cell>
          <cell r="E16">
            <v>22</v>
          </cell>
          <cell r="F16">
            <v>98732</v>
          </cell>
          <cell r="G16">
            <v>5893657</v>
          </cell>
          <cell r="H16">
            <v>59.69</v>
          </cell>
        </row>
        <row r="17">
          <cell r="A17">
            <v>1</v>
          </cell>
          <cell r="B17">
            <v>11</v>
          </cell>
          <cell r="C17">
            <v>98721</v>
          </cell>
          <cell r="D17">
            <v>2.2000000000000001E-4</v>
          </cell>
          <cell r="E17">
            <v>22</v>
          </cell>
          <cell r="F17">
            <v>98710</v>
          </cell>
          <cell r="G17">
            <v>5794926</v>
          </cell>
          <cell r="H17">
            <v>58.7</v>
          </cell>
        </row>
        <row r="18">
          <cell r="A18">
            <v>1</v>
          </cell>
          <cell r="B18">
            <v>12</v>
          </cell>
          <cell r="C18">
            <v>98699</v>
          </cell>
          <cell r="D18">
            <v>2.3000000000000001E-4</v>
          </cell>
          <cell r="E18">
            <v>22</v>
          </cell>
          <cell r="F18">
            <v>98688</v>
          </cell>
          <cell r="G18">
            <v>5696216</v>
          </cell>
          <cell r="H18">
            <v>57.71</v>
          </cell>
        </row>
        <row r="19">
          <cell r="A19">
            <v>1</v>
          </cell>
          <cell r="B19">
            <v>13</v>
          </cell>
          <cell r="C19">
            <v>98676</v>
          </cell>
          <cell r="D19">
            <v>2.5999999999999998E-4</v>
          </cell>
          <cell r="E19">
            <v>26</v>
          </cell>
          <cell r="F19">
            <v>98663</v>
          </cell>
          <cell r="G19">
            <v>5597528</v>
          </cell>
          <cell r="H19">
            <v>56.73</v>
          </cell>
        </row>
        <row r="20">
          <cell r="A20">
            <v>1</v>
          </cell>
          <cell r="B20">
            <v>14</v>
          </cell>
          <cell r="C20">
            <v>98650</v>
          </cell>
          <cell r="D20">
            <v>3.5E-4</v>
          </cell>
          <cell r="E20">
            <v>34</v>
          </cell>
          <cell r="F20">
            <v>98633</v>
          </cell>
          <cell r="G20">
            <v>5498865</v>
          </cell>
          <cell r="H20">
            <v>55.74</v>
          </cell>
        </row>
        <row r="21">
          <cell r="A21">
            <v>1</v>
          </cell>
          <cell r="B21">
            <v>15</v>
          </cell>
          <cell r="C21">
            <v>98616</v>
          </cell>
          <cell r="D21">
            <v>4.8000000000000001E-4</v>
          </cell>
          <cell r="E21">
            <v>47</v>
          </cell>
          <cell r="F21">
            <v>98592</v>
          </cell>
          <cell r="G21">
            <v>5400232</v>
          </cell>
          <cell r="H21">
            <v>54.76</v>
          </cell>
        </row>
        <row r="22">
          <cell r="A22">
            <v>1</v>
          </cell>
          <cell r="B22">
            <v>16</v>
          </cell>
          <cell r="C22">
            <v>98568</v>
          </cell>
          <cell r="D22">
            <v>6.4999999999999997E-4</v>
          </cell>
          <cell r="E22">
            <v>64</v>
          </cell>
          <cell r="F22">
            <v>98537</v>
          </cell>
          <cell r="G22">
            <v>5301640</v>
          </cell>
          <cell r="H22">
            <v>53.79</v>
          </cell>
        </row>
        <row r="23">
          <cell r="A23">
            <v>1</v>
          </cell>
          <cell r="B23">
            <v>17</v>
          </cell>
          <cell r="C23">
            <v>98505</v>
          </cell>
          <cell r="D23">
            <v>8.4999999999999995E-4</v>
          </cell>
          <cell r="E23">
            <v>84</v>
          </cell>
          <cell r="F23">
            <v>98463</v>
          </cell>
          <cell r="G23">
            <v>5203103</v>
          </cell>
          <cell r="H23">
            <v>52.82</v>
          </cell>
        </row>
        <row r="24">
          <cell r="A24">
            <v>1</v>
          </cell>
          <cell r="B24">
            <v>18</v>
          </cell>
          <cell r="C24">
            <v>98421</v>
          </cell>
          <cell r="D24">
            <v>1.06E-3</v>
          </cell>
          <cell r="E24">
            <v>104</v>
          </cell>
          <cell r="F24">
            <v>98368</v>
          </cell>
          <cell r="G24">
            <v>5104641</v>
          </cell>
          <cell r="H24">
            <v>51.87</v>
          </cell>
        </row>
        <row r="25">
          <cell r="A25">
            <v>1</v>
          </cell>
          <cell r="B25">
            <v>19</v>
          </cell>
          <cell r="C25">
            <v>98316</v>
          </cell>
          <cell r="D25">
            <v>1.2199999999999999E-3</v>
          </cell>
          <cell r="E25">
            <v>120</v>
          </cell>
          <cell r="F25">
            <v>98256</v>
          </cell>
          <cell r="G25">
            <v>5006272</v>
          </cell>
          <cell r="H25">
            <v>50.92</v>
          </cell>
        </row>
        <row r="26">
          <cell r="A26">
            <v>1</v>
          </cell>
          <cell r="B26">
            <v>20</v>
          </cell>
          <cell r="C26">
            <v>98196</v>
          </cell>
          <cell r="D26">
            <v>1.2999999999999999E-3</v>
          </cell>
          <cell r="E26">
            <v>127</v>
          </cell>
          <cell r="F26">
            <v>98132</v>
          </cell>
          <cell r="G26">
            <v>4908016</v>
          </cell>
          <cell r="H26">
            <v>49.98</v>
          </cell>
        </row>
        <row r="27">
          <cell r="A27">
            <v>1</v>
          </cell>
          <cell r="B27">
            <v>21</v>
          </cell>
          <cell r="C27">
            <v>98069</v>
          </cell>
          <cell r="D27">
            <v>1.32E-3</v>
          </cell>
          <cell r="E27">
            <v>130</v>
          </cell>
          <cell r="F27">
            <v>98004</v>
          </cell>
          <cell r="G27">
            <v>4809884</v>
          </cell>
          <cell r="H27">
            <v>49.05</v>
          </cell>
        </row>
        <row r="28">
          <cell r="A28">
            <v>1</v>
          </cell>
          <cell r="B28">
            <v>22</v>
          </cell>
          <cell r="C28">
            <v>97939</v>
          </cell>
          <cell r="D28">
            <v>1.33E-3</v>
          </cell>
          <cell r="E28">
            <v>130</v>
          </cell>
          <cell r="F28">
            <v>97874</v>
          </cell>
          <cell r="G28">
            <v>4711880</v>
          </cell>
          <cell r="H28">
            <v>48.11</v>
          </cell>
        </row>
        <row r="29">
          <cell r="A29">
            <v>1</v>
          </cell>
          <cell r="B29">
            <v>23</v>
          </cell>
          <cell r="C29">
            <v>97809</v>
          </cell>
          <cell r="D29">
            <v>1.33E-3</v>
          </cell>
          <cell r="E29">
            <v>130</v>
          </cell>
          <cell r="F29">
            <v>97744</v>
          </cell>
          <cell r="G29">
            <v>4614005</v>
          </cell>
          <cell r="H29">
            <v>47.17</v>
          </cell>
        </row>
        <row r="30">
          <cell r="A30">
            <v>1</v>
          </cell>
          <cell r="B30">
            <v>24</v>
          </cell>
          <cell r="C30">
            <v>97679</v>
          </cell>
          <cell r="D30">
            <v>1.33E-3</v>
          </cell>
          <cell r="E30">
            <v>130</v>
          </cell>
          <cell r="F30">
            <v>97615</v>
          </cell>
          <cell r="G30">
            <v>4516261</v>
          </cell>
          <cell r="H30">
            <v>46.24</v>
          </cell>
        </row>
        <row r="31">
          <cell r="A31">
            <v>1</v>
          </cell>
          <cell r="B31">
            <v>25</v>
          </cell>
          <cell r="C31">
            <v>97550</v>
          </cell>
          <cell r="D31">
            <v>1.3600000000000001E-3</v>
          </cell>
          <cell r="E31">
            <v>133</v>
          </cell>
          <cell r="F31">
            <v>97483</v>
          </cell>
          <cell r="G31">
            <v>4418646</v>
          </cell>
          <cell r="H31">
            <v>45.3</v>
          </cell>
        </row>
        <row r="32">
          <cell r="A32">
            <v>1</v>
          </cell>
          <cell r="B32">
            <v>26</v>
          </cell>
          <cell r="C32">
            <v>97417</v>
          </cell>
          <cell r="D32">
            <v>1.42E-3</v>
          </cell>
          <cell r="E32">
            <v>138</v>
          </cell>
          <cell r="F32">
            <v>97348</v>
          </cell>
          <cell r="G32">
            <v>4321163</v>
          </cell>
          <cell r="H32">
            <v>44.36</v>
          </cell>
        </row>
        <row r="33">
          <cell r="A33">
            <v>1</v>
          </cell>
          <cell r="B33">
            <v>27</v>
          </cell>
          <cell r="C33">
            <v>97279</v>
          </cell>
          <cell r="D33">
            <v>1.5E-3</v>
          </cell>
          <cell r="E33">
            <v>146</v>
          </cell>
          <cell r="F33">
            <v>97206</v>
          </cell>
          <cell r="G33">
            <v>4223815</v>
          </cell>
          <cell r="H33">
            <v>43.42</v>
          </cell>
        </row>
        <row r="34">
          <cell r="A34">
            <v>1</v>
          </cell>
          <cell r="B34">
            <v>28</v>
          </cell>
          <cell r="C34">
            <v>97133</v>
          </cell>
          <cell r="D34">
            <v>1.5900000000000001E-3</v>
          </cell>
          <cell r="E34">
            <v>155</v>
          </cell>
          <cell r="F34">
            <v>97056</v>
          </cell>
          <cell r="G34">
            <v>4126609</v>
          </cell>
          <cell r="H34">
            <v>42.48</v>
          </cell>
        </row>
        <row r="35">
          <cell r="A35">
            <v>1</v>
          </cell>
          <cell r="B35">
            <v>29</v>
          </cell>
          <cell r="C35">
            <v>96978</v>
          </cell>
          <cell r="D35">
            <v>1.6900000000000001E-3</v>
          </cell>
          <cell r="E35">
            <v>164</v>
          </cell>
          <cell r="F35">
            <v>96897</v>
          </cell>
          <cell r="G35">
            <v>4029553</v>
          </cell>
          <cell r="H35">
            <v>41.55</v>
          </cell>
        </row>
        <row r="36">
          <cell r="A36">
            <v>1</v>
          </cell>
          <cell r="B36">
            <v>30</v>
          </cell>
          <cell r="C36">
            <v>96815</v>
          </cell>
          <cell r="D36">
            <v>1.7799999999999999E-3</v>
          </cell>
          <cell r="E36">
            <v>172</v>
          </cell>
          <cell r="F36">
            <v>96728</v>
          </cell>
          <cell r="G36">
            <v>3932656</v>
          </cell>
          <cell r="H36">
            <v>40.619999999999997</v>
          </cell>
        </row>
        <row r="37">
          <cell r="A37">
            <v>1</v>
          </cell>
          <cell r="B37">
            <v>31</v>
          </cell>
          <cell r="C37">
            <v>96642</v>
          </cell>
          <cell r="D37">
            <v>1.89E-3</v>
          </cell>
          <cell r="E37">
            <v>183</v>
          </cell>
          <cell r="F37">
            <v>96551</v>
          </cell>
          <cell r="G37">
            <v>3835928</v>
          </cell>
          <cell r="H37">
            <v>39.69</v>
          </cell>
        </row>
        <row r="38">
          <cell r="A38">
            <v>1</v>
          </cell>
          <cell r="B38">
            <v>32</v>
          </cell>
          <cell r="C38">
            <v>96460</v>
          </cell>
          <cell r="D38">
            <v>2.0100000000000001E-3</v>
          </cell>
          <cell r="E38">
            <v>194</v>
          </cell>
          <cell r="F38">
            <v>96363</v>
          </cell>
          <cell r="G38">
            <v>3739377</v>
          </cell>
          <cell r="H38">
            <v>38.770000000000003</v>
          </cell>
        </row>
        <row r="39">
          <cell r="A39">
            <v>1</v>
          </cell>
          <cell r="B39">
            <v>33</v>
          </cell>
          <cell r="C39">
            <v>96266</v>
          </cell>
          <cell r="D39">
            <v>2.16E-3</v>
          </cell>
          <cell r="E39">
            <v>208</v>
          </cell>
          <cell r="F39">
            <v>96162</v>
          </cell>
          <cell r="G39">
            <v>3643014</v>
          </cell>
          <cell r="H39">
            <v>37.840000000000003</v>
          </cell>
        </row>
        <row r="40">
          <cell r="A40">
            <v>1</v>
          </cell>
          <cell r="B40">
            <v>34</v>
          </cell>
          <cell r="C40">
            <v>96058</v>
          </cell>
          <cell r="D40">
            <v>2.3400000000000001E-3</v>
          </cell>
          <cell r="E40">
            <v>224</v>
          </cell>
          <cell r="F40">
            <v>95945</v>
          </cell>
          <cell r="G40">
            <v>3546853</v>
          </cell>
          <cell r="H40">
            <v>36.92</v>
          </cell>
        </row>
        <row r="41">
          <cell r="A41">
            <v>1</v>
          </cell>
          <cell r="B41">
            <v>35</v>
          </cell>
          <cell r="C41">
            <v>95833</v>
          </cell>
          <cell r="D41">
            <v>2.5500000000000002E-3</v>
          </cell>
          <cell r="E41">
            <v>245</v>
          </cell>
          <cell r="F41">
            <v>95711</v>
          </cell>
          <cell r="G41">
            <v>3450907</v>
          </cell>
          <cell r="H41">
            <v>36.01</v>
          </cell>
        </row>
        <row r="42">
          <cell r="A42">
            <v>1</v>
          </cell>
          <cell r="B42">
            <v>36</v>
          </cell>
          <cell r="C42">
            <v>95589</v>
          </cell>
          <cell r="D42">
            <v>2.82E-3</v>
          </cell>
          <cell r="E42">
            <v>269</v>
          </cell>
          <cell r="F42">
            <v>95454</v>
          </cell>
          <cell r="G42">
            <v>3355196</v>
          </cell>
          <cell r="H42">
            <v>35.1</v>
          </cell>
        </row>
        <row r="43">
          <cell r="A43">
            <v>1</v>
          </cell>
          <cell r="B43">
            <v>37</v>
          </cell>
          <cell r="C43">
            <v>95319</v>
          </cell>
          <cell r="D43">
            <v>3.13E-3</v>
          </cell>
          <cell r="E43">
            <v>298</v>
          </cell>
          <cell r="F43">
            <v>95170</v>
          </cell>
          <cell r="G43">
            <v>3259742</v>
          </cell>
          <cell r="H43">
            <v>34.200000000000003</v>
          </cell>
        </row>
        <row r="44">
          <cell r="A44">
            <v>1</v>
          </cell>
          <cell r="B44">
            <v>38</v>
          </cell>
          <cell r="C44">
            <v>95021</v>
          </cell>
          <cell r="D44">
            <v>3.49E-3</v>
          </cell>
          <cell r="E44">
            <v>332</v>
          </cell>
          <cell r="F44">
            <v>94855</v>
          </cell>
          <cell r="G44">
            <v>3164572</v>
          </cell>
          <cell r="H44">
            <v>33.299999999999997</v>
          </cell>
        </row>
        <row r="45">
          <cell r="A45">
            <v>1</v>
          </cell>
          <cell r="B45">
            <v>39</v>
          </cell>
          <cell r="C45">
            <v>94689</v>
          </cell>
          <cell r="D45">
            <v>3.8899999999999998E-3</v>
          </cell>
          <cell r="E45">
            <v>368</v>
          </cell>
          <cell r="F45">
            <v>94505</v>
          </cell>
          <cell r="G45">
            <v>3069717</v>
          </cell>
          <cell r="H45">
            <v>32.42</v>
          </cell>
        </row>
        <row r="46">
          <cell r="A46">
            <v>1</v>
          </cell>
          <cell r="B46">
            <v>40</v>
          </cell>
          <cell r="C46">
            <v>94321</v>
          </cell>
          <cell r="D46">
            <v>4.3099999999999996E-3</v>
          </cell>
          <cell r="E46">
            <v>406</v>
          </cell>
          <cell r="F46">
            <v>94118</v>
          </cell>
          <cell r="G46">
            <v>2975212</v>
          </cell>
          <cell r="H46">
            <v>31.54</v>
          </cell>
        </row>
        <row r="47">
          <cell r="A47">
            <v>1</v>
          </cell>
          <cell r="B47">
            <v>41</v>
          </cell>
          <cell r="C47">
            <v>93915</v>
          </cell>
          <cell r="D47">
            <v>4.7299999999999998E-3</v>
          </cell>
          <cell r="E47">
            <v>444</v>
          </cell>
          <cell r="F47">
            <v>93693</v>
          </cell>
          <cell r="G47">
            <v>2881094</v>
          </cell>
          <cell r="H47">
            <v>30.68</v>
          </cell>
        </row>
        <row r="48">
          <cell r="A48">
            <v>1</v>
          </cell>
          <cell r="B48">
            <v>42</v>
          </cell>
          <cell r="C48">
            <v>93471</v>
          </cell>
          <cell r="D48">
            <v>5.1799999999999997E-3</v>
          </cell>
          <cell r="E48">
            <v>484</v>
          </cell>
          <cell r="F48">
            <v>93229</v>
          </cell>
          <cell r="G48">
            <v>2787402</v>
          </cell>
          <cell r="H48">
            <v>29.82</v>
          </cell>
        </row>
        <row r="49">
          <cell r="A49">
            <v>1</v>
          </cell>
          <cell r="B49">
            <v>43</v>
          </cell>
          <cell r="C49">
            <v>92987</v>
          </cell>
          <cell r="D49">
            <v>5.6499999999999996E-3</v>
          </cell>
          <cell r="E49">
            <v>526</v>
          </cell>
          <cell r="F49">
            <v>92724</v>
          </cell>
          <cell r="G49">
            <v>2694173</v>
          </cell>
          <cell r="H49">
            <v>28.97</v>
          </cell>
        </row>
        <row r="50">
          <cell r="A50">
            <v>1</v>
          </cell>
          <cell r="B50">
            <v>44</v>
          </cell>
          <cell r="C50">
            <v>92461</v>
          </cell>
          <cell r="D50">
            <v>6.1799999999999997E-3</v>
          </cell>
          <cell r="E50">
            <v>572</v>
          </cell>
          <cell r="F50">
            <v>92175</v>
          </cell>
          <cell r="G50">
            <v>2601449</v>
          </cell>
          <cell r="H50">
            <v>28.14</v>
          </cell>
        </row>
        <row r="51">
          <cell r="A51">
            <v>1</v>
          </cell>
          <cell r="B51">
            <v>45</v>
          </cell>
          <cell r="C51">
            <v>91889</v>
          </cell>
          <cell r="D51">
            <v>6.7799999999999996E-3</v>
          </cell>
          <cell r="E51">
            <v>623</v>
          </cell>
          <cell r="F51">
            <v>91578</v>
          </cell>
          <cell r="G51">
            <v>2509273</v>
          </cell>
          <cell r="H51">
            <v>27.31</v>
          </cell>
        </row>
        <row r="52">
          <cell r="A52">
            <v>1</v>
          </cell>
          <cell r="B52">
            <v>46</v>
          </cell>
          <cell r="C52">
            <v>91266</v>
          </cell>
          <cell r="D52">
            <v>7.43E-3</v>
          </cell>
          <cell r="E52">
            <v>678</v>
          </cell>
          <cell r="F52">
            <v>90927</v>
          </cell>
          <cell r="G52">
            <v>2417695</v>
          </cell>
          <cell r="H52">
            <v>26.49</v>
          </cell>
        </row>
        <row r="53">
          <cell r="A53">
            <v>1</v>
          </cell>
          <cell r="B53">
            <v>47</v>
          </cell>
          <cell r="C53">
            <v>90588</v>
          </cell>
          <cell r="D53">
            <v>8.1300000000000001E-3</v>
          </cell>
          <cell r="E53">
            <v>736</v>
          </cell>
          <cell r="F53">
            <v>90220</v>
          </cell>
          <cell r="G53">
            <v>2326768</v>
          </cell>
          <cell r="H53">
            <v>25.69</v>
          </cell>
        </row>
        <row r="54">
          <cell r="A54">
            <v>1</v>
          </cell>
          <cell r="B54">
            <v>48</v>
          </cell>
          <cell r="C54">
            <v>89852</v>
          </cell>
          <cell r="D54">
            <v>8.8500000000000002E-3</v>
          </cell>
          <cell r="E54">
            <v>795</v>
          </cell>
          <cell r="F54">
            <v>89454</v>
          </cell>
          <cell r="G54">
            <v>2236548</v>
          </cell>
          <cell r="H54">
            <v>24.89</v>
          </cell>
        </row>
        <row r="55">
          <cell r="A55">
            <v>1</v>
          </cell>
          <cell r="B55">
            <v>49</v>
          </cell>
          <cell r="C55">
            <v>89057</v>
          </cell>
          <cell r="D55">
            <v>9.5999999999999992E-3</v>
          </cell>
          <cell r="E55">
            <v>855</v>
          </cell>
          <cell r="F55">
            <v>88629</v>
          </cell>
          <cell r="G55">
            <v>2147094</v>
          </cell>
          <cell r="H55">
            <v>24.11</v>
          </cell>
        </row>
        <row r="56">
          <cell r="A56">
            <v>1</v>
          </cell>
          <cell r="B56">
            <v>50</v>
          </cell>
          <cell r="C56">
            <v>88202</v>
          </cell>
          <cell r="D56">
            <v>1.04E-2</v>
          </cell>
          <cell r="E56">
            <v>917</v>
          </cell>
          <cell r="F56">
            <v>87743</v>
          </cell>
          <cell r="G56">
            <v>2058464</v>
          </cell>
          <cell r="H56">
            <v>23.34</v>
          </cell>
        </row>
        <row r="57">
          <cell r="A57">
            <v>1</v>
          </cell>
          <cell r="B57">
            <v>51</v>
          </cell>
          <cell r="C57">
            <v>87285</v>
          </cell>
          <cell r="D57">
            <v>1.1259999999999999E-2</v>
          </cell>
          <cell r="E57">
            <v>982</v>
          </cell>
          <cell r="F57">
            <v>86794</v>
          </cell>
          <cell r="G57">
            <v>1970721</v>
          </cell>
          <cell r="H57">
            <v>22.58</v>
          </cell>
        </row>
        <row r="58">
          <cell r="A58">
            <v>1</v>
          </cell>
          <cell r="B58">
            <v>52</v>
          </cell>
          <cell r="C58">
            <v>86302</v>
          </cell>
          <cell r="D58">
            <v>1.221E-2</v>
          </cell>
          <cell r="E58">
            <v>1053</v>
          </cell>
          <cell r="F58">
            <v>85776</v>
          </cell>
          <cell r="G58">
            <v>1883927</v>
          </cell>
          <cell r="H58">
            <v>21.83</v>
          </cell>
        </row>
        <row r="59">
          <cell r="A59">
            <v>1</v>
          </cell>
          <cell r="B59">
            <v>53</v>
          </cell>
          <cell r="C59">
            <v>85249</v>
          </cell>
          <cell r="D59">
            <v>1.324E-2</v>
          </cell>
          <cell r="E59">
            <v>1128</v>
          </cell>
          <cell r="F59">
            <v>84685</v>
          </cell>
          <cell r="G59">
            <v>1798151</v>
          </cell>
          <cell r="H59">
            <v>21.09</v>
          </cell>
        </row>
        <row r="60">
          <cell r="A60">
            <v>1</v>
          </cell>
          <cell r="B60">
            <v>54</v>
          </cell>
          <cell r="C60">
            <v>84121</v>
          </cell>
          <cell r="D60">
            <v>1.4330000000000001E-2</v>
          </cell>
          <cell r="E60">
            <v>1206</v>
          </cell>
          <cell r="F60">
            <v>83518</v>
          </cell>
          <cell r="G60">
            <v>1713467</v>
          </cell>
          <cell r="H60">
            <v>20.37</v>
          </cell>
        </row>
        <row r="61">
          <cell r="A61">
            <v>1</v>
          </cell>
          <cell r="B61">
            <v>55</v>
          </cell>
          <cell r="C61">
            <v>82915</v>
          </cell>
          <cell r="D61">
            <v>1.549E-2</v>
          </cell>
          <cell r="E61">
            <v>1284</v>
          </cell>
          <cell r="F61">
            <v>82273</v>
          </cell>
          <cell r="G61">
            <v>1629949</v>
          </cell>
          <cell r="H61">
            <v>19.66</v>
          </cell>
        </row>
        <row r="62">
          <cell r="A62">
            <v>1</v>
          </cell>
          <cell r="B62">
            <v>56</v>
          </cell>
          <cell r="C62">
            <v>81631</v>
          </cell>
          <cell r="D62">
            <v>1.669E-2</v>
          </cell>
          <cell r="E62">
            <v>1362</v>
          </cell>
          <cell r="F62">
            <v>80950</v>
          </cell>
          <cell r="G62">
            <v>1547675</v>
          </cell>
          <cell r="H62">
            <v>18.96</v>
          </cell>
        </row>
        <row r="63">
          <cell r="A63">
            <v>1</v>
          </cell>
          <cell r="B63">
            <v>57</v>
          </cell>
          <cell r="C63">
            <v>80269</v>
          </cell>
          <cell r="D63">
            <v>1.796E-2</v>
          </cell>
          <cell r="E63">
            <v>1442</v>
          </cell>
          <cell r="F63">
            <v>79548</v>
          </cell>
          <cell r="G63">
            <v>1466725</v>
          </cell>
          <cell r="H63">
            <v>18.27</v>
          </cell>
        </row>
        <row r="64">
          <cell r="A64">
            <v>1</v>
          </cell>
          <cell r="B64">
            <v>58</v>
          </cell>
          <cell r="C64">
            <v>78827</v>
          </cell>
          <cell r="D64">
            <v>1.9359999999999999E-2</v>
          </cell>
          <cell r="E64">
            <v>1526</v>
          </cell>
          <cell r="F64">
            <v>78064</v>
          </cell>
          <cell r="G64">
            <v>1387177</v>
          </cell>
          <cell r="H64">
            <v>17.600000000000001</v>
          </cell>
        </row>
        <row r="65">
          <cell r="A65">
            <v>1</v>
          </cell>
          <cell r="B65">
            <v>59</v>
          </cell>
          <cell r="C65">
            <v>77301</v>
          </cell>
          <cell r="D65">
            <v>2.0930000000000001E-2</v>
          </cell>
          <cell r="E65">
            <v>1618</v>
          </cell>
          <cell r="F65">
            <v>76492</v>
          </cell>
          <cell r="G65">
            <v>1309113</v>
          </cell>
          <cell r="H65">
            <v>16.940000000000001</v>
          </cell>
        </row>
        <row r="66">
          <cell r="A66">
            <v>1</v>
          </cell>
          <cell r="B66">
            <v>60</v>
          </cell>
          <cell r="C66">
            <v>75683</v>
          </cell>
          <cell r="D66">
            <v>2.2679999999999999E-2</v>
          </cell>
          <cell r="E66">
            <v>1716</v>
          </cell>
          <cell r="F66">
            <v>74825</v>
          </cell>
          <cell r="G66">
            <v>1232621</v>
          </cell>
          <cell r="H66">
            <v>16.29</v>
          </cell>
        </row>
        <row r="67">
          <cell r="A67">
            <v>1</v>
          </cell>
          <cell r="B67">
            <v>61</v>
          </cell>
          <cell r="C67">
            <v>73967</v>
          </cell>
          <cell r="D67">
            <v>2.46E-2</v>
          </cell>
          <cell r="E67">
            <v>1820</v>
          </cell>
          <cell r="F67">
            <v>73057</v>
          </cell>
          <cell r="G67">
            <v>1157796</v>
          </cell>
          <cell r="H67">
            <v>15.65</v>
          </cell>
        </row>
        <row r="68">
          <cell r="A68">
            <v>1</v>
          </cell>
          <cell r="B68">
            <v>62</v>
          </cell>
          <cell r="C68">
            <v>72148</v>
          </cell>
          <cell r="D68">
            <v>2.6700000000000002E-2</v>
          </cell>
          <cell r="E68">
            <v>1926</v>
          </cell>
          <cell r="F68">
            <v>71184</v>
          </cell>
          <cell r="G68">
            <v>1084738</v>
          </cell>
          <cell r="H68">
            <v>15.04</v>
          </cell>
        </row>
        <row r="69">
          <cell r="A69">
            <v>1</v>
          </cell>
          <cell r="B69">
            <v>63</v>
          </cell>
          <cell r="C69">
            <v>70221</v>
          </cell>
          <cell r="D69">
            <v>2.8920000000000001E-2</v>
          </cell>
          <cell r="E69">
            <v>2031</v>
          </cell>
          <cell r="F69">
            <v>69206</v>
          </cell>
          <cell r="G69">
            <v>1013554</v>
          </cell>
          <cell r="H69">
            <v>14.43</v>
          </cell>
        </row>
        <row r="70">
          <cell r="A70">
            <v>1</v>
          </cell>
          <cell r="B70">
            <v>64</v>
          </cell>
          <cell r="C70">
            <v>68190</v>
          </cell>
          <cell r="D70">
            <v>3.1230000000000001E-2</v>
          </cell>
          <cell r="E70">
            <v>2130</v>
          </cell>
          <cell r="F70">
            <v>67126</v>
          </cell>
          <cell r="G70">
            <v>944348</v>
          </cell>
          <cell r="H70">
            <v>13.85</v>
          </cell>
        </row>
        <row r="71">
          <cell r="A71">
            <v>1</v>
          </cell>
          <cell r="B71">
            <v>65</v>
          </cell>
          <cell r="C71">
            <v>66061</v>
          </cell>
          <cell r="D71">
            <v>3.363E-2</v>
          </cell>
          <cell r="E71">
            <v>2221</v>
          </cell>
          <cell r="F71">
            <v>64950</v>
          </cell>
          <cell r="G71">
            <v>877222</v>
          </cell>
          <cell r="H71">
            <v>13.28</v>
          </cell>
        </row>
        <row r="72">
          <cell r="A72">
            <v>1</v>
          </cell>
          <cell r="B72">
            <v>66</v>
          </cell>
          <cell r="C72">
            <v>63839</v>
          </cell>
          <cell r="D72">
            <v>3.6139999999999999E-2</v>
          </cell>
          <cell r="E72">
            <v>2307</v>
          </cell>
          <cell r="F72">
            <v>62686</v>
          </cell>
          <cell r="G72">
            <v>812272</v>
          </cell>
          <cell r="H72">
            <v>12.72</v>
          </cell>
        </row>
        <row r="73">
          <cell r="A73">
            <v>1</v>
          </cell>
          <cell r="B73">
            <v>67</v>
          </cell>
          <cell r="C73">
            <v>61532</v>
          </cell>
          <cell r="D73">
            <v>3.8760000000000003E-2</v>
          </cell>
          <cell r="E73">
            <v>2385</v>
          </cell>
          <cell r="F73">
            <v>60340</v>
          </cell>
          <cell r="G73">
            <v>749586</v>
          </cell>
          <cell r="H73">
            <v>12.18</v>
          </cell>
        </row>
        <row r="74">
          <cell r="A74">
            <v>1</v>
          </cell>
          <cell r="B74">
            <v>68</v>
          </cell>
          <cell r="C74">
            <v>59147</v>
          </cell>
          <cell r="D74">
            <v>4.156E-2</v>
          </cell>
          <cell r="E74">
            <v>2458</v>
          </cell>
          <cell r="F74">
            <v>57918</v>
          </cell>
          <cell r="G74">
            <v>689247</v>
          </cell>
          <cell r="H74">
            <v>11.65</v>
          </cell>
        </row>
        <row r="75">
          <cell r="A75">
            <v>1</v>
          </cell>
          <cell r="B75">
            <v>69</v>
          </cell>
          <cell r="C75">
            <v>56689</v>
          </cell>
          <cell r="D75">
            <v>4.4589999999999998E-2</v>
          </cell>
          <cell r="E75">
            <v>2528</v>
          </cell>
          <cell r="F75">
            <v>55425</v>
          </cell>
          <cell r="G75">
            <v>631329</v>
          </cell>
          <cell r="H75">
            <v>11.14</v>
          </cell>
        </row>
        <row r="76">
          <cell r="A76">
            <v>1</v>
          </cell>
          <cell r="B76">
            <v>70</v>
          </cell>
          <cell r="C76">
            <v>54161</v>
          </cell>
          <cell r="D76">
            <v>4.7890000000000002E-2</v>
          </cell>
          <cell r="E76">
            <v>2594</v>
          </cell>
          <cell r="F76">
            <v>52864</v>
          </cell>
          <cell r="G76">
            <v>575904</v>
          </cell>
          <cell r="H76">
            <v>10.63</v>
          </cell>
        </row>
        <row r="77">
          <cell r="A77">
            <v>1</v>
          </cell>
          <cell r="B77">
            <v>71</v>
          </cell>
          <cell r="C77">
            <v>51567</v>
          </cell>
          <cell r="D77">
            <v>5.1499999999999997E-2</v>
          </cell>
          <cell r="E77">
            <v>2655</v>
          </cell>
          <cell r="F77">
            <v>50240</v>
          </cell>
          <cell r="G77">
            <v>523039</v>
          </cell>
          <cell r="H77">
            <v>10.14</v>
          </cell>
        </row>
        <row r="78">
          <cell r="A78">
            <v>1</v>
          </cell>
          <cell r="B78">
            <v>72</v>
          </cell>
          <cell r="C78">
            <v>48912</v>
          </cell>
          <cell r="D78">
            <v>5.5390000000000002E-2</v>
          </cell>
          <cell r="E78">
            <v>2709</v>
          </cell>
          <cell r="F78">
            <v>47557</v>
          </cell>
          <cell r="G78">
            <v>472800</v>
          </cell>
          <cell r="H78">
            <v>9.67</v>
          </cell>
        </row>
        <row r="79">
          <cell r="A79">
            <v>1</v>
          </cell>
          <cell r="B79">
            <v>73</v>
          </cell>
          <cell r="C79">
            <v>46203</v>
          </cell>
          <cell r="D79">
            <v>5.9639999999999999E-2</v>
          </cell>
          <cell r="E79">
            <v>2755</v>
          </cell>
          <cell r="F79">
            <v>44825</v>
          </cell>
          <cell r="G79">
            <v>425243</v>
          </cell>
          <cell r="H79">
            <v>9.1999999999999993</v>
          </cell>
        </row>
        <row r="80">
          <cell r="A80">
            <v>1</v>
          </cell>
          <cell r="B80">
            <v>74</v>
          </cell>
          <cell r="C80">
            <v>43447</v>
          </cell>
          <cell r="D80">
            <v>6.4229999999999995E-2</v>
          </cell>
          <cell r="E80">
            <v>2790</v>
          </cell>
          <cell r="F80">
            <v>42052</v>
          </cell>
          <cell r="G80">
            <v>380418</v>
          </cell>
          <cell r="H80">
            <v>8.76</v>
          </cell>
        </row>
        <row r="81">
          <cell r="A81">
            <v>1</v>
          </cell>
          <cell r="B81">
            <v>75</v>
          </cell>
          <cell r="C81">
            <v>40657</v>
          </cell>
          <cell r="D81">
            <v>6.9099999999999995E-2</v>
          </cell>
          <cell r="E81">
            <v>2809</v>
          </cell>
          <cell r="F81">
            <v>39252</v>
          </cell>
          <cell r="G81">
            <v>338366</v>
          </cell>
          <cell r="H81">
            <v>8.32</v>
          </cell>
        </row>
        <row r="82">
          <cell r="A82">
            <v>1</v>
          </cell>
          <cell r="B82">
            <v>76</v>
          </cell>
          <cell r="C82">
            <v>37847</v>
          </cell>
          <cell r="D82">
            <v>7.4380000000000002E-2</v>
          </cell>
          <cell r="E82">
            <v>2815</v>
          </cell>
          <cell r="F82">
            <v>36440</v>
          </cell>
          <cell r="G82">
            <v>299114</v>
          </cell>
          <cell r="H82">
            <v>7.9</v>
          </cell>
        </row>
        <row r="83">
          <cell r="A83">
            <v>1</v>
          </cell>
          <cell r="B83">
            <v>77</v>
          </cell>
          <cell r="C83">
            <v>35032</v>
          </cell>
          <cell r="D83">
            <v>8.0089999999999995E-2</v>
          </cell>
          <cell r="E83">
            <v>2806</v>
          </cell>
          <cell r="F83">
            <v>33629</v>
          </cell>
          <cell r="G83">
            <v>262674</v>
          </cell>
          <cell r="H83">
            <v>7.5</v>
          </cell>
        </row>
        <row r="84">
          <cell r="A84">
            <v>1</v>
          </cell>
          <cell r="B84">
            <v>78</v>
          </cell>
          <cell r="C84">
            <v>32227</v>
          </cell>
          <cell r="D84">
            <v>8.6379999999999998E-2</v>
          </cell>
          <cell r="E84">
            <v>2784</v>
          </cell>
          <cell r="F84">
            <v>30835</v>
          </cell>
          <cell r="G84">
            <v>229044</v>
          </cell>
          <cell r="H84">
            <v>7.11</v>
          </cell>
        </row>
        <row r="85">
          <cell r="A85">
            <v>1</v>
          </cell>
          <cell r="B85">
            <v>79</v>
          </cell>
          <cell r="C85">
            <v>29443</v>
          </cell>
          <cell r="D85">
            <v>9.3380000000000005E-2</v>
          </cell>
          <cell r="E85">
            <v>2749</v>
          </cell>
          <cell r="F85">
            <v>28068</v>
          </cell>
          <cell r="G85">
            <v>198210</v>
          </cell>
          <cell r="H85">
            <v>6.73</v>
          </cell>
        </row>
        <row r="86">
          <cell r="A86">
            <v>1</v>
          </cell>
          <cell r="B86">
            <v>80</v>
          </cell>
          <cell r="C86">
            <v>26693</v>
          </cell>
          <cell r="D86">
            <v>0.10102999999999999</v>
          </cell>
          <cell r="E86">
            <v>2697</v>
          </cell>
          <cell r="F86">
            <v>25345</v>
          </cell>
          <cell r="G86">
            <v>170141</v>
          </cell>
          <cell r="H86">
            <v>6.37</v>
          </cell>
        </row>
        <row r="87">
          <cell r="A87">
            <v>1</v>
          </cell>
          <cell r="B87">
            <v>81</v>
          </cell>
          <cell r="C87">
            <v>23997</v>
          </cell>
          <cell r="D87">
            <v>0.1094</v>
          </cell>
          <cell r="E87">
            <v>2625</v>
          </cell>
          <cell r="F87">
            <v>22684</v>
          </cell>
          <cell r="G87">
            <v>144796</v>
          </cell>
          <cell r="H87">
            <v>6.03</v>
          </cell>
        </row>
        <row r="88">
          <cell r="A88">
            <v>1</v>
          </cell>
          <cell r="B88">
            <v>82</v>
          </cell>
          <cell r="C88">
            <v>21372</v>
          </cell>
          <cell r="D88">
            <v>0.11788</v>
          </cell>
          <cell r="E88">
            <v>2519</v>
          </cell>
          <cell r="F88">
            <v>20112</v>
          </cell>
          <cell r="G88">
            <v>122112</v>
          </cell>
          <cell r="H88">
            <v>5.71</v>
          </cell>
        </row>
        <row r="89">
          <cell r="A89">
            <v>1</v>
          </cell>
          <cell r="B89">
            <v>83</v>
          </cell>
          <cell r="C89">
            <v>18852</v>
          </cell>
          <cell r="D89">
            <v>0.12647</v>
          </cell>
          <cell r="E89">
            <v>2384</v>
          </cell>
          <cell r="F89">
            <v>17660</v>
          </cell>
          <cell r="G89">
            <v>102000</v>
          </cell>
          <cell r="H89">
            <v>5.41</v>
          </cell>
        </row>
        <row r="90">
          <cell r="A90">
            <v>1</v>
          </cell>
          <cell r="B90">
            <v>84</v>
          </cell>
          <cell r="C90">
            <v>16468</v>
          </cell>
          <cell r="D90">
            <v>0.13531000000000001</v>
          </cell>
          <cell r="E90">
            <v>2228</v>
          </cell>
          <cell r="F90">
            <v>15354</v>
          </cell>
          <cell r="G90">
            <v>84340</v>
          </cell>
          <cell r="H90">
            <v>5.12</v>
          </cell>
        </row>
        <row r="91">
          <cell r="A91">
            <v>1</v>
          </cell>
          <cell r="B91">
            <v>85</v>
          </cell>
          <cell r="C91">
            <v>14240</v>
          </cell>
          <cell r="D91">
            <v>0.14366000000000001</v>
          </cell>
          <cell r="E91">
            <v>2046</v>
          </cell>
          <cell r="F91">
            <v>13217</v>
          </cell>
          <cell r="G91">
            <v>68986</v>
          </cell>
          <cell r="H91">
            <v>4.84</v>
          </cell>
        </row>
        <row r="92">
          <cell r="A92">
            <v>1</v>
          </cell>
          <cell r="B92">
            <v>86</v>
          </cell>
          <cell r="C92">
            <v>12194</v>
          </cell>
          <cell r="D92">
            <v>0.15404000000000001</v>
          </cell>
          <cell r="E92">
            <v>1878</v>
          </cell>
          <cell r="F92">
            <v>11255</v>
          </cell>
          <cell r="G92">
            <v>55770</v>
          </cell>
          <cell r="H92">
            <v>4.57</v>
          </cell>
        </row>
        <row r="93">
          <cell r="A93">
            <v>1</v>
          </cell>
          <cell r="B93">
            <v>87</v>
          </cell>
          <cell r="C93">
            <v>10316</v>
          </cell>
          <cell r="D93">
            <v>0.16506999999999999</v>
          </cell>
          <cell r="E93">
            <v>1703</v>
          </cell>
          <cell r="F93">
            <v>9464</v>
          </cell>
          <cell r="G93">
            <v>44515</v>
          </cell>
          <cell r="H93">
            <v>4.32</v>
          </cell>
        </row>
        <row r="94">
          <cell r="A94">
            <v>1</v>
          </cell>
          <cell r="B94">
            <v>88</v>
          </cell>
          <cell r="C94">
            <v>8613</v>
          </cell>
          <cell r="D94">
            <v>0.17677999999999999</v>
          </cell>
          <cell r="E94">
            <v>1523</v>
          </cell>
          <cell r="F94">
            <v>7852</v>
          </cell>
          <cell r="G94">
            <v>35051</v>
          </cell>
          <cell r="H94">
            <v>4.07</v>
          </cell>
        </row>
        <row r="95">
          <cell r="A95">
            <v>1</v>
          </cell>
          <cell r="B95">
            <v>89</v>
          </cell>
          <cell r="C95">
            <v>7090</v>
          </cell>
          <cell r="D95">
            <v>0.18917999999999999</v>
          </cell>
          <cell r="E95">
            <v>1341</v>
          </cell>
          <cell r="F95">
            <v>6420</v>
          </cell>
          <cell r="G95">
            <v>27199</v>
          </cell>
          <cell r="H95">
            <v>3.84</v>
          </cell>
        </row>
        <row r="96">
          <cell r="A96">
            <v>1</v>
          </cell>
          <cell r="B96">
            <v>90</v>
          </cell>
          <cell r="C96">
            <v>5749</v>
          </cell>
          <cell r="D96">
            <v>0.20232</v>
          </cell>
          <cell r="E96">
            <v>1163</v>
          </cell>
          <cell r="F96">
            <v>5167</v>
          </cell>
          <cell r="G96">
            <v>20780</v>
          </cell>
          <cell r="H96">
            <v>3.61</v>
          </cell>
        </row>
        <row r="97">
          <cell r="A97">
            <v>1</v>
          </cell>
          <cell r="B97">
            <v>91</v>
          </cell>
          <cell r="C97">
            <v>4586</v>
          </cell>
          <cell r="D97">
            <v>0.21618999999999999</v>
          </cell>
          <cell r="E97">
            <v>991</v>
          </cell>
          <cell r="F97">
            <v>4090</v>
          </cell>
          <cell r="G97">
            <v>15612</v>
          </cell>
          <cell r="H97">
            <v>3.4</v>
          </cell>
        </row>
        <row r="98">
          <cell r="A98">
            <v>1</v>
          </cell>
          <cell r="B98">
            <v>92</v>
          </cell>
          <cell r="C98">
            <v>3594</v>
          </cell>
          <cell r="D98">
            <v>0.23082</v>
          </cell>
          <cell r="E98">
            <v>830</v>
          </cell>
          <cell r="F98">
            <v>3180</v>
          </cell>
          <cell r="G98">
            <v>11522</v>
          </cell>
          <cell r="H98">
            <v>3.21</v>
          </cell>
        </row>
        <row r="99">
          <cell r="A99">
            <v>1</v>
          </cell>
          <cell r="B99">
            <v>93</v>
          </cell>
          <cell r="C99">
            <v>2765</v>
          </cell>
          <cell r="D99">
            <v>0.24621000000000001</v>
          </cell>
          <cell r="E99">
            <v>681</v>
          </cell>
          <cell r="F99">
            <v>2424</v>
          </cell>
          <cell r="G99">
            <v>8342</v>
          </cell>
          <cell r="H99">
            <v>3.02</v>
          </cell>
        </row>
        <row r="100">
          <cell r="A100">
            <v>1</v>
          </cell>
          <cell r="B100">
            <v>94</v>
          </cell>
          <cell r="C100">
            <v>2084</v>
          </cell>
          <cell r="D100">
            <v>0.26239000000000001</v>
          </cell>
          <cell r="E100">
            <v>547</v>
          </cell>
          <cell r="F100">
            <v>1811</v>
          </cell>
          <cell r="G100">
            <v>5918</v>
          </cell>
          <cell r="H100">
            <v>2.84</v>
          </cell>
        </row>
        <row r="101">
          <cell r="A101">
            <v>1</v>
          </cell>
          <cell r="B101">
            <v>95</v>
          </cell>
          <cell r="C101">
            <v>1537</v>
          </cell>
          <cell r="D101">
            <v>0.27933999999999998</v>
          </cell>
          <cell r="E101">
            <v>429</v>
          </cell>
          <cell r="F101">
            <v>1323</v>
          </cell>
          <cell r="G101">
            <v>4107</v>
          </cell>
          <cell r="H101">
            <v>2.67</v>
          </cell>
        </row>
        <row r="102">
          <cell r="A102">
            <v>1</v>
          </cell>
          <cell r="B102">
            <v>96</v>
          </cell>
          <cell r="C102">
            <v>1108</v>
          </cell>
          <cell r="D102">
            <v>0.29708000000000001</v>
          </cell>
          <cell r="E102">
            <v>329</v>
          </cell>
          <cell r="F102">
            <v>943</v>
          </cell>
          <cell r="G102">
            <v>2785</v>
          </cell>
          <cell r="H102">
            <v>2.5099999999999998</v>
          </cell>
        </row>
        <row r="103">
          <cell r="A103">
            <v>1</v>
          </cell>
          <cell r="B103">
            <v>97</v>
          </cell>
          <cell r="C103">
            <v>779</v>
          </cell>
          <cell r="D103">
            <v>0.31558000000000003</v>
          </cell>
          <cell r="E103">
            <v>246</v>
          </cell>
          <cell r="F103">
            <v>656</v>
          </cell>
          <cell r="G103">
            <v>1842</v>
          </cell>
          <cell r="H103">
            <v>2.37</v>
          </cell>
        </row>
        <row r="104">
          <cell r="A104">
            <v>1</v>
          </cell>
          <cell r="B104">
            <v>98</v>
          </cell>
          <cell r="C104">
            <v>533</v>
          </cell>
          <cell r="D104">
            <v>0.33484999999999998</v>
          </cell>
          <cell r="E104">
            <v>178</v>
          </cell>
          <cell r="F104">
            <v>444</v>
          </cell>
          <cell r="G104">
            <v>1186</v>
          </cell>
          <cell r="H104">
            <v>2.23</v>
          </cell>
        </row>
        <row r="105">
          <cell r="A105">
            <v>1</v>
          </cell>
          <cell r="B105">
            <v>99</v>
          </cell>
          <cell r="C105">
            <v>354</v>
          </cell>
          <cell r="D105">
            <v>0.35486000000000001</v>
          </cell>
          <cell r="E105">
            <v>126</v>
          </cell>
          <cell r="F105">
            <v>292</v>
          </cell>
          <cell r="G105">
            <v>742</v>
          </cell>
          <cell r="H105">
            <v>2.09</v>
          </cell>
        </row>
        <row r="106">
          <cell r="A106">
            <v>1</v>
          </cell>
          <cell r="B106">
            <v>100</v>
          </cell>
          <cell r="C106">
            <v>229</v>
          </cell>
          <cell r="D106">
            <v>0.37558000000000002</v>
          </cell>
          <cell r="E106">
            <v>86</v>
          </cell>
          <cell r="F106">
            <v>186</v>
          </cell>
          <cell r="G106">
            <v>451</v>
          </cell>
          <cell r="H106">
            <v>1.97</v>
          </cell>
        </row>
        <row r="107">
          <cell r="A107">
            <v>2</v>
          </cell>
          <cell r="B107">
            <v>0</v>
          </cell>
          <cell r="C107">
            <v>100000</v>
          </cell>
          <cell r="D107">
            <v>7.92E-3</v>
          </cell>
          <cell r="E107">
            <v>792</v>
          </cell>
          <cell r="F107">
            <v>99308</v>
          </cell>
          <cell r="G107">
            <v>7748955</v>
          </cell>
          <cell r="H107">
            <v>77.489999999999995</v>
          </cell>
        </row>
        <row r="108">
          <cell r="A108">
            <v>2</v>
          </cell>
          <cell r="B108">
            <v>1</v>
          </cell>
          <cell r="C108">
            <v>99208</v>
          </cell>
          <cell r="D108">
            <v>5.0000000000000001E-4</v>
          </cell>
          <cell r="E108">
            <v>50</v>
          </cell>
          <cell r="F108">
            <v>99183</v>
          </cell>
          <cell r="G108">
            <v>7649647</v>
          </cell>
          <cell r="H108">
            <v>77.11</v>
          </cell>
        </row>
        <row r="109">
          <cell r="A109">
            <v>2</v>
          </cell>
          <cell r="B109">
            <v>2</v>
          </cell>
          <cell r="C109">
            <v>99158</v>
          </cell>
          <cell r="D109">
            <v>3.6999999999999999E-4</v>
          </cell>
          <cell r="E109">
            <v>36</v>
          </cell>
          <cell r="F109">
            <v>99140</v>
          </cell>
          <cell r="G109">
            <v>7550464</v>
          </cell>
          <cell r="H109">
            <v>76.150000000000006</v>
          </cell>
        </row>
        <row r="110">
          <cell r="A110">
            <v>2</v>
          </cell>
          <cell r="B110">
            <v>3</v>
          </cell>
          <cell r="C110">
            <v>99122</v>
          </cell>
          <cell r="D110">
            <v>2.7E-4</v>
          </cell>
          <cell r="E110">
            <v>27</v>
          </cell>
          <cell r="F110">
            <v>99108</v>
          </cell>
          <cell r="G110">
            <v>7451325</v>
          </cell>
          <cell r="H110">
            <v>75.17</v>
          </cell>
        </row>
        <row r="111">
          <cell r="A111">
            <v>2</v>
          </cell>
          <cell r="B111">
            <v>4</v>
          </cell>
          <cell r="C111">
            <v>99095</v>
          </cell>
          <cell r="D111">
            <v>2.2000000000000001E-4</v>
          </cell>
          <cell r="E111">
            <v>22</v>
          </cell>
          <cell r="F111">
            <v>99084</v>
          </cell>
          <cell r="G111">
            <v>7352216</v>
          </cell>
          <cell r="H111">
            <v>74.19</v>
          </cell>
        </row>
        <row r="112">
          <cell r="A112">
            <v>2</v>
          </cell>
          <cell r="B112">
            <v>5</v>
          </cell>
          <cell r="C112">
            <v>99073</v>
          </cell>
          <cell r="D112">
            <v>1.9000000000000001E-4</v>
          </cell>
          <cell r="E112">
            <v>19</v>
          </cell>
          <cell r="F112">
            <v>99063</v>
          </cell>
          <cell r="G112">
            <v>7253132</v>
          </cell>
          <cell r="H112">
            <v>73.209999999999994</v>
          </cell>
        </row>
        <row r="113">
          <cell r="A113">
            <v>2</v>
          </cell>
          <cell r="B113">
            <v>6</v>
          </cell>
          <cell r="C113">
            <v>99054</v>
          </cell>
          <cell r="D113">
            <v>1.6000000000000001E-4</v>
          </cell>
          <cell r="E113">
            <v>16</v>
          </cell>
          <cell r="F113">
            <v>99046</v>
          </cell>
          <cell r="G113">
            <v>7154069</v>
          </cell>
          <cell r="H113">
            <v>72.22</v>
          </cell>
        </row>
        <row r="114">
          <cell r="A114">
            <v>2</v>
          </cell>
          <cell r="B114">
            <v>7</v>
          </cell>
          <cell r="C114">
            <v>99038</v>
          </cell>
          <cell r="D114">
            <v>1.3999999999999999E-4</v>
          </cell>
          <cell r="E114">
            <v>14</v>
          </cell>
          <cell r="F114">
            <v>99031</v>
          </cell>
          <cell r="G114">
            <v>7055023</v>
          </cell>
          <cell r="H114">
            <v>71.239999999999995</v>
          </cell>
        </row>
        <row r="115">
          <cell r="A115">
            <v>2</v>
          </cell>
          <cell r="B115">
            <v>8</v>
          </cell>
          <cell r="C115">
            <v>99025</v>
          </cell>
          <cell r="D115">
            <v>1.2999999999999999E-4</v>
          </cell>
          <cell r="E115">
            <v>13</v>
          </cell>
          <cell r="F115">
            <v>99018</v>
          </cell>
          <cell r="G115">
            <v>6955991</v>
          </cell>
          <cell r="H115">
            <v>70.25</v>
          </cell>
        </row>
        <row r="116">
          <cell r="A116">
            <v>2</v>
          </cell>
          <cell r="B116">
            <v>9</v>
          </cell>
          <cell r="C116">
            <v>99011</v>
          </cell>
          <cell r="D116">
            <v>1.2999999999999999E-4</v>
          </cell>
          <cell r="E116">
            <v>13</v>
          </cell>
          <cell r="F116">
            <v>99005</v>
          </cell>
          <cell r="G116">
            <v>6856973</v>
          </cell>
          <cell r="H116">
            <v>69.25</v>
          </cell>
        </row>
        <row r="117">
          <cell r="A117">
            <v>2</v>
          </cell>
          <cell r="B117">
            <v>10</v>
          </cell>
          <cell r="C117">
            <v>98998</v>
          </cell>
          <cell r="D117">
            <v>1.2999999999999999E-4</v>
          </cell>
          <cell r="E117">
            <v>13</v>
          </cell>
          <cell r="F117">
            <v>98992</v>
          </cell>
          <cell r="G117">
            <v>6757969</v>
          </cell>
          <cell r="H117">
            <v>68.260000000000005</v>
          </cell>
        </row>
        <row r="118">
          <cell r="A118">
            <v>2</v>
          </cell>
          <cell r="B118">
            <v>11</v>
          </cell>
          <cell r="C118">
            <v>98985</v>
          </cell>
          <cell r="D118">
            <v>1.2E-4</v>
          </cell>
          <cell r="E118">
            <v>12</v>
          </cell>
          <cell r="F118">
            <v>98979</v>
          </cell>
          <cell r="G118">
            <v>6658977</v>
          </cell>
          <cell r="H118">
            <v>67.27</v>
          </cell>
        </row>
        <row r="119">
          <cell r="A119">
            <v>2</v>
          </cell>
          <cell r="B119">
            <v>12</v>
          </cell>
          <cell r="C119">
            <v>98973</v>
          </cell>
          <cell r="D119">
            <v>1.2E-4</v>
          </cell>
          <cell r="E119">
            <v>12</v>
          </cell>
          <cell r="F119">
            <v>98967</v>
          </cell>
          <cell r="G119">
            <v>6559998</v>
          </cell>
          <cell r="H119">
            <v>66.28</v>
          </cell>
        </row>
        <row r="120">
          <cell r="A120">
            <v>2</v>
          </cell>
          <cell r="B120">
            <v>13</v>
          </cell>
          <cell r="C120">
            <v>98961</v>
          </cell>
          <cell r="D120">
            <v>1.3999999999999999E-4</v>
          </cell>
          <cell r="E120">
            <v>14</v>
          </cell>
          <cell r="F120">
            <v>98954</v>
          </cell>
          <cell r="G120">
            <v>6461031</v>
          </cell>
          <cell r="H120">
            <v>65.290000000000006</v>
          </cell>
        </row>
        <row r="121">
          <cell r="A121">
            <v>2</v>
          </cell>
          <cell r="B121">
            <v>14</v>
          </cell>
          <cell r="C121">
            <v>98947</v>
          </cell>
          <cell r="D121">
            <v>1.9000000000000001E-4</v>
          </cell>
          <cell r="E121">
            <v>19</v>
          </cell>
          <cell r="F121">
            <v>98937</v>
          </cell>
          <cell r="G121">
            <v>6362077</v>
          </cell>
          <cell r="H121">
            <v>64.3</v>
          </cell>
        </row>
        <row r="122">
          <cell r="A122">
            <v>2</v>
          </cell>
          <cell r="B122">
            <v>15</v>
          </cell>
          <cell r="C122">
            <v>98928</v>
          </cell>
          <cell r="D122">
            <v>2.5000000000000001E-4</v>
          </cell>
          <cell r="E122">
            <v>25</v>
          </cell>
          <cell r="F122">
            <v>98915</v>
          </cell>
          <cell r="G122">
            <v>6263139</v>
          </cell>
          <cell r="H122">
            <v>63.31</v>
          </cell>
        </row>
        <row r="123">
          <cell r="A123">
            <v>2</v>
          </cell>
          <cell r="B123">
            <v>16</v>
          </cell>
          <cell r="C123">
            <v>98903</v>
          </cell>
          <cell r="D123">
            <v>2.9E-4</v>
          </cell>
          <cell r="E123">
            <v>29</v>
          </cell>
          <cell r="F123">
            <v>98888</v>
          </cell>
          <cell r="G123">
            <v>6164224</v>
          </cell>
          <cell r="H123">
            <v>62.33</v>
          </cell>
        </row>
        <row r="124">
          <cell r="A124">
            <v>2</v>
          </cell>
          <cell r="B124">
            <v>17</v>
          </cell>
          <cell r="C124">
            <v>98874</v>
          </cell>
          <cell r="D124">
            <v>3.1E-4</v>
          </cell>
          <cell r="E124">
            <v>31</v>
          </cell>
          <cell r="F124">
            <v>98858</v>
          </cell>
          <cell r="G124">
            <v>6065336</v>
          </cell>
          <cell r="H124">
            <v>61.34</v>
          </cell>
        </row>
        <row r="125">
          <cell r="A125">
            <v>2</v>
          </cell>
          <cell r="B125">
            <v>18</v>
          </cell>
          <cell r="C125">
            <v>98843</v>
          </cell>
          <cell r="D125">
            <v>3.2000000000000003E-4</v>
          </cell>
          <cell r="E125">
            <v>32</v>
          </cell>
          <cell r="F125">
            <v>98827</v>
          </cell>
          <cell r="G125">
            <v>5966478</v>
          </cell>
          <cell r="H125">
            <v>60.36</v>
          </cell>
        </row>
        <row r="126">
          <cell r="A126">
            <v>2</v>
          </cell>
          <cell r="B126">
            <v>19</v>
          </cell>
          <cell r="C126">
            <v>98811</v>
          </cell>
          <cell r="D126">
            <v>3.3E-4</v>
          </cell>
          <cell r="E126">
            <v>33</v>
          </cell>
          <cell r="F126">
            <v>98794</v>
          </cell>
          <cell r="G126">
            <v>5867651</v>
          </cell>
          <cell r="H126">
            <v>59.38</v>
          </cell>
        </row>
        <row r="127">
          <cell r="A127">
            <v>2</v>
          </cell>
          <cell r="B127">
            <v>20</v>
          </cell>
          <cell r="C127">
            <v>98778</v>
          </cell>
          <cell r="D127">
            <v>3.3E-4</v>
          </cell>
          <cell r="E127">
            <v>33</v>
          </cell>
          <cell r="F127">
            <v>98762</v>
          </cell>
          <cell r="G127">
            <v>5768857</v>
          </cell>
          <cell r="H127">
            <v>58.4</v>
          </cell>
        </row>
        <row r="128">
          <cell r="A128">
            <v>2</v>
          </cell>
          <cell r="B128">
            <v>21</v>
          </cell>
          <cell r="C128">
            <v>98745</v>
          </cell>
          <cell r="D128">
            <v>3.4000000000000002E-4</v>
          </cell>
          <cell r="E128">
            <v>33</v>
          </cell>
          <cell r="F128">
            <v>98728</v>
          </cell>
          <cell r="G128">
            <v>5670095</v>
          </cell>
          <cell r="H128">
            <v>57.42</v>
          </cell>
        </row>
        <row r="129">
          <cell r="A129">
            <v>2</v>
          </cell>
          <cell r="B129">
            <v>22</v>
          </cell>
          <cell r="C129">
            <v>98712</v>
          </cell>
          <cell r="D129">
            <v>3.5E-4</v>
          </cell>
          <cell r="E129">
            <v>34</v>
          </cell>
          <cell r="F129">
            <v>98695</v>
          </cell>
          <cell r="G129">
            <v>5571367</v>
          </cell>
          <cell r="H129">
            <v>56.44</v>
          </cell>
        </row>
        <row r="130">
          <cell r="A130">
            <v>2</v>
          </cell>
          <cell r="B130">
            <v>23</v>
          </cell>
          <cell r="C130">
            <v>98678</v>
          </cell>
          <cell r="D130">
            <v>3.5E-4</v>
          </cell>
          <cell r="E130">
            <v>34</v>
          </cell>
          <cell r="F130">
            <v>98661</v>
          </cell>
          <cell r="G130">
            <v>5472672</v>
          </cell>
          <cell r="H130">
            <v>55.46</v>
          </cell>
        </row>
        <row r="131">
          <cell r="A131">
            <v>2</v>
          </cell>
          <cell r="B131">
            <v>24</v>
          </cell>
          <cell r="C131">
            <v>98643</v>
          </cell>
          <cell r="D131">
            <v>3.5E-4</v>
          </cell>
          <cell r="E131">
            <v>34</v>
          </cell>
          <cell r="F131">
            <v>98626</v>
          </cell>
          <cell r="G131">
            <v>5374012</v>
          </cell>
          <cell r="H131">
            <v>54.48</v>
          </cell>
        </row>
        <row r="132">
          <cell r="A132">
            <v>2</v>
          </cell>
          <cell r="B132">
            <v>25</v>
          </cell>
          <cell r="C132">
            <v>98609</v>
          </cell>
          <cell r="D132">
            <v>3.6000000000000002E-4</v>
          </cell>
          <cell r="E132">
            <v>35</v>
          </cell>
          <cell r="F132">
            <v>98592</v>
          </cell>
          <cell r="G132">
            <v>5275385</v>
          </cell>
          <cell r="H132">
            <v>53.5</v>
          </cell>
        </row>
        <row r="133">
          <cell r="A133">
            <v>2</v>
          </cell>
          <cell r="B133">
            <v>26</v>
          </cell>
          <cell r="C133">
            <v>98574</v>
          </cell>
          <cell r="D133">
            <v>3.6999999999999999E-4</v>
          </cell>
          <cell r="E133">
            <v>37</v>
          </cell>
          <cell r="F133">
            <v>98556</v>
          </cell>
          <cell r="G133">
            <v>5176794</v>
          </cell>
          <cell r="H133">
            <v>52.52</v>
          </cell>
        </row>
        <row r="134">
          <cell r="A134">
            <v>2</v>
          </cell>
          <cell r="B134">
            <v>27</v>
          </cell>
          <cell r="C134">
            <v>98537</v>
          </cell>
          <cell r="D134">
            <v>3.8999999999999999E-4</v>
          </cell>
          <cell r="E134">
            <v>39</v>
          </cell>
          <cell r="F134">
            <v>98518</v>
          </cell>
          <cell r="G134">
            <v>5078238</v>
          </cell>
          <cell r="H134">
            <v>51.54</v>
          </cell>
        </row>
        <row r="135">
          <cell r="A135">
            <v>2</v>
          </cell>
          <cell r="B135">
            <v>28</v>
          </cell>
          <cell r="C135">
            <v>98499</v>
          </cell>
          <cell r="D135">
            <v>4.2000000000000002E-4</v>
          </cell>
          <cell r="E135">
            <v>41</v>
          </cell>
          <cell r="F135">
            <v>98478</v>
          </cell>
          <cell r="G135">
            <v>4979720</v>
          </cell>
          <cell r="H135">
            <v>50.56</v>
          </cell>
        </row>
        <row r="136">
          <cell r="A136">
            <v>2</v>
          </cell>
          <cell r="B136">
            <v>29</v>
          </cell>
          <cell r="C136">
            <v>98458</v>
          </cell>
          <cell r="D136">
            <v>4.4000000000000002E-4</v>
          </cell>
          <cell r="E136">
            <v>43</v>
          </cell>
          <cell r="F136">
            <v>98436</v>
          </cell>
          <cell r="G136">
            <v>4881241</v>
          </cell>
          <cell r="H136">
            <v>49.58</v>
          </cell>
        </row>
        <row r="137">
          <cell r="A137">
            <v>2</v>
          </cell>
          <cell r="B137">
            <v>30</v>
          </cell>
          <cell r="C137">
            <v>98414</v>
          </cell>
          <cell r="D137">
            <v>4.6999999999999999E-4</v>
          </cell>
          <cell r="E137">
            <v>46</v>
          </cell>
          <cell r="F137">
            <v>98391</v>
          </cell>
          <cell r="G137">
            <v>4782805</v>
          </cell>
          <cell r="H137">
            <v>48.6</v>
          </cell>
        </row>
        <row r="138">
          <cell r="A138">
            <v>2</v>
          </cell>
          <cell r="B138">
            <v>31</v>
          </cell>
          <cell r="C138">
            <v>98368</v>
          </cell>
          <cell r="D138">
            <v>5.0000000000000001E-4</v>
          </cell>
          <cell r="E138">
            <v>49</v>
          </cell>
          <cell r="F138">
            <v>98344</v>
          </cell>
          <cell r="G138">
            <v>4684414</v>
          </cell>
          <cell r="H138">
            <v>47.62</v>
          </cell>
        </row>
        <row r="139">
          <cell r="A139">
            <v>2</v>
          </cell>
          <cell r="B139">
            <v>32</v>
          </cell>
          <cell r="C139">
            <v>98319</v>
          </cell>
          <cell r="D139">
            <v>5.4000000000000001E-4</v>
          </cell>
          <cell r="E139">
            <v>54</v>
          </cell>
          <cell r="F139">
            <v>98292</v>
          </cell>
          <cell r="G139">
            <v>4586070</v>
          </cell>
          <cell r="H139">
            <v>46.64</v>
          </cell>
        </row>
        <row r="140">
          <cell r="A140">
            <v>2</v>
          </cell>
          <cell r="B140">
            <v>33</v>
          </cell>
          <cell r="C140">
            <v>98265</v>
          </cell>
          <cell r="D140">
            <v>5.9999999999999995E-4</v>
          </cell>
          <cell r="E140">
            <v>59</v>
          </cell>
          <cell r="F140">
            <v>98236</v>
          </cell>
          <cell r="G140">
            <v>4487778</v>
          </cell>
          <cell r="H140">
            <v>45.67</v>
          </cell>
        </row>
        <row r="141">
          <cell r="A141">
            <v>2</v>
          </cell>
          <cell r="B141">
            <v>34</v>
          </cell>
          <cell r="C141">
            <v>98206</v>
          </cell>
          <cell r="D141">
            <v>6.8000000000000005E-4</v>
          </cell>
          <cell r="E141">
            <v>66</v>
          </cell>
          <cell r="F141">
            <v>98173</v>
          </cell>
          <cell r="G141">
            <v>4389542</v>
          </cell>
          <cell r="H141">
            <v>44.7</v>
          </cell>
        </row>
        <row r="142">
          <cell r="A142">
            <v>2</v>
          </cell>
          <cell r="B142">
            <v>35</v>
          </cell>
          <cell r="C142">
            <v>98140</v>
          </cell>
          <cell r="D142">
            <v>7.6999999999999996E-4</v>
          </cell>
          <cell r="E142">
            <v>75</v>
          </cell>
          <cell r="F142">
            <v>98103</v>
          </cell>
          <cell r="G142">
            <v>4291369</v>
          </cell>
          <cell r="H142">
            <v>43.73</v>
          </cell>
        </row>
        <row r="143">
          <cell r="A143">
            <v>2</v>
          </cell>
          <cell r="B143">
            <v>36</v>
          </cell>
          <cell r="C143">
            <v>98065</v>
          </cell>
          <cell r="D143">
            <v>8.8000000000000003E-4</v>
          </cell>
          <cell r="E143">
            <v>86</v>
          </cell>
          <cell r="F143">
            <v>98022</v>
          </cell>
          <cell r="G143">
            <v>4193266</v>
          </cell>
          <cell r="H143">
            <v>42.76</v>
          </cell>
        </row>
        <row r="144">
          <cell r="A144">
            <v>2</v>
          </cell>
          <cell r="B144">
            <v>37</v>
          </cell>
          <cell r="C144">
            <v>97979</v>
          </cell>
          <cell r="D144">
            <v>1E-3</v>
          </cell>
          <cell r="E144">
            <v>98</v>
          </cell>
          <cell r="F144">
            <v>97930</v>
          </cell>
          <cell r="G144">
            <v>4095244</v>
          </cell>
          <cell r="H144">
            <v>41.8</v>
          </cell>
        </row>
        <row r="145">
          <cell r="A145">
            <v>2</v>
          </cell>
          <cell r="B145">
            <v>38</v>
          </cell>
          <cell r="C145">
            <v>97880</v>
          </cell>
          <cell r="D145">
            <v>1.15E-3</v>
          </cell>
          <cell r="E145">
            <v>112</v>
          </cell>
          <cell r="F145">
            <v>97824</v>
          </cell>
          <cell r="G145">
            <v>3997315</v>
          </cell>
          <cell r="H145">
            <v>40.840000000000003</v>
          </cell>
        </row>
        <row r="146">
          <cell r="A146">
            <v>2</v>
          </cell>
          <cell r="B146">
            <v>39</v>
          </cell>
          <cell r="C146">
            <v>97768</v>
          </cell>
          <cell r="D146">
            <v>1.2999999999999999E-3</v>
          </cell>
          <cell r="E146">
            <v>127</v>
          </cell>
          <cell r="F146">
            <v>97705</v>
          </cell>
          <cell r="G146">
            <v>3899491</v>
          </cell>
          <cell r="H146">
            <v>39.89</v>
          </cell>
        </row>
        <row r="147">
          <cell r="A147">
            <v>2</v>
          </cell>
          <cell r="B147">
            <v>40</v>
          </cell>
          <cell r="C147">
            <v>97642</v>
          </cell>
          <cell r="D147">
            <v>1.4499999999999999E-3</v>
          </cell>
          <cell r="E147">
            <v>142</v>
          </cell>
          <cell r="F147">
            <v>97571</v>
          </cell>
          <cell r="G147">
            <v>3801786</v>
          </cell>
          <cell r="H147">
            <v>38.94</v>
          </cell>
        </row>
        <row r="148">
          <cell r="A148">
            <v>2</v>
          </cell>
          <cell r="B148">
            <v>41</v>
          </cell>
          <cell r="C148">
            <v>97500</v>
          </cell>
          <cell r="D148">
            <v>1.6199999999999999E-3</v>
          </cell>
          <cell r="E148">
            <v>158</v>
          </cell>
          <cell r="F148">
            <v>97421</v>
          </cell>
          <cell r="G148">
            <v>3704215</v>
          </cell>
          <cell r="H148">
            <v>37.99</v>
          </cell>
        </row>
        <row r="149">
          <cell r="A149">
            <v>2</v>
          </cell>
          <cell r="B149">
            <v>42</v>
          </cell>
          <cell r="C149">
            <v>97342</v>
          </cell>
          <cell r="D149">
            <v>1.7899999999999999E-3</v>
          </cell>
          <cell r="E149">
            <v>174</v>
          </cell>
          <cell r="F149">
            <v>97254</v>
          </cell>
          <cell r="G149">
            <v>3606795</v>
          </cell>
          <cell r="H149">
            <v>37.049999999999997</v>
          </cell>
        </row>
        <row r="150">
          <cell r="A150">
            <v>2</v>
          </cell>
          <cell r="B150">
            <v>43</v>
          </cell>
          <cell r="C150">
            <v>97167</v>
          </cell>
          <cell r="D150">
            <v>1.97E-3</v>
          </cell>
          <cell r="E150">
            <v>191</v>
          </cell>
          <cell r="F150">
            <v>97072</v>
          </cell>
          <cell r="G150">
            <v>3509540</v>
          </cell>
          <cell r="H150">
            <v>36.119999999999997</v>
          </cell>
        </row>
        <row r="151">
          <cell r="A151">
            <v>2</v>
          </cell>
          <cell r="B151">
            <v>44</v>
          </cell>
          <cell r="C151">
            <v>96976</v>
          </cell>
          <cell r="D151">
            <v>2.16E-3</v>
          </cell>
          <cell r="E151">
            <v>210</v>
          </cell>
          <cell r="F151">
            <v>96871</v>
          </cell>
          <cell r="G151">
            <v>3412469</v>
          </cell>
          <cell r="H151">
            <v>35.19</v>
          </cell>
        </row>
        <row r="152">
          <cell r="A152">
            <v>2</v>
          </cell>
          <cell r="B152">
            <v>45</v>
          </cell>
          <cell r="C152">
            <v>96766</v>
          </cell>
          <cell r="D152">
            <v>2.3900000000000002E-3</v>
          </cell>
          <cell r="E152">
            <v>231</v>
          </cell>
          <cell r="F152">
            <v>96651</v>
          </cell>
          <cell r="G152">
            <v>3315598</v>
          </cell>
          <cell r="H152">
            <v>34.26</v>
          </cell>
        </row>
        <row r="153">
          <cell r="A153">
            <v>2</v>
          </cell>
          <cell r="B153">
            <v>46</v>
          </cell>
          <cell r="C153">
            <v>96535</v>
          </cell>
          <cell r="D153">
            <v>2.64E-3</v>
          </cell>
          <cell r="E153">
            <v>255</v>
          </cell>
          <cell r="F153">
            <v>96408</v>
          </cell>
          <cell r="G153">
            <v>3218947</v>
          </cell>
          <cell r="H153">
            <v>33.340000000000003</v>
          </cell>
        </row>
        <row r="154">
          <cell r="A154">
            <v>2</v>
          </cell>
          <cell r="B154">
            <v>47</v>
          </cell>
          <cell r="C154">
            <v>96280</v>
          </cell>
          <cell r="D154">
            <v>2.9299999999999999E-3</v>
          </cell>
          <cell r="E154">
            <v>282</v>
          </cell>
          <cell r="F154">
            <v>96139</v>
          </cell>
          <cell r="G154">
            <v>3122539</v>
          </cell>
          <cell r="H154">
            <v>32.43</v>
          </cell>
        </row>
        <row r="155">
          <cell r="A155">
            <v>2</v>
          </cell>
          <cell r="B155">
            <v>48</v>
          </cell>
          <cell r="C155">
            <v>95998</v>
          </cell>
          <cell r="D155">
            <v>3.2499999999999999E-3</v>
          </cell>
          <cell r="E155">
            <v>312</v>
          </cell>
          <cell r="F155">
            <v>95842</v>
          </cell>
          <cell r="G155">
            <v>3026400</v>
          </cell>
          <cell r="H155">
            <v>31.53</v>
          </cell>
        </row>
        <row r="156">
          <cell r="A156">
            <v>2</v>
          </cell>
          <cell r="B156">
            <v>49</v>
          </cell>
          <cell r="C156">
            <v>95686</v>
          </cell>
          <cell r="D156">
            <v>3.5799999999999998E-3</v>
          </cell>
          <cell r="E156">
            <v>343</v>
          </cell>
          <cell r="F156">
            <v>95514</v>
          </cell>
          <cell r="G156">
            <v>2930559</v>
          </cell>
          <cell r="H156">
            <v>30.63</v>
          </cell>
        </row>
        <row r="157">
          <cell r="A157">
            <v>2</v>
          </cell>
          <cell r="B157">
            <v>50</v>
          </cell>
          <cell r="C157">
            <v>95343</v>
          </cell>
          <cell r="D157">
            <v>3.9199999999999999E-3</v>
          </cell>
          <cell r="E157">
            <v>373</v>
          </cell>
          <cell r="F157">
            <v>95156</v>
          </cell>
          <cell r="G157">
            <v>2835044</v>
          </cell>
          <cell r="H157">
            <v>29.74</v>
          </cell>
        </row>
        <row r="158">
          <cell r="A158">
            <v>2</v>
          </cell>
          <cell r="B158">
            <v>51</v>
          </cell>
          <cell r="C158">
            <v>94970</v>
          </cell>
          <cell r="D158">
            <v>4.2399999999999998E-3</v>
          </cell>
          <cell r="E158">
            <v>402</v>
          </cell>
          <cell r="F158">
            <v>94768</v>
          </cell>
          <cell r="G158">
            <v>2739888</v>
          </cell>
          <cell r="H158">
            <v>28.85</v>
          </cell>
        </row>
        <row r="159">
          <cell r="A159">
            <v>2</v>
          </cell>
          <cell r="B159">
            <v>52</v>
          </cell>
          <cell r="C159">
            <v>94567</v>
          </cell>
          <cell r="D159">
            <v>4.5700000000000003E-3</v>
          </cell>
          <cell r="E159">
            <v>432</v>
          </cell>
          <cell r="F159">
            <v>94351</v>
          </cell>
          <cell r="G159">
            <v>2645120</v>
          </cell>
          <cell r="H159">
            <v>27.97</v>
          </cell>
        </row>
        <row r="160">
          <cell r="A160">
            <v>2</v>
          </cell>
          <cell r="B160">
            <v>53</v>
          </cell>
          <cell r="C160">
            <v>94135</v>
          </cell>
          <cell r="D160">
            <v>4.9100000000000003E-3</v>
          </cell>
          <cell r="E160">
            <v>462</v>
          </cell>
          <cell r="F160">
            <v>93904</v>
          </cell>
          <cell r="G160">
            <v>2550768</v>
          </cell>
          <cell r="H160">
            <v>27.1</v>
          </cell>
        </row>
        <row r="161">
          <cell r="A161">
            <v>2</v>
          </cell>
          <cell r="B161">
            <v>54</v>
          </cell>
          <cell r="C161">
            <v>93673</v>
          </cell>
          <cell r="D161">
            <v>5.28E-3</v>
          </cell>
          <cell r="E161">
            <v>495</v>
          </cell>
          <cell r="F161">
            <v>93426</v>
          </cell>
          <cell r="G161">
            <v>2456864</v>
          </cell>
          <cell r="H161">
            <v>26.23</v>
          </cell>
        </row>
        <row r="162">
          <cell r="A162">
            <v>2</v>
          </cell>
          <cell r="B162">
            <v>55</v>
          </cell>
          <cell r="C162">
            <v>93178</v>
          </cell>
          <cell r="D162">
            <v>5.6699999999999997E-3</v>
          </cell>
          <cell r="E162">
            <v>528</v>
          </cell>
          <cell r="F162">
            <v>92914</v>
          </cell>
          <cell r="G162">
            <v>2363439</v>
          </cell>
          <cell r="H162">
            <v>25.36</v>
          </cell>
        </row>
        <row r="163">
          <cell r="A163">
            <v>2</v>
          </cell>
          <cell r="B163">
            <v>56</v>
          </cell>
          <cell r="C163">
            <v>92650</v>
          </cell>
          <cell r="D163">
            <v>6.0899999999999999E-3</v>
          </cell>
          <cell r="E163">
            <v>564</v>
          </cell>
          <cell r="F163">
            <v>92368</v>
          </cell>
          <cell r="G163">
            <v>2270524</v>
          </cell>
          <cell r="H163">
            <v>24.51</v>
          </cell>
        </row>
        <row r="164">
          <cell r="A164">
            <v>2</v>
          </cell>
          <cell r="B164">
            <v>57</v>
          </cell>
          <cell r="C164">
            <v>92086</v>
          </cell>
          <cell r="D164">
            <v>6.5599999999999999E-3</v>
          </cell>
          <cell r="E164">
            <v>604</v>
          </cell>
          <cell r="F164">
            <v>91784</v>
          </cell>
          <cell r="G164">
            <v>2178157</v>
          </cell>
          <cell r="H164">
            <v>23.65</v>
          </cell>
        </row>
        <row r="165">
          <cell r="A165">
            <v>2</v>
          </cell>
          <cell r="B165">
            <v>58</v>
          </cell>
          <cell r="C165">
            <v>91482</v>
          </cell>
          <cell r="D165">
            <v>7.0699999999999999E-3</v>
          </cell>
          <cell r="E165">
            <v>647</v>
          </cell>
          <cell r="F165">
            <v>91158</v>
          </cell>
          <cell r="G165">
            <v>2086373</v>
          </cell>
          <cell r="H165">
            <v>22.81</v>
          </cell>
        </row>
        <row r="166">
          <cell r="A166">
            <v>2</v>
          </cell>
          <cell r="B166">
            <v>59</v>
          </cell>
          <cell r="C166">
            <v>90835</v>
          </cell>
          <cell r="D166">
            <v>7.6600000000000001E-3</v>
          </cell>
          <cell r="E166">
            <v>696</v>
          </cell>
          <cell r="F166">
            <v>90487</v>
          </cell>
          <cell r="G166">
            <v>1995215</v>
          </cell>
          <cell r="H166">
            <v>21.97</v>
          </cell>
        </row>
        <row r="167">
          <cell r="A167">
            <v>2</v>
          </cell>
          <cell r="B167">
            <v>60</v>
          </cell>
          <cell r="C167">
            <v>90139</v>
          </cell>
          <cell r="D167">
            <v>8.3599999999999994E-3</v>
          </cell>
          <cell r="E167">
            <v>754</v>
          </cell>
          <cell r="F167">
            <v>89762</v>
          </cell>
          <cell r="G167">
            <v>1904728</v>
          </cell>
          <cell r="H167">
            <v>21.13</v>
          </cell>
        </row>
        <row r="168">
          <cell r="A168">
            <v>2</v>
          </cell>
          <cell r="B168">
            <v>61</v>
          </cell>
          <cell r="C168">
            <v>89385</v>
          </cell>
          <cell r="D168">
            <v>9.1900000000000003E-3</v>
          </cell>
          <cell r="E168">
            <v>822</v>
          </cell>
          <cell r="F168">
            <v>88974</v>
          </cell>
          <cell r="G168">
            <v>1814966</v>
          </cell>
          <cell r="H168">
            <v>20.309999999999999</v>
          </cell>
        </row>
        <row r="169">
          <cell r="A169">
            <v>2</v>
          </cell>
          <cell r="B169">
            <v>62</v>
          </cell>
          <cell r="C169">
            <v>88563</v>
          </cell>
          <cell r="D169">
            <v>1.0160000000000001E-2</v>
          </cell>
          <cell r="E169">
            <v>900</v>
          </cell>
          <cell r="F169">
            <v>88113</v>
          </cell>
          <cell r="G169">
            <v>1725992</v>
          </cell>
          <cell r="H169">
            <v>19.489999999999998</v>
          </cell>
        </row>
        <row r="170">
          <cell r="A170">
            <v>2</v>
          </cell>
          <cell r="B170">
            <v>63</v>
          </cell>
          <cell r="C170">
            <v>87663</v>
          </cell>
          <cell r="D170">
            <v>1.124E-2</v>
          </cell>
          <cell r="E170">
            <v>986</v>
          </cell>
          <cell r="F170">
            <v>87170</v>
          </cell>
          <cell r="G170">
            <v>1637879</v>
          </cell>
          <cell r="H170">
            <v>18.68</v>
          </cell>
        </row>
        <row r="171">
          <cell r="A171">
            <v>2</v>
          </cell>
          <cell r="B171">
            <v>64</v>
          </cell>
          <cell r="C171">
            <v>86678</v>
          </cell>
          <cell r="D171">
            <v>1.243E-2</v>
          </cell>
          <cell r="E171">
            <v>1077</v>
          </cell>
          <cell r="F171">
            <v>86139</v>
          </cell>
          <cell r="G171">
            <v>1550708</v>
          </cell>
          <cell r="H171">
            <v>17.89</v>
          </cell>
        </row>
        <row r="172">
          <cell r="A172">
            <v>2</v>
          </cell>
          <cell r="B172">
            <v>65</v>
          </cell>
          <cell r="C172">
            <v>85600</v>
          </cell>
          <cell r="D172">
            <v>1.371E-2</v>
          </cell>
          <cell r="E172">
            <v>1174</v>
          </cell>
          <cell r="F172">
            <v>85013</v>
          </cell>
          <cell r="G172">
            <v>1464569</v>
          </cell>
          <cell r="H172">
            <v>17.11</v>
          </cell>
        </row>
        <row r="173">
          <cell r="A173">
            <v>2</v>
          </cell>
          <cell r="B173">
            <v>66</v>
          </cell>
          <cell r="C173">
            <v>84426</v>
          </cell>
          <cell r="D173">
            <v>1.5100000000000001E-2</v>
          </cell>
          <cell r="E173">
            <v>1274</v>
          </cell>
          <cell r="F173">
            <v>83789</v>
          </cell>
          <cell r="G173">
            <v>1379556</v>
          </cell>
          <cell r="H173">
            <v>16.34</v>
          </cell>
        </row>
        <row r="174">
          <cell r="A174">
            <v>2</v>
          </cell>
          <cell r="B174">
            <v>67</v>
          </cell>
          <cell r="C174">
            <v>83152</v>
          </cell>
          <cell r="D174">
            <v>1.661E-2</v>
          </cell>
          <cell r="E174">
            <v>1381</v>
          </cell>
          <cell r="F174">
            <v>82461</v>
          </cell>
          <cell r="G174">
            <v>1295767</v>
          </cell>
          <cell r="H174">
            <v>15.58</v>
          </cell>
        </row>
        <row r="175">
          <cell r="A175">
            <v>2</v>
          </cell>
          <cell r="B175">
            <v>68</v>
          </cell>
          <cell r="C175">
            <v>81770</v>
          </cell>
          <cell r="D175">
            <v>1.8350000000000002E-2</v>
          </cell>
          <cell r="E175">
            <v>1500</v>
          </cell>
          <cell r="F175">
            <v>81020</v>
          </cell>
          <cell r="G175">
            <v>1213306</v>
          </cell>
          <cell r="H175">
            <v>14.84</v>
          </cell>
        </row>
        <row r="176">
          <cell r="A176">
            <v>2</v>
          </cell>
          <cell r="B176">
            <v>69</v>
          </cell>
          <cell r="C176">
            <v>80270</v>
          </cell>
          <cell r="D176">
            <v>2.0369999999999999E-2</v>
          </cell>
          <cell r="E176">
            <v>1635</v>
          </cell>
          <cell r="F176">
            <v>79453</v>
          </cell>
          <cell r="G176">
            <v>1132286</v>
          </cell>
          <cell r="H176">
            <v>14.11</v>
          </cell>
        </row>
        <row r="177">
          <cell r="A177">
            <v>2</v>
          </cell>
          <cell r="B177">
            <v>70</v>
          </cell>
          <cell r="C177">
            <v>78635</v>
          </cell>
          <cell r="D177">
            <v>2.2710000000000001E-2</v>
          </cell>
          <cell r="E177">
            <v>1786</v>
          </cell>
          <cell r="F177">
            <v>77742</v>
          </cell>
          <cell r="G177">
            <v>1052833</v>
          </cell>
          <cell r="H177">
            <v>13.39</v>
          </cell>
        </row>
        <row r="178">
          <cell r="A178">
            <v>2</v>
          </cell>
          <cell r="B178">
            <v>71</v>
          </cell>
          <cell r="C178">
            <v>76850</v>
          </cell>
          <cell r="D178">
            <v>2.5440000000000001E-2</v>
          </cell>
          <cell r="E178">
            <v>1955</v>
          </cell>
          <cell r="F178">
            <v>75872</v>
          </cell>
          <cell r="G178">
            <v>975091</v>
          </cell>
          <cell r="H178">
            <v>12.69</v>
          </cell>
        </row>
        <row r="179">
          <cell r="A179">
            <v>2</v>
          </cell>
          <cell r="B179">
            <v>72</v>
          </cell>
          <cell r="C179">
            <v>74895</v>
          </cell>
          <cell r="D179">
            <v>2.8570000000000002E-2</v>
          </cell>
          <cell r="E179">
            <v>2140</v>
          </cell>
          <cell r="F179">
            <v>73825</v>
          </cell>
          <cell r="G179">
            <v>899219</v>
          </cell>
          <cell r="H179">
            <v>12.01</v>
          </cell>
        </row>
        <row r="180">
          <cell r="A180">
            <v>2</v>
          </cell>
          <cell r="B180">
            <v>73</v>
          </cell>
          <cell r="C180">
            <v>72755</v>
          </cell>
          <cell r="D180">
            <v>3.2169999999999997E-2</v>
          </cell>
          <cell r="E180">
            <v>2341</v>
          </cell>
          <cell r="F180">
            <v>71584</v>
          </cell>
          <cell r="G180">
            <v>825394</v>
          </cell>
          <cell r="H180">
            <v>11.34</v>
          </cell>
        </row>
        <row r="181">
          <cell r="A181">
            <v>2</v>
          </cell>
          <cell r="B181">
            <v>74</v>
          </cell>
          <cell r="C181">
            <v>70414</v>
          </cell>
          <cell r="D181">
            <v>3.6200000000000003E-2</v>
          </cell>
          <cell r="E181">
            <v>2549</v>
          </cell>
          <cell r="F181">
            <v>69139</v>
          </cell>
          <cell r="G181">
            <v>753809</v>
          </cell>
          <cell r="H181">
            <v>10.71</v>
          </cell>
        </row>
        <row r="182">
          <cell r="A182">
            <v>2</v>
          </cell>
          <cell r="B182">
            <v>75</v>
          </cell>
          <cell r="C182">
            <v>67865</v>
          </cell>
          <cell r="D182">
            <v>4.0660000000000002E-2</v>
          </cell>
          <cell r="E182">
            <v>2759</v>
          </cell>
          <cell r="F182">
            <v>66485</v>
          </cell>
          <cell r="G182">
            <v>684670</v>
          </cell>
          <cell r="H182">
            <v>10.09</v>
          </cell>
        </row>
        <row r="183">
          <cell r="A183">
            <v>2</v>
          </cell>
          <cell r="B183">
            <v>76</v>
          </cell>
          <cell r="C183">
            <v>65106</v>
          </cell>
          <cell r="D183">
            <v>4.5600000000000002E-2</v>
          </cell>
          <cell r="E183">
            <v>2969</v>
          </cell>
          <cell r="F183">
            <v>63621</v>
          </cell>
          <cell r="G183">
            <v>618185</v>
          </cell>
          <cell r="H183">
            <v>9.5</v>
          </cell>
        </row>
        <row r="184">
          <cell r="A184">
            <v>2</v>
          </cell>
          <cell r="B184">
            <v>77</v>
          </cell>
          <cell r="C184">
            <v>62137</v>
          </cell>
          <cell r="D184">
            <v>5.0979999999999998E-2</v>
          </cell>
          <cell r="E184">
            <v>3168</v>
          </cell>
          <cell r="F184">
            <v>60553</v>
          </cell>
          <cell r="G184">
            <v>554564</v>
          </cell>
          <cell r="H184">
            <v>8.92</v>
          </cell>
        </row>
        <row r="185">
          <cell r="A185">
            <v>2</v>
          </cell>
          <cell r="B185">
            <v>78</v>
          </cell>
          <cell r="C185">
            <v>58969</v>
          </cell>
          <cell r="D185">
            <v>5.6890000000000003E-2</v>
          </cell>
          <cell r="E185">
            <v>3355</v>
          </cell>
          <cell r="F185">
            <v>57292</v>
          </cell>
          <cell r="G185">
            <v>494011</v>
          </cell>
          <cell r="H185">
            <v>8.3800000000000008</v>
          </cell>
        </row>
        <row r="186">
          <cell r="A186">
            <v>2</v>
          </cell>
          <cell r="B186">
            <v>79</v>
          </cell>
          <cell r="C186">
            <v>55614</v>
          </cell>
          <cell r="D186">
            <v>6.3500000000000001E-2</v>
          </cell>
          <cell r="E186">
            <v>3531</v>
          </cell>
          <cell r="F186">
            <v>53849</v>
          </cell>
          <cell r="G186">
            <v>436719</v>
          </cell>
          <cell r="H186">
            <v>7.85</v>
          </cell>
        </row>
        <row r="187">
          <cell r="A187">
            <v>2</v>
          </cell>
          <cell r="B187">
            <v>80</v>
          </cell>
          <cell r="C187">
            <v>52083</v>
          </cell>
          <cell r="D187">
            <v>7.0870000000000002E-2</v>
          </cell>
          <cell r="E187">
            <v>3691</v>
          </cell>
          <cell r="F187">
            <v>50237</v>
          </cell>
          <cell r="G187">
            <v>382871</v>
          </cell>
          <cell r="H187">
            <v>7.35</v>
          </cell>
        </row>
        <row r="188">
          <cell r="A188">
            <v>2</v>
          </cell>
          <cell r="B188">
            <v>81</v>
          </cell>
          <cell r="C188">
            <v>48392</v>
          </cell>
          <cell r="D188">
            <v>7.9170000000000004E-2</v>
          </cell>
          <cell r="E188">
            <v>3831</v>
          </cell>
          <cell r="F188">
            <v>46476</v>
          </cell>
          <cell r="G188">
            <v>332633</v>
          </cell>
          <cell r="H188">
            <v>6.87</v>
          </cell>
        </row>
        <row r="189">
          <cell r="A189">
            <v>2</v>
          </cell>
          <cell r="B189">
            <v>82</v>
          </cell>
          <cell r="C189">
            <v>44561</v>
          </cell>
          <cell r="D189">
            <v>8.8179999999999994E-2</v>
          </cell>
          <cell r="E189">
            <v>3929</v>
          </cell>
          <cell r="F189">
            <v>42596</v>
          </cell>
          <cell r="G189">
            <v>286157</v>
          </cell>
          <cell r="H189">
            <v>6.42</v>
          </cell>
        </row>
        <row r="190">
          <cell r="A190">
            <v>2</v>
          </cell>
          <cell r="B190">
            <v>83</v>
          </cell>
          <cell r="C190">
            <v>40631</v>
          </cell>
          <cell r="D190">
            <v>9.7909999999999997E-2</v>
          </cell>
          <cell r="E190">
            <v>3978</v>
          </cell>
          <cell r="F190">
            <v>38642</v>
          </cell>
          <cell r="G190">
            <v>243561</v>
          </cell>
          <cell r="H190">
            <v>5.99</v>
          </cell>
        </row>
        <row r="191">
          <cell r="A191">
            <v>2</v>
          </cell>
          <cell r="B191">
            <v>84</v>
          </cell>
          <cell r="C191">
            <v>36653</v>
          </cell>
          <cell r="D191">
            <v>0.10843</v>
          </cell>
          <cell r="E191">
            <v>3974</v>
          </cell>
          <cell r="F191">
            <v>34666</v>
          </cell>
          <cell r="G191">
            <v>204918</v>
          </cell>
          <cell r="H191">
            <v>5.59</v>
          </cell>
        </row>
        <row r="192">
          <cell r="A192">
            <v>2</v>
          </cell>
          <cell r="B192">
            <v>85</v>
          </cell>
          <cell r="C192">
            <v>32679</v>
          </cell>
          <cell r="D192">
            <v>0.11938</v>
          </cell>
          <cell r="E192">
            <v>3901</v>
          </cell>
          <cell r="F192">
            <v>30728</v>
          </cell>
          <cell r="G192">
            <v>170252</v>
          </cell>
          <cell r="H192">
            <v>5.21</v>
          </cell>
        </row>
        <row r="193">
          <cell r="A193">
            <v>2</v>
          </cell>
          <cell r="B193">
            <v>86</v>
          </cell>
          <cell r="C193">
            <v>28778</v>
          </cell>
          <cell r="D193">
            <v>0.1318</v>
          </cell>
          <cell r="E193">
            <v>3793</v>
          </cell>
          <cell r="F193">
            <v>26881</v>
          </cell>
          <cell r="G193">
            <v>139524</v>
          </cell>
          <cell r="H193">
            <v>4.8499999999999996</v>
          </cell>
        </row>
        <row r="194">
          <cell r="A194">
            <v>2</v>
          </cell>
          <cell r="B194">
            <v>87</v>
          </cell>
          <cell r="C194">
            <v>24985</v>
          </cell>
          <cell r="D194">
            <v>0.14524999999999999</v>
          </cell>
          <cell r="E194">
            <v>3629</v>
          </cell>
          <cell r="F194">
            <v>23170</v>
          </cell>
          <cell r="G194">
            <v>112642</v>
          </cell>
          <cell r="H194">
            <v>4.51</v>
          </cell>
        </row>
        <row r="195">
          <cell r="A195">
            <v>2</v>
          </cell>
          <cell r="B195">
            <v>88</v>
          </cell>
          <cell r="C195">
            <v>21356</v>
          </cell>
          <cell r="D195">
            <v>0.15975</v>
          </cell>
          <cell r="E195">
            <v>3412</v>
          </cell>
          <cell r="F195">
            <v>19650</v>
          </cell>
          <cell r="G195">
            <v>89472</v>
          </cell>
          <cell r="H195">
            <v>4.1900000000000004</v>
          </cell>
        </row>
        <row r="196">
          <cell r="A196">
            <v>2</v>
          </cell>
          <cell r="B196">
            <v>89</v>
          </cell>
          <cell r="C196">
            <v>17944</v>
          </cell>
          <cell r="D196">
            <v>0.17534</v>
          </cell>
          <cell r="E196">
            <v>3146</v>
          </cell>
          <cell r="F196">
            <v>16371</v>
          </cell>
          <cell r="G196">
            <v>69822</v>
          </cell>
          <cell r="H196">
            <v>3.89</v>
          </cell>
        </row>
        <row r="197">
          <cell r="A197">
            <v>2</v>
          </cell>
          <cell r="B197">
            <v>90</v>
          </cell>
          <cell r="C197">
            <v>14798</v>
          </cell>
          <cell r="D197">
            <v>0.19205</v>
          </cell>
          <cell r="E197">
            <v>2842</v>
          </cell>
          <cell r="F197">
            <v>13377</v>
          </cell>
          <cell r="G197">
            <v>53451</v>
          </cell>
          <cell r="H197">
            <v>3.61</v>
          </cell>
        </row>
        <row r="198">
          <cell r="A198">
            <v>2</v>
          </cell>
          <cell r="B198">
            <v>91</v>
          </cell>
          <cell r="C198">
            <v>11956</v>
          </cell>
          <cell r="D198">
            <v>0.20991000000000001</v>
          </cell>
          <cell r="E198">
            <v>2510</v>
          </cell>
          <cell r="F198">
            <v>10701</v>
          </cell>
          <cell r="G198">
            <v>40074</v>
          </cell>
          <cell r="H198">
            <v>3.35</v>
          </cell>
        </row>
        <row r="199">
          <cell r="A199">
            <v>2</v>
          </cell>
          <cell r="B199">
            <v>92</v>
          </cell>
          <cell r="C199">
            <v>9446</v>
          </cell>
          <cell r="D199">
            <v>0.22892000000000001</v>
          </cell>
          <cell r="E199">
            <v>2162</v>
          </cell>
          <cell r="F199">
            <v>8365</v>
          </cell>
          <cell r="G199">
            <v>29373</v>
          </cell>
          <cell r="H199">
            <v>3.11</v>
          </cell>
        </row>
        <row r="200">
          <cell r="A200">
            <v>2</v>
          </cell>
          <cell r="B200">
            <v>93</v>
          </cell>
          <cell r="C200">
            <v>7284</v>
          </cell>
          <cell r="D200">
            <v>0.24909999999999999</v>
          </cell>
          <cell r="E200">
            <v>1814</v>
          </cell>
          <cell r="F200">
            <v>6377</v>
          </cell>
          <cell r="G200">
            <v>21008</v>
          </cell>
          <cell r="H200">
            <v>2.88</v>
          </cell>
        </row>
        <row r="201">
          <cell r="A201">
            <v>2</v>
          </cell>
          <cell r="B201">
            <v>94</v>
          </cell>
          <cell r="C201">
            <v>5469</v>
          </cell>
          <cell r="D201">
            <v>0.27043</v>
          </cell>
          <cell r="E201">
            <v>1479</v>
          </cell>
          <cell r="F201">
            <v>4730</v>
          </cell>
          <cell r="G201">
            <v>14631</v>
          </cell>
          <cell r="H201">
            <v>2.68</v>
          </cell>
        </row>
        <row r="202">
          <cell r="A202">
            <v>2</v>
          </cell>
          <cell r="B202">
            <v>95</v>
          </cell>
          <cell r="C202">
            <v>3990</v>
          </cell>
          <cell r="D202">
            <v>0.29288999999999998</v>
          </cell>
          <cell r="E202">
            <v>1169</v>
          </cell>
          <cell r="F202">
            <v>3406</v>
          </cell>
          <cell r="G202">
            <v>9901</v>
          </cell>
          <cell r="H202">
            <v>2.48</v>
          </cell>
        </row>
        <row r="203">
          <cell r="A203">
            <v>2</v>
          </cell>
          <cell r="B203">
            <v>96</v>
          </cell>
          <cell r="C203">
            <v>2822</v>
          </cell>
          <cell r="D203">
            <v>0.31646999999999997</v>
          </cell>
          <cell r="E203">
            <v>893</v>
          </cell>
          <cell r="F203">
            <v>2375</v>
          </cell>
          <cell r="G203">
            <v>6495</v>
          </cell>
          <cell r="H203">
            <v>2.2999999999999998</v>
          </cell>
        </row>
        <row r="204">
          <cell r="A204">
            <v>2</v>
          </cell>
          <cell r="B204">
            <v>97</v>
          </cell>
          <cell r="C204">
            <v>1929</v>
          </cell>
          <cell r="D204">
            <v>0.34110000000000001</v>
          </cell>
          <cell r="E204">
            <v>658</v>
          </cell>
          <cell r="F204">
            <v>1600</v>
          </cell>
          <cell r="G204">
            <v>4120</v>
          </cell>
          <cell r="H204">
            <v>2.14</v>
          </cell>
        </row>
        <row r="205">
          <cell r="A205">
            <v>2</v>
          </cell>
          <cell r="B205">
            <v>98</v>
          </cell>
          <cell r="C205">
            <v>1271</v>
          </cell>
          <cell r="D205">
            <v>0.36675000000000002</v>
          </cell>
          <cell r="E205">
            <v>466</v>
          </cell>
          <cell r="F205">
            <v>1038</v>
          </cell>
          <cell r="G205">
            <v>2520</v>
          </cell>
          <cell r="H205">
            <v>1.98</v>
          </cell>
        </row>
        <row r="206">
          <cell r="A206">
            <v>2</v>
          </cell>
          <cell r="B206">
            <v>99</v>
          </cell>
          <cell r="C206">
            <v>805</v>
          </cell>
          <cell r="D206">
            <v>0.39333000000000001</v>
          </cell>
          <cell r="E206">
            <v>317</v>
          </cell>
          <cell r="F206">
            <v>646</v>
          </cell>
          <cell r="G206">
            <v>1482</v>
          </cell>
          <cell r="H206">
            <v>1.84</v>
          </cell>
        </row>
        <row r="207">
          <cell r="A207">
            <v>2</v>
          </cell>
          <cell r="B207">
            <v>100</v>
          </cell>
          <cell r="C207">
            <v>488</v>
          </cell>
          <cell r="D207">
            <v>0.42075000000000001</v>
          </cell>
          <cell r="E207">
            <v>205</v>
          </cell>
          <cell r="F207">
            <v>385</v>
          </cell>
          <cell r="G207">
            <v>836</v>
          </cell>
          <cell r="H207">
            <v>1.71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204"/>
  <sheetViews>
    <sheetView topLeftCell="B1" workbookViewId="0">
      <selection activeCell="D63" sqref="D63"/>
    </sheetView>
  </sheetViews>
  <sheetFormatPr defaultRowHeight="11.25"/>
  <cols>
    <col min="1" max="1" width="8.5" hidden="1" customWidth="1"/>
    <col min="2" max="2" width="10" customWidth="1"/>
    <col min="3" max="3" width="12.83203125" customWidth="1"/>
    <col min="4" max="4" width="12" customWidth="1"/>
    <col min="5" max="5" width="9.6640625" style="5" customWidth="1"/>
    <col min="6" max="6" width="12" hidden="1" customWidth="1"/>
    <col min="7" max="7" width="12.1640625" hidden="1" customWidth="1"/>
    <col min="8" max="8" width="11.1640625" customWidth="1"/>
    <col min="9" max="9" width="11.33203125" customWidth="1"/>
    <col min="10" max="10" width="12.6640625" style="29" customWidth="1"/>
    <col min="11" max="14" width="9.33203125" style="5"/>
    <col min="15" max="15" width="14.1640625" style="5" hidden="1" customWidth="1"/>
    <col min="16" max="16" width="9.33203125" style="5" hidden="1" customWidth="1"/>
  </cols>
  <sheetData>
    <row r="1" spans="1:16" s="16" customFormat="1" ht="13.5" thickBot="1">
      <c r="A1" s="19"/>
      <c r="B1" s="19" t="s">
        <v>3</v>
      </c>
      <c r="C1" s="19" t="s">
        <v>4</v>
      </c>
      <c r="D1" s="25" t="s">
        <v>5</v>
      </c>
      <c r="E1" s="19" t="s">
        <v>6</v>
      </c>
      <c r="F1" s="19" t="s">
        <v>7</v>
      </c>
      <c r="G1" s="19" t="s">
        <v>8</v>
      </c>
      <c r="H1" s="26" t="s">
        <v>9</v>
      </c>
      <c r="I1" s="18" t="s">
        <v>12</v>
      </c>
      <c r="J1" s="28" t="s">
        <v>10</v>
      </c>
      <c r="K1" s="19" t="s">
        <v>13</v>
      </c>
      <c r="L1" s="19" t="s">
        <v>14</v>
      </c>
      <c r="M1" s="19" t="s">
        <v>15</v>
      </c>
      <c r="N1" s="19" t="s">
        <v>17</v>
      </c>
      <c r="O1" s="19" t="s">
        <v>18</v>
      </c>
      <c r="P1" s="19" t="s">
        <v>16</v>
      </c>
    </row>
    <row r="2" spans="1:16" s="31" customFormat="1" ht="12">
      <c r="A2" s="34">
        <v>2</v>
      </c>
      <c r="B2" s="34">
        <v>0</v>
      </c>
      <c r="C2" s="34">
        <v>100000</v>
      </c>
      <c r="D2" s="42">
        <v>3.2699999999999999E-3</v>
      </c>
      <c r="E2" s="34">
        <v>327</v>
      </c>
      <c r="F2" s="43">
        <v>99706</v>
      </c>
      <c r="G2" s="34">
        <v>8105817</v>
      </c>
      <c r="H2" s="44">
        <v>81.06</v>
      </c>
      <c r="I2" s="34">
        <v>2.3800000000000002E-2</v>
      </c>
      <c r="J2" s="45">
        <f t="shared" ref="J2:J33" si="0">(1/(1+I2))^B2</f>
        <v>1</v>
      </c>
      <c r="K2" s="33">
        <f t="shared" ref="K2:K33" si="1">J2*C2</f>
        <v>100000</v>
      </c>
      <c r="L2" s="33">
        <f>((1/(1+I2))^(B2+1))*E2</f>
        <v>319.39831998437194</v>
      </c>
      <c r="M2" s="33">
        <f>SUM(L2:$L$102)</f>
        <v>15593.310128743697</v>
      </c>
      <c r="N2" s="33">
        <f>SUM(K2:$K$102)</f>
        <v>3626687.7164284033</v>
      </c>
      <c r="O2" s="33">
        <f>SUM(N2:$N$102)</f>
        <v>105287594.53787877</v>
      </c>
      <c r="P2" s="33">
        <f>SUM(M2:$M$102)</f>
        <v>1169190.8465707093</v>
      </c>
    </row>
    <row r="3" spans="1:16" s="31" customFormat="1" ht="12">
      <c r="A3" s="34">
        <v>2</v>
      </c>
      <c r="B3" s="34">
        <v>1</v>
      </c>
      <c r="C3" s="34">
        <v>99673</v>
      </c>
      <c r="D3" s="42">
        <v>3.1E-4</v>
      </c>
      <c r="E3" s="34">
        <v>31</v>
      </c>
      <c r="F3" s="43">
        <v>99658</v>
      </c>
      <c r="G3" s="34">
        <v>8006112</v>
      </c>
      <c r="H3" s="44">
        <v>80.319999999999993</v>
      </c>
      <c r="I3" s="34">
        <f>I2</f>
        <v>2.3800000000000002E-2</v>
      </c>
      <c r="J3" s="45">
        <f t="shared" si="0"/>
        <v>0.97675327212346152</v>
      </c>
      <c r="K3" s="34">
        <f t="shared" si="1"/>
        <v>97355.928892361786</v>
      </c>
      <c r="L3" s="34">
        <f t="shared" ref="L3:L66" si="2">((1/(1+I3))^(B3+1))*E3</f>
        <v>29.575455592720555</v>
      </c>
      <c r="M3" s="34">
        <f>SUM(L3:$L$102)</f>
        <v>15273.911808759325</v>
      </c>
      <c r="N3" s="34">
        <f>SUM(K3:$K$102)</f>
        <v>3526687.7164284042</v>
      </c>
      <c r="O3" s="34">
        <f>SUM(N3:$N$102)</f>
        <v>101660906.82145034</v>
      </c>
      <c r="P3" s="34">
        <f>SUM(M3:$M$102)</f>
        <v>1153597.5364419655</v>
      </c>
    </row>
    <row r="4" spans="1:16" s="31" customFormat="1" ht="12">
      <c r="A4" s="34">
        <v>2</v>
      </c>
      <c r="B4" s="34">
        <v>2</v>
      </c>
      <c r="C4" s="34">
        <v>99642</v>
      </c>
      <c r="D4" s="42">
        <v>2.1000000000000001E-4</v>
      </c>
      <c r="E4" s="34">
        <v>20</v>
      </c>
      <c r="F4" s="43">
        <v>99632</v>
      </c>
      <c r="G4" s="34">
        <v>7906454</v>
      </c>
      <c r="H4" s="44">
        <v>79.349999999999994</v>
      </c>
      <c r="I4" s="34">
        <f>I3</f>
        <v>2.3800000000000002E-2</v>
      </c>
      <c r="J4" s="45">
        <f>(1/(1+I4))^B4</f>
        <v>0.95404695460388889</v>
      </c>
      <c r="K4" s="34">
        <f t="shared" si="1"/>
        <v>95063.146650640701</v>
      </c>
      <c r="L4" s="34">
        <f>((1/(1+I4))^(B4+1))*E4</f>
        <v>18.63736969337544</v>
      </c>
      <c r="M4" s="34">
        <f>SUM(L4:$L$102)</f>
        <v>15244.336353166604</v>
      </c>
      <c r="N4" s="34">
        <f>SUM(K4:$K$102)</f>
        <v>3429331.7875360423</v>
      </c>
      <c r="O4" s="34">
        <f>SUM(N4:$N$102)</f>
        <v>98134219.105021939</v>
      </c>
      <c r="P4" s="34">
        <f>SUM(M4:$M$102)</f>
        <v>1138323.6246332063</v>
      </c>
    </row>
    <row r="5" spans="1:16" s="31" customFormat="1" ht="12">
      <c r="A5" s="34">
        <v>2</v>
      </c>
      <c r="B5" s="34">
        <v>3</v>
      </c>
      <c r="C5" s="34">
        <v>99622</v>
      </c>
      <c r="D5" s="42">
        <v>1.6000000000000001E-4</v>
      </c>
      <c r="E5" s="34">
        <v>16</v>
      </c>
      <c r="F5" s="43">
        <v>99614</v>
      </c>
      <c r="G5" s="34">
        <v>7806822</v>
      </c>
      <c r="H5" s="44">
        <v>78.36</v>
      </c>
      <c r="I5" s="34">
        <f t="shared" ref="I5:I68" si="3">I4</f>
        <v>2.3800000000000002E-2</v>
      </c>
      <c r="J5" s="45">
        <f t="shared" si="0"/>
        <v>0.93186848466877203</v>
      </c>
      <c r="K5" s="34">
        <f>J5*C5</f>
        <v>92834.602179672409</v>
      </c>
      <c r="L5" s="34">
        <f t="shared" si="2"/>
        <v>14.563289465423278</v>
      </c>
      <c r="M5" s="34">
        <f>SUM(L5:$L$102)</f>
        <v>15225.698983473229</v>
      </c>
      <c r="N5" s="34">
        <f>SUM(K5:$K$102)</f>
        <v>3334268.6408854011</v>
      </c>
      <c r="O5" s="34">
        <f>SUM(N5:$N$102)</f>
        <v>94704887.317485884</v>
      </c>
      <c r="P5" s="34">
        <f>SUM(M5:$M$102)</f>
        <v>1123079.2882800396</v>
      </c>
    </row>
    <row r="6" spans="1:16" s="31" customFormat="1" ht="12">
      <c r="A6" s="34">
        <v>2</v>
      </c>
      <c r="B6" s="34">
        <v>4</v>
      </c>
      <c r="C6" s="34">
        <v>99606</v>
      </c>
      <c r="D6" s="42">
        <v>1.2999999999999999E-4</v>
      </c>
      <c r="E6" s="34">
        <v>13</v>
      </c>
      <c r="F6" s="43">
        <v>99600</v>
      </c>
      <c r="G6" s="34">
        <v>7707208</v>
      </c>
      <c r="H6" s="44">
        <v>77.38</v>
      </c>
      <c r="I6" s="34">
        <f t="shared" si="3"/>
        <v>2.3800000000000002E-2</v>
      </c>
      <c r="J6" s="45">
        <f t="shared" si="0"/>
        <v>0.91020559158895487</v>
      </c>
      <c r="K6" s="34">
        <f t="shared" si="1"/>
        <v>90661.938155809432</v>
      </c>
      <c r="L6" s="34">
        <f>((1/(1+I6))^(B6+1))*E6</f>
        <v>11.557601768564576</v>
      </c>
      <c r="M6" s="34">
        <f>SUM(L6:$L$102)</f>
        <v>15211.135694007806</v>
      </c>
      <c r="N6" s="34">
        <f>SUM(K6:$K$102)</f>
        <v>3241434.0387057294</v>
      </c>
      <c r="O6" s="34">
        <f>SUM(N6:$N$102)</f>
        <v>91370618.676600471</v>
      </c>
      <c r="P6" s="34">
        <f>SUM(M6:$M$102)</f>
        <v>1107853.5892965663</v>
      </c>
    </row>
    <row r="7" spans="1:16" s="31" customFormat="1" ht="12">
      <c r="A7" s="34">
        <v>2</v>
      </c>
      <c r="B7" s="34">
        <v>5</v>
      </c>
      <c r="C7" s="34">
        <v>99593</v>
      </c>
      <c r="D7" s="42">
        <v>1.1E-4</v>
      </c>
      <c r="E7" s="34">
        <v>11</v>
      </c>
      <c r="F7" s="43">
        <v>99588</v>
      </c>
      <c r="G7" s="34">
        <v>7607609</v>
      </c>
      <c r="H7" s="44">
        <v>76.39</v>
      </c>
      <c r="I7" s="34">
        <f t="shared" si="3"/>
        <v>2.3800000000000002E-2</v>
      </c>
      <c r="J7" s="45">
        <f t="shared" si="0"/>
        <v>0.88904628988958267</v>
      </c>
      <c r="K7" s="34">
        <f t="shared" si="1"/>
        <v>88542.787148973206</v>
      </c>
      <c r="L7" s="34">
        <f t="shared" si="2"/>
        <v>9.5521675999076088</v>
      </c>
      <c r="M7" s="34">
        <f>SUM(L7:$L$102)</f>
        <v>15199.578092239241</v>
      </c>
      <c r="N7" s="34">
        <f>SUM(K7:$K$102)</f>
        <v>3150772.10054992</v>
      </c>
      <c r="O7" s="34">
        <f>SUM(N7:$N$102)</f>
        <v>88129184.637894735</v>
      </c>
      <c r="P7" s="34">
        <f>SUM(M7:$M$102)</f>
        <v>1092642.4536025587</v>
      </c>
    </row>
    <row r="8" spans="1:16" s="31" customFormat="1" ht="12">
      <c r="A8" s="34">
        <v>2</v>
      </c>
      <c r="B8" s="34">
        <v>6</v>
      </c>
      <c r="C8" s="34">
        <v>99582</v>
      </c>
      <c r="D8" s="42">
        <v>1E-4</v>
      </c>
      <c r="E8" s="34">
        <v>10</v>
      </c>
      <c r="F8" s="43">
        <v>99577</v>
      </c>
      <c r="G8" s="34">
        <v>7508021</v>
      </c>
      <c r="H8" s="44">
        <v>75.400000000000006</v>
      </c>
      <c r="I8" s="34">
        <f t="shared" si="3"/>
        <v>2.3800000000000002E-2</v>
      </c>
      <c r="J8" s="45">
        <f t="shared" si="0"/>
        <v>0.86837887271887348</v>
      </c>
      <c r="K8" s="34">
        <f t="shared" si="1"/>
        <v>86474.904903090865</v>
      </c>
      <c r="L8" s="34">
        <f t="shared" si="2"/>
        <v>8.4819190537104259</v>
      </c>
      <c r="M8" s="34">
        <f>SUM(L8:$L$102)</f>
        <v>15190.025924639334</v>
      </c>
      <c r="N8" s="34">
        <f>SUM(K8:$K$102)</f>
        <v>3062229.313400947</v>
      </c>
      <c r="O8" s="34">
        <f>SUM(N8:$N$102)</f>
        <v>84978412.537344813</v>
      </c>
      <c r="P8" s="34">
        <f>SUM(M8:$M$102)</f>
        <v>1077442.8755103194</v>
      </c>
    </row>
    <row r="9" spans="1:16" s="31" customFormat="1" ht="12">
      <c r="A9" s="34">
        <v>2</v>
      </c>
      <c r="B9" s="34">
        <v>7</v>
      </c>
      <c r="C9" s="34">
        <v>99572</v>
      </c>
      <c r="D9" s="42">
        <v>1E-4</v>
      </c>
      <c r="E9" s="34">
        <v>9</v>
      </c>
      <c r="F9" s="43">
        <v>99568</v>
      </c>
      <c r="G9" s="34">
        <v>7408444</v>
      </c>
      <c r="H9" s="44">
        <v>74.400000000000006</v>
      </c>
      <c r="I9" s="34">
        <f t="shared" si="3"/>
        <v>2.3800000000000002E-2</v>
      </c>
      <c r="J9" s="45">
        <f t="shared" si="0"/>
        <v>0.84819190537104261</v>
      </c>
      <c r="K9" s="34">
        <f t="shared" si="1"/>
        <v>84456.164401605449</v>
      </c>
      <c r="L9" s="34">
        <f t="shared" si="2"/>
        <v>7.4562679706381942</v>
      </c>
      <c r="M9" s="34">
        <f>SUM(L9:$L$102)</f>
        <v>15181.544005585623</v>
      </c>
      <c r="N9" s="34">
        <f>SUM(K9:$K$102)</f>
        <v>2975754.408497856</v>
      </c>
      <c r="O9" s="34">
        <f>SUM(N9:$N$102)</f>
        <v>81916183.223943874</v>
      </c>
      <c r="P9" s="34">
        <f>SUM(M9:$M$102)</f>
        <v>1062252.8495856801</v>
      </c>
    </row>
    <row r="10" spans="1:16" s="31" customFormat="1" ht="12">
      <c r="A10" s="34">
        <v>2</v>
      </c>
      <c r="B10" s="34">
        <v>8</v>
      </c>
      <c r="C10" s="34">
        <v>99563</v>
      </c>
      <c r="D10" s="42">
        <v>9.0000000000000006E-5</v>
      </c>
      <c r="E10" s="34">
        <v>9</v>
      </c>
      <c r="F10" s="43">
        <v>99559</v>
      </c>
      <c r="G10" s="34">
        <v>7308877</v>
      </c>
      <c r="H10" s="44">
        <v>73.41</v>
      </c>
      <c r="I10" s="34">
        <f t="shared" si="3"/>
        <v>2.3800000000000002E-2</v>
      </c>
      <c r="J10" s="45">
        <f t="shared" si="0"/>
        <v>0.82847421895979934</v>
      </c>
      <c r="K10" s="34">
        <f t="shared" si="1"/>
        <v>82485.378662294504</v>
      </c>
      <c r="L10" s="34">
        <f t="shared" si="2"/>
        <v>7.2829341381502184</v>
      </c>
      <c r="M10" s="34">
        <f>SUM(L10:$L$102)</f>
        <v>15174.087737614986</v>
      </c>
      <c r="N10" s="34">
        <f>SUM(K10:$K$102)</f>
        <v>2891298.2440962507</v>
      </c>
      <c r="O10" s="34">
        <f>SUM(N10:$N$102)</f>
        <v>78940428.815446004</v>
      </c>
      <c r="P10" s="34">
        <f>SUM(M10:$M$102)</f>
        <v>1047071.3055800947</v>
      </c>
    </row>
    <row r="11" spans="1:16" s="31" customFormat="1" ht="12">
      <c r="A11" s="34">
        <v>2</v>
      </c>
      <c r="B11" s="34">
        <v>9</v>
      </c>
      <c r="C11" s="34">
        <v>99554</v>
      </c>
      <c r="D11" s="42">
        <v>1E-4</v>
      </c>
      <c r="E11" s="34">
        <v>10</v>
      </c>
      <c r="F11" s="43">
        <v>99549</v>
      </c>
      <c r="G11" s="34">
        <v>7209318</v>
      </c>
      <c r="H11" s="44">
        <v>72.42</v>
      </c>
      <c r="I11" s="34">
        <f t="shared" si="3"/>
        <v>2.3800000000000002E-2</v>
      </c>
      <c r="J11" s="45">
        <f t="shared" si="0"/>
        <v>0.80921490423891318</v>
      </c>
      <c r="K11" s="34">
        <f t="shared" si="1"/>
        <v>80560.580576600769</v>
      </c>
      <c r="L11" s="34">
        <f t="shared" si="2"/>
        <v>7.9040330556643204</v>
      </c>
      <c r="M11" s="34">
        <f>SUM(L11:$L$102)</f>
        <v>15166.804803476834</v>
      </c>
      <c r="N11" s="34">
        <f>SUM(K11:$K$102)</f>
        <v>2808812.865433957</v>
      </c>
      <c r="O11" s="34">
        <f>SUM(N11:$N$102)</f>
        <v>76049130.57134977</v>
      </c>
      <c r="P11" s="34">
        <f>SUM(M11:$M$102)</f>
        <v>1031897.2178424797</v>
      </c>
    </row>
    <row r="12" spans="1:16" s="31" customFormat="1" ht="12">
      <c r="A12" s="34">
        <v>2</v>
      </c>
      <c r="B12" s="34">
        <v>10</v>
      </c>
      <c r="C12" s="34">
        <v>99544</v>
      </c>
      <c r="D12" s="42">
        <v>1E-4</v>
      </c>
      <c r="E12" s="34">
        <v>10</v>
      </c>
      <c r="F12" s="43">
        <v>99539</v>
      </c>
      <c r="G12" s="34">
        <v>7109769</v>
      </c>
      <c r="H12" s="44">
        <v>71.42</v>
      </c>
      <c r="I12" s="34">
        <f t="shared" si="3"/>
        <v>2.3800000000000002E-2</v>
      </c>
      <c r="J12" s="45">
        <f t="shared" si="0"/>
        <v>0.79040330556643201</v>
      </c>
      <c r="K12" s="34">
        <f t="shared" si="1"/>
        <v>78679.906649304903</v>
      </c>
      <c r="L12" s="34">
        <f t="shared" si="2"/>
        <v>7.7202901500921257</v>
      </c>
      <c r="M12" s="34">
        <f>SUM(L12:$L$102)</f>
        <v>15158.900770421171</v>
      </c>
      <c r="N12" s="34">
        <f>SUM(K12:$K$102)</f>
        <v>2728252.284857356</v>
      </c>
      <c r="O12" s="34">
        <f>SUM(N12:$N$102)</f>
        <v>73240317.705915809</v>
      </c>
      <c r="P12" s="34">
        <f>SUM(M12:$M$102)</f>
        <v>1016730.4130390028</v>
      </c>
    </row>
    <row r="13" spans="1:16" s="31" customFormat="1" ht="12">
      <c r="A13" s="34">
        <v>2</v>
      </c>
      <c r="B13" s="34">
        <v>11</v>
      </c>
      <c r="C13" s="34">
        <v>99534</v>
      </c>
      <c r="D13" s="42">
        <v>1.1E-4</v>
      </c>
      <c r="E13" s="34">
        <v>12</v>
      </c>
      <c r="F13" s="43">
        <v>99528</v>
      </c>
      <c r="G13" s="34">
        <v>7010230</v>
      </c>
      <c r="H13" s="44">
        <v>70.430000000000007</v>
      </c>
      <c r="I13" s="34">
        <f t="shared" si="3"/>
        <v>2.3800000000000002E-2</v>
      </c>
      <c r="J13" s="45">
        <f t="shared" si="0"/>
        <v>0.77202901500921262</v>
      </c>
      <c r="K13" s="34">
        <f t="shared" si="1"/>
        <v>76843.13597992697</v>
      </c>
      <c r="L13" s="34">
        <f t="shared" si="2"/>
        <v>9.0489823990140188</v>
      </c>
      <c r="M13" s="34">
        <f>SUM(L13:$L$102)</f>
        <v>15151.180480271078</v>
      </c>
      <c r="N13" s="34">
        <f>SUM(K13:$K$102)</f>
        <v>2649572.378208051</v>
      </c>
      <c r="O13" s="34">
        <f>SUM(N13:$N$102)</f>
        <v>70512065.421058446</v>
      </c>
      <c r="P13" s="34">
        <f>SUM(M13:$M$102)</f>
        <v>1001571.5122685817</v>
      </c>
    </row>
    <row r="14" spans="1:16" s="31" customFormat="1" ht="12">
      <c r="A14" s="34">
        <v>2</v>
      </c>
      <c r="B14" s="34">
        <v>12</v>
      </c>
      <c r="C14" s="34">
        <v>99522</v>
      </c>
      <c r="D14" s="42">
        <v>1.2999999999999999E-4</v>
      </c>
      <c r="E14" s="34">
        <v>12</v>
      </c>
      <c r="F14" s="43">
        <v>99516</v>
      </c>
      <c r="G14" s="34">
        <v>6910702</v>
      </c>
      <c r="H14" s="44">
        <v>69.44</v>
      </c>
      <c r="I14" s="34">
        <f t="shared" si="3"/>
        <v>2.3800000000000002E-2</v>
      </c>
      <c r="J14" s="45">
        <f t="shared" si="0"/>
        <v>0.75408186658450149</v>
      </c>
      <c r="K14" s="34">
        <f t="shared" si="1"/>
        <v>75047.735526222765</v>
      </c>
      <c r="L14" s="34">
        <f t="shared" si="2"/>
        <v>8.8386231676245526</v>
      </c>
      <c r="M14" s="34">
        <f>SUM(L14:$L$102)</f>
        <v>15142.131497872064</v>
      </c>
      <c r="N14" s="34">
        <f>SUM(K14:$K$102)</f>
        <v>2572729.2422281238</v>
      </c>
      <c r="O14" s="34">
        <f>SUM(N14:$N$102)</f>
        <v>67862493.042850345</v>
      </c>
      <c r="P14" s="34">
        <f>SUM(M14:$M$102)</f>
        <v>986420.33178831055</v>
      </c>
    </row>
    <row r="15" spans="1:16" s="31" customFormat="1" ht="12">
      <c r="A15" s="34">
        <v>2</v>
      </c>
      <c r="B15" s="34">
        <v>13</v>
      </c>
      <c r="C15" s="34">
        <v>99510</v>
      </c>
      <c r="D15" s="42">
        <v>1.4999999999999999E-4</v>
      </c>
      <c r="E15" s="34">
        <v>15</v>
      </c>
      <c r="F15" s="43">
        <v>99503</v>
      </c>
      <c r="G15" s="34">
        <v>6811186</v>
      </c>
      <c r="H15" s="44">
        <v>68.45</v>
      </c>
      <c r="I15" s="34">
        <f t="shared" si="3"/>
        <v>2.3800000000000002E-2</v>
      </c>
      <c r="J15" s="45">
        <f t="shared" si="0"/>
        <v>0.73655193063537938</v>
      </c>
      <c r="K15" s="34">
        <f t="shared" si="1"/>
        <v>73294.282617526609</v>
      </c>
      <c r="L15" s="34">
        <f t="shared" si="2"/>
        <v>10.791442625054396</v>
      </c>
      <c r="M15" s="34">
        <f>SUM(L15:$L$102)</f>
        <v>15133.292874704439</v>
      </c>
      <c r="N15" s="34">
        <f>SUM(K15:$K$102)</f>
        <v>2497681.5067019011</v>
      </c>
      <c r="O15" s="34">
        <f>SUM(N15:$N$102)</f>
        <v>65289763.800622217</v>
      </c>
      <c r="P15" s="34">
        <f>SUM(M15:$M$102)</f>
        <v>971278.20029043849</v>
      </c>
    </row>
    <row r="16" spans="1:16" s="31" customFormat="1" ht="12">
      <c r="A16" s="34">
        <v>2</v>
      </c>
      <c r="B16" s="34">
        <v>14</v>
      </c>
      <c r="C16" s="34">
        <v>99495</v>
      </c>
      <c r="D16" s="42">
        <v>1.7000000000000001E-4</v>
      </c>
      <c r="E16" s="34">
        <v>17</v>
      </c>
      <c r="F16" s="43">
        <v>99487</v>
      </c>
      <c r="G16" s="34">
        <v>6711684</v>
      </c>
      <c r="H16" s="44">
        <v>67.459999999999994</v>
      </c>
      <c r="I16" s="34">
        <f t="shared" si="3"/>
        <v>2.3800000000000002E-2</v>
      </c>
      <c r="J16" s="45">
        <f t="shared" si="0"/>
        <v>0.71942950833695973</v>
      </c>
      <c r="K16" s="34">
        <f t="shared" si="1"/>
        <v>71579.638931985814</v>
      </c>
      <c r="L16" s="34">
        <f t="shared" si="2"/>
        <v>11.945987147615076</v>
      </c>
      <c r="M16" s="34">
        <f>SUM(L16:$L$102)</f>
        <v>15122.501432079385</v>
      </c>
      <c r="N16" s="34">
        <f>SUM(K16:$K$102)</f>
        <v>2424387.224084375</v>
      </c>
      <c r="O16" s="34">
        <f>SUM(N16:$N$102)</f>
        <v>62792082.293920316</v>
      </c>
      <c r="P16" s="34">
        <f>SUM(M16:$M$102)</f>
        <v>956144.90741573402</v>
      </c>
    </row>
    <row r="17" spans="1:16" s="31" customFormat="1" ht="12">
      <c r="A17" s="34">
        <v>2</v>
      </c>
      <c r="B17" s="34">
        <v>15</v>
      </c>
      <c r="C17" s="34">
        <v>99478</v>
      </c>
      <c r="D17" s="42">
        <v>2.0000000000000001E-4</v>
      </c>
      <c r="E17" s="34">
        <v>19</v>
      </c>
      <c r="F17" s="43">
        <v>99469</v>
      </c>
      <c r="G17" s="34">
        <v>6612197</v>
      </c>
      <c r="H17" s="44">
        <v>66.47</v>
      </c>
      <c r="I17" s="34">
        <f t="shared" si="3"/>
        <v>2.3800000000000002E-2</v>
      </c>
      <c r="J17" s="45">
        <f t="shared" si="0"/>
        <v>0.70270512633029858</v>
      </c>
      <c r="K17" s="34">
        <f t="shared" si="1"/>
        <v>69903.700557085438</v>
      </c>
      <c r="L17" s="34">
        <f t="shared" si="2"/>
        <v>13.041021098139941</v>
      </c>
      <c r="M17" s="34">
        <f>SUM(L17:$L$102)</f>
        <v>15110.55544493177</v>
      </c>
      <c r="N17" s="34">
        <f>SUM(K17:$K$102)</f>
        <v>2352807.5851523886</v>
      </c>
      <c r="O17" s="34">
        <f>SUM(N17:$N$102)</f>
        <v>60367695.069835939</v>
      </c>
      <c r="P17" s="34">
        <f>SUM(M17:$M$102)</f>
        <v>941022.40598365455</v>
      </c>
    </row>
    <row r="18" spans="1:16" s="31" customFormat="1" ht="12">
      <c r="A18" s="34">
        <v>2</v>
      </c>
      <c r="B18" s="34">
        <v>16</v>
      </c>
      <c r="C18" s="34">
        <v>99459</v>
      </c>
      <c r="D18" s="42">
        <v>2.2000000000000001E-4</v>
      </c>
      <c r="E18" s="34">
        <v>22</v>
      </c>
      <c r="F18" s="43">
        <v>99448</v>
      </c>
      <c r="G18" s="34">
        <v>6512729</v>
      </c>
      <c r="H18" s="44">
        <v>65.48</v>
      </c>
      <c r="I18" s="34">
        <f t="shared" si="3"/>
        <v>2.3800000000000002E-2</v>
      </c>
      <c r="J18" s="45">
        <f t="shared" si="0"/>
        <v>0.68636953148104951</v>
      </c>
      <c r="K18" s="34">
        <f t="shared" si="1"/>
        <v>68265.627231573701</v>
      </c>
      <c r="L18" s="34">
        <f t="shared" si="2"/>
        <v>14.74910108671917</v>
      </c>
      <c r="M18" s="34">
        <f>SUM(L18:$L$102)</f>
        <v>15097.514423833631</v>
      </c>
      <c r="N18" s="34">
        <f>SUM(K18:$K$102)</f>
        <v>2282903.8845953029</v>
      </c>
      <c r="O18" s="34">
        <f>SUM(N18:$N$102)</f>
        <v>58014887.484683551</v>
      </c>
      <c r="P18" s="34">
        <f>SUM(M18:$M$102)</f>
        <v>925911.85053872294</v>
      </c>
    </row>
    <row r="19" spans="1:16" s="31" customFormat="1" ht="12">
      <c r="A19" s="34">
        <v>2</v>
      </c>
      <c r="B19" s="34">
        <v>17</v>
      </c>
      <c r="C19" s="34">
        <v>99437</v>
      </c>
      <c r="D19" s="42">
        <v>2.5000000000000001E-4</v>
      </c>
      <c r="E19" s="34">
        <v>25</v>
      </c>
      <c r="F19" s="43">
        <v>99425</v>
      </c>
      <c r="G19" s="34">
        <v>6413281</v>
      </c>
      <c r="H19" s="44">
        <v>64.5</v>
      </c>
      <c r="I19" s="34">
        <f t="shared" si="3"/>
        <v>2.3800000000000002E-2</v>
      </c>
      <c r="J19" s="45">
        <f t="shared" si="0"/>
        <v>0.6704136857599623</v>
      </c>
      <c r="K19" s="34">
        <f t="shared" si="1"/>
        <v>66663.925670913377</v>
      </c>
      <c r="L19" s="34">
        <f t="shared" si="2"/>
        <v>16.370719031059831</v>
      </c>
      <c r="M19" s="34">
        <f>SUM(L19:$L$102)</f>
        <v>15082.765322746911</v>
      </c>
      <c r="N19" s="34">
        <f>SUM(K19:$K$102)</f>
        <v>2214638.2573637296</v>
      </c>
      <c r="O19" s="34">
        <f>SUM(N19:$N$102)</f>
        <v>55731983.600088246</v>
      </c>
      <c r="P19" s="34">
        <f>SUM(M19:$M$102)</f>
        <v>910814.33611488913</v>
      </c>
    </row>
    <row r="20" spans="1:16" s="31" customFormat="1" ht="12">
      <c r="A20" s="34">
        <v>2</v>
      </c>
      <c r="B20" s="34">
        <v>18</v>
      </c>
      <c r="C20" s="34">
        <v>99412</v>
      </c>
      <c r="D20" s="42">
        <v>2.7E-4</v>
      </c>
      <c r="E20" s="34">
        <v>26</v>
      </c>
      <c r="F20" s="43">
        <v>99399</v>
      </c>
      <c r="G20" s="34">
        <v>6313856</v>
      </c>
      <c r="H20" s="44">
        <v>63.51</v>
      </c>
      <c r="I20" s="34">
        <f t="shared" si="3"/>
        <v>2.3800000000000002E-2</v>
      </c>
      <c r="J20" s="45">
        <f t="shared" si="0"/>
        <v>0.65482876124239331</v>
      </c>
      <c r="K20" s="34">
        <f t="shared" si="1"/>
        <v>65097.836812628804</v>
      </c>
      <c r="L20" s="34">
        <f t="shared" si="2"/>
        <v>16.629759515825576</v>
      </c>
      <c r="M20" s="34">
        <f>SUM(L20:$L$102)</f>
        <v>15066.394603715851</v>
      </c>
      <c r="N20" s="34">
        <f>SUM(K20:$K$102)</f>
        <v>2147974.3316928172</v>
      </c>
      <c r="O20" s="34">
        <f>SUM(N20:$N$102)</f>
        <v>53517345.342724524</v>
      </c>
      <c r="P20" s="34">
        <f>SUM(M20:$M$102)</f>
        <v>895731.57079214219</v>
      </c>
    </row>
    <row r="21" spans="1:16" s="31" customFormat="1" ht="12">
      <c r="A21" s="34">
        <v>2</v>
      </c>
      <c r="B21" s="34">
        <v>19</v>
      </c>
      <c r="C21" s="34">
        <v>99386</v>
      </c>
      <c r="D21" s="42">
        <v>2.7999999999999998E-4</v>
      </c>
      <c r="E21" s="34">
        <v>28</v>
      </c>
      <c r="F21" s="43">
        <v>99372</v>
      </c>
      <c r="G21" s="34">
        <v>6214457</v>
      </c>
      <c r="H21" s="44">
        <v>62.53</v>
      </c>
      <c r="I21" s="34">
        <f t="shared" si="3"/>
        <v>2.3800000000000002E-2</v>
      </c>
      <c r="J21" s="45">
        <f t="shared" si="0"/>
        <v>0.63960613522406062</v>
      </c>
      <c r="K21" s="34">
        <f t="shared" si="1"/>
        <v>63567.895355378489</v>
      </c>
      <c r="L21" s="34">
        <f t="shared" si="2"/>
        <v>17.492646792609587</v>
      </c>
      <c r="M21" s="34">
        <f>SUM(L21:$L$102)</f>
        <v>15049.764844200026</v>
      </c>
      <c r="N21" s="34">
        <f>SUM(K21:$K$102)</f>
        <v>2082876.4948801866</v>
      </c>
      <c r="O21" s="34">
        <f>SUM(N21:$N$102)</f>
        <v>51369371.011031702</v>
      </c>
      <c r="P21" s="34">
        <f>SUM(M21:$M$102)</f>
        <v>880665.17618842633</v>
      </c>
    </row>
    <row r="22" spans="1:16" s="31" customFormat="1" ht="12">
      <c r="A22" s="34">
        <v>2</v>
      </c>
      <c r="B22" s="34">
        <v>20</v>
      </c>
      <c r="C22" s="34">
        <v>99358</v>
      </c>
      <c r="D22" s="42">
        <v>2.9E-4</v>
      </c>
      <c r="E22" s="34">
        <v>29</v>
      </c>
      <c r="F22" s="43">
        <v>99344</v>
      </c>
      <c r="G22" s="34">
        <v>6115085</v>
      </c>
      <c r="H22" s="44">
        <v>61.55</v>
      </c>
      <c r="I22" s="34">
        <f t="shared" si="3"/>
        <v>2.3800000000000002E-2</v>
      </c>
      <c r="J22" s="45">
        <f t="shared" si="0"/>
        <v>0.62473738545034241</v>
      </c>
      <c r="K22" s="34">
        <f t="shared" si="1"/>
        <v>62072.657143575118</v>
      </c>
      <c r="L22" s="34">
        <f t="shared" si="2"/>
        <v>17.696214278237868</v>
      </c>
      <c r="M22" s="34">
        <f>SUM(L22:$L$102)</f>
        <v>15032.272197407416</v>
      </c>
      <c r="N22" s="34">
        <f>SUM(K22:$K$102)</f>
        <v>2019308.5995248079</v>
      </c>
      <c r="O22" s="34">
        <f>SUM(N22:$N$102)</f>
        <v>49286494.516151518</v>
      </c>
      <c r="P22" s="34">
        <f>SUM(M22:$M$102)</f>
        <v>865615.41134422645</v>
      </c>
    </row>
    <row r="23" spans="1:16" s="31" customFormat="1" ht="12">
      <c r="A23" s="34">
        <v>2</v>
      </c>
      <c r="B23" s="34">
        <v>21</v>
      </c>
      <c r="C23" s="34">
        <v>99329</v>
      </c>
      <c r="D23" s="42">
        <v>2.9999999999999997E-4</v>
      </c>
      <c r="E23" s="34">
        <v>30</v>
      </c>
      <c r="F23" s="43">
        <v>99314</v>
      </c>
      <c r="G23" s="34">
        <v>6015742</v>
      </c>
      <c r="H23" s="44">
        <v>60.56</v>
      </c>
      <c r="I23" s="34">
        <f t="shared" si="3"/>
        <v>2.3800000000000002E-2</v>
      </c>
      <c r="J23" s="45">
        <f t="shared" si="0"/>
        <v>0.61021428545647816</v>
      </c>
      <c r="K23" s="34">
        <f t="shared" si="1"/>
        <v>60611.974760106517</v>
      </c>
      <c r="L23" s="34">
        <f t="shared" si="2"/>
        <v>17.880864000482855</v>
      </c>
      <c r="M23" s="34">
        <f>SUM(L23:$L$102)</f>
        <v>15014.575983129178</v>
      </c>
      <c r="N23" s="34">
        <f>SUM(K23:$K$102)</f>
        <v>1957235.9423812327</v>
      </c>
      <c r="O23" s="34">
        <f>SUM(N23:$N$102)</f>
        <v>47267185.916626707</v>
      </c>
      <c r="P23" s="34">
        <f>SUM(M23:$M$102)</f>
        <v>850583.1391468189</v>
      </c>
    </row>
    <row r="24" spans="1:16" s="31" customFormat="1" ht="12">
      <c r="A24" s="34">
        <v>2</v>
      </c>
      <c r="B24" s="34">
        <v>22</v>
      </c>
      <c r="C24" s="34">
        <v>99299</v>
      </c>
      <c r="D24" s="42">
        <v>2.9999999999999997E-4</v>
      </c>
      <c r="E24" s="34">
        <v>30</v>
      </c>
      <c r="F24" s="43">
        <v>99284</v>
      </c>
      <c r="G24" s="34">
        <v>5916428</v>
      </c>
      <c r="H24" s="44">
        <v>59.58</v>
      </c>
      <c r="I24" s="34">
        <f t="shared" si="3"/>
        <v>2.3800000000000002E-2</v>
      </c>
      <c r="J24" s="45">
        <f t="shared" si="0"/>
        <v>0.59602880001609515</v>
      </c>
      <c r="K24" s="34">
        <f t="shared" si="1"/>
        <v>59185.063812798231</v>
      </c>
      <c r="L24" s="34">
        <f t="shared" si="2"/>
        <v>17.465192420866234</v>
      </c>
      <c r="M24" s="34">
        <f>SUM(L24:$L$102)</f>
        <v>14996.695119128695</v>
      </c>
      <c r="N24" s="34">
        <f>SUM(K24:$K$102)</f>
        <v>1896623.9676211264</v>
      </c>
      <c r="O24" s="34">
        <f>SUM(N24:$N$102)</f>
        <v>45309949.974245474</v>
      </c>
      <c r="P24" s="34">
        <f>SUM(M24:$M$102)</f>
        <v>835568.56316368969</v>
      </c>
    </row>
    <row r="25" spans="1:16" s="31" customFormat="1" ht="12">
      <c r="A25" s="34">
        <v>2</v>
      </c>
      <c r="B25" s="34">
        <v>23</v>
      </c>
      <c r="C25" s="34">
        <v>99269</v>
      </c>
      <c r="D25" s="42">
        <v>2.9999999999999997E-4</v>
      </c>
      <c r="E25" s="34">
        <v>30</v>
      </c>
      <c r="F25" s="43">
        <v>99254</v>
      </c>
      <c r="G25" s="34">
        <v>5817144</v>
      </c>
      <c r="H25" s="44">
        <v>58.6</v>
      </c>
      <c r="I25" s="34">
        <f t="shared" si="3"/>
        <v>2.3800000000000002E-2</v>
      </c>
      <c r="J25" s="45">
        <f t="shared" si="0"/>
        <v>0.58217308069554119</v>
      </c>
      <c r="K25" s="34">
        <f t="shared" si="1"/>
        <v>57791.739547565681</v>
      </c>
      <c r="L25" s="34">
        <f t="shared" si="2"/>
        <v>17.059183845346976</v>
      </c>
      <c r="M25" s="34">
        <f>SUM(L25:$L$102)</f>
        <v>14979.229926707829</v>
      </c>
      <c r="N25" s="34">
        <f>SUM(K25:$K$102)</f>
        <v>1837438.9038083281</v>
      </c>
      <c r="O25" s="34">
        <f>SUM(N25:$N$102)</f>
        <v>43413326.006624348</v>
      </c>
      <c r="P25" s="34">
        <f>SUM(M25:$M$102)</f>
        <v>820571.86804456112</v>
      </c>
    </row>
    <row r="26" spans="1:16" s="31" customFormat="1" ht="12">
      <c r="A26" s="34">
        <v>2</v>
      </c>
      <c r="B26" s="34">
        <v>24</v>
      </c>
      <c r="C26" s="34">
        <v>99239</v>
      </c>
      <c r="D26" s="42">
        <v>3.1E-4</v>
      </c>
      <c r="E26" s="34">
        <v>30</v>
      </c>
      <c r="F26" s="43">
        <v>99224</v>
      </c>
      <c r="G26" s="34">
        <v>5717890</v>
      </c>
      <c r="H26" s="44">
        <v>57.62</v>
      </c>
      <c r="I26" s="34">
        <f t="shared" si="3"/>
        <v>2.3800000000000002E-2</v>
      </c>
      <c r="J26" s="45">
        <f t="shared" si="0"/>
        <v>0.56863946151156586</v>
      </c>
      <c r="K26" s="34">
        <f t="shared" si="1"/>
        <v>56431.211520946286</v>
      </c>
      <c r="L26" s="34">
        <f t="shared" si="2"/>
        <v>16.662613640698353</v>
      </c>
      <c r="M26" s="34">
        <f>SUM(L26:$L$102)</f>
        <v>14962.170742862481</v>
      </c>
      <c r="N26" s="34">
        <f>SUM(K26:$K$102)</f>
        <v>1779647.164260762</v>
      </c>
      <c r="O26" s="34">
        <f>SUM(N26:$N$102)</f>
        <v>41575887.102816023</v>
      </c>
      <c r="P26" s="34">
        <f>SUM(M26:$M$102)</f>
        <v>805592.63811785332</v>
      </c>
    </row>
    <row r="27" spans="1:16" s="31" customFormat="1" ht="12">
      <c r="A27" s="34">
        <v>2</v>
      </c>
      <c r="B27" s="34">
        <v>25</v>
      </c>
      <c r="C27" s="34">
        <v>99209</v>
      </c>
      <c r="D27" s="42">
        <v>3.1E-4</v>
      </c>
      <c r="E27" s="34">
        <v>32</v>
      </c>
      <c r="F27" s="43">
        <v>99193</v>
      </c>
      <c r="G27" s="34">
        <v>5618666</v>
      </c>
      <c r="H27" s="44">
        <v>56.63</v>
      </c>
      <c r="I27" s="34">
        <f t="shared" si="3"/>
        <v>2.3800000000000002E-2</v>
      </c>
      <c r="J27" s="45">
        <f t="shared" si="0"/>
        <v>0.55542045468994516</v>
      </c>
      <c r="K27" s="34">
        <f t="shared" si="1"/>
        <v>55102.707889334772</v>
      </c>
      <c r="L27" s="34">
        <f t="shared" si="2"/>
        <v>17.360279888726552</v>
      </c>
      <c r="M27" s="34">
        <f>SUM(L27:$L$102)</f>
        <v>14945.508129221784</v>
      </c>
      <c r="N27" s="34">
        <f>SUM(K27:$K$102)</f>
        <v>1723215.9527398159</v>
      </c>
      <c r="O27" s="34">
        <f>SUM(N27:$N$102)</f>
        <v>39796239.938555263</v>
      </c>
      <c r="P27" s="34">
        <f>SUM(M27:$M$102)</f>
        <v>790630.46737499081</v>
      </c>
    </row>
    <row r="28" spans="1:16" s="31" customFormat="1" ht="12">
      <c r="A28" s="34">
        <v>2</v>
      </c>
      <c r="B28" s="34">
        <v>26</v>
      </c>
      <c r="C28" s="34">
        <v>99177</v>
      </c>
      <c r="D28" s="42">
        <v>3.2000000000000003E-4</v>
      </c>
      <c r="E28" s="34">
        <v>32</v>
      </c>
      <c r="F28" s="43">
        <v>99161</v>
      </c>
      <c r="G28" s="34">
        <v>5519473</v>
      </c>
      <c r="H28" s="44">
        <v>55.65</v>
      </c>
      <c r="I28" s="34">
        <f t="shared" si="3"/>
        <v>2.3800000000000002E-2</v>
      </c>
      <c r="J28" s="45">
        <f t="shared" si="0"/>
        <v>0.54250874652270475</v>
      </c>
      <c r="K28" s="34">
        <f t="shared" si="1"/>
        <v>53804.389953882288</v>
      </c>
      <c r="L28" s="34">
        <f t="shared" si="2"/>
        <v>16.956710186292781</v>
      </c>
      <c r="M28" s="34">
        <f>SUM(L28:$L$102)</f>
        <v>14928.147849333058</v>
      </c>
      <c r="N28" s="34">
        <f>SUM(K28:$K$102)</f>
        <v>1668113.2448504812</v>
      </c>
      <c r="O28" s="34">
        <f>SUM(N28:$N$102)</f>
        <v>38073023.985815443</v>
      </c>
      <c r="P28" s="34">
        <f>SUM(M28:$M$102)</f>
        <v>775684.95924576884</v>
      </c>
    </row>
    <row r="29" spans="1:16" s="31" customFormat="1" ht="12">
      <c r="A29" s="34">
        <v>2</v>
      </c>
      <c r="B29" s="34">
        <v>27</v>
      </c>
      <c r="C29" s="34">
        <v>99145</v>
      </c>
      <c r="D29" s="42">
        <v>3.4000000000000002E-4</v>
      </c>
      <c r="E29" s="34">
        <v>33</v>
      </c>
      <c r="F29" s="43">
        <v>99129</v>
      </c>
      <c r="G29" s="34">
        <v>5420312</v>
      </c>
      <c r="H29" s="44">
        <v>54.67</v>
      </c>
      <c r="I29" s="34">
        <f t="shared" si="3"/>
        <v>2.3800000000000002E-2</v>
      </c>
      <c r="J29" s="45">
        <f t="shared" si="0"/>
        <v>0.52989719332164942</v>
      </c>
      <c r="K29" s="34">
        <f t="shared" si="1"/>
        <v>52536.657231874931</v>
      </c>
      <c r="L29" s="34">
        <f t="shared" si="2"/>
        <v>17.080100976376666</v>
      </c>
      <c r="M29" s="34">
        <f>SUM(L29:$L$102)</f>
        <v>14911.191139146764</v>
      </c>
      <c r="N29" s="34">
        <f>SUM(K29:$K$102)</f>
        <v>1614308.8548965983</v>
      </c>
      <c r="O29" s="34">
        <f>SUM(N29:$N$102)</f>
        <v>36404910.740964964</v>
      </c>
      <c r="P29" s="34">
        <f>SUM(M29:$M$102)</f>
        <v>760756.81139643583</v>
      </c>
    </row>
    <row r="30" spans="1:16" s="31" customFormat="1" ht="12">
      <c r="A30" s="34">
        <v>2</v>
      </c>
      <c r="B30" s="34">
        <v>28</v>
      </c>
      <c r="C30" s="34">
        <v>99112</v>
      </c>
      <c r="D30" s="42">
        <v>3.6000000000000002E-4</v>
      </c>
      <c r="E30" s="34">
        <v>35</v>
      </c>
      <c r="F30" s="43">
        <v>99095</v>
      </c>
      <c r="G30" s="34">
        <v>5321183</v>
      </c>
      <c r="H30" s="44">
        <v>53.69</v>
      </c>
      <c r="I30" s="34">
        <f t="shared" si="3"/>
        <v>2.3800000000000002E-2</v>
      </c>
      <c r="J30" s="45">
        <f t="shared" si="0"/>
        <v>0.51757881746595957</v>
      </c>
      <c r="K30" s="34">
        <f t="shared" si="1"/>
        <v>51298.271756686183</v>
      </c>
      <c r="L30" s="34">
        <f t="shared" si="2"/>
        <v>17.694138123958375</v>
      </c>
      <c r="M30" s="34">
        <f>SUM(L30:$L$102)</f>
        <v>14894.111038170387</v>
      </c>
      <c r="N30" s="34">
        <f>SUM(K30:$K$102)</f>
        <v>1561772.1976647235</v>
      </c>
      <c r="O30" s="34">
        <f>SUM(N30:$N$102)</f>
        <v>34790601.886068374</v>
      </c>
      <c r="P30" s="34">
        <f>SUM(M30:$M$102)</f>
        <v>745845.62025728903</v>
      </c>
    </row>
    <row r="31" spans="1:16" s="31" customFormat="1" ht="12">
      <c r="A31" s="34">
        <v>2</v>
      </c>
      <c r="B31" s="34">
        <v>29</v>
      </c>
      <c r="C31" s="34">
        <v>99077</v>
      </c>
      <c r="D31" s="42">
        <v>3.8000000000000002E-4</v>
      </c>
      <c r="E31" s="34">
        <v>38</v>
      </c>
      <c r="F31" s="43">
        <v>99058</v>
      </c>
      <c r="G31" s="34">
        <v>5222089</v>
      </c>
      <c r="H31" s="44">
        <v>52.71</v>
      </c>
      <c r="I31" s="34">
        <f t="shared" si="3"/>
        <v>2.3800000000000002E-2</v>
      </c>
      <c r="J31" s="45">
        <f t="shared" si="0"/>
        <v>0.50554680354166781</v>
      </c>
      <c r="K31" s="34">
        <f t="shared" si="1"/>
        <v>50088.060654497822</v>
      </c>
      <c r="L31" s="34">
        <f t="shared" si="2"/>
        <v>18.764190793693473</v>
      </c>
      <c r="M31" s="34">
        <f>SUM(L31:$L$102)</f>
        <v>14876.41690004643</v>
      </c>
      <c r="N31" s="34">
        <f>SUM(K31:$K$102)</f>
        <v>1510473.9259080377</v>
      </c>
      <c r="O31" s="34">
        <f>SUM(N31:$N$102)</f>
        <v>33228829.688403655</v>
      </c>
      <c r="P31" s="34">
        <f>SUM(M31:$M$102)</f>
        <v>730951.50921911863</v>
      </c>
    </row>
    <row r="32" spans="1:16" s="31" customFormat="1" ht="12">
      <c r="A32" s="34">
        <v>2</v>
      </c>
      <c r="B32" s="34">
        <v>30</v>
      </c>
      <c r="C32" s="34">
        <v>99039</v>
      </c>
      <c r="D32" s="42">
        <v>4.0999999999999999E-4</v>
      </c>
      <c r="E32" s="34">
        <v>40</v>
      </c>
      <c r="F32" s="43">
        <v>99019</v>
      </c>
      <c r="G32" s="34">
        <v>5123031</v>
      </c>
      <c r="H32" s="44">
        <v>51.73</v>
      </c>
      <c r="I32" s="34">
        <f t="shared" si="3"/>
        <v>2.3800000000000002E-2</v>
      </c>
      <c r="J32" s="45">
        <f t="shared" si="0"/>
        <v>0.49379449457088087</v>
      </c>
      <c r="K32" s="34">
        <f t="shared" si="1"/>
        <v>48904.912947805467</v>
      </c>
      <c r="L32" s="34">
        <f t="shared" si="2"/>
        <v>19.29261553314635</v>
      </c>
      <c r="M32" s="34">
        <f>SUM(L32:$L$102)</f>
        <v>14857.652709252736</v>
      </c>
      <c r="N32" s="34">
        <f>SUM(K32:$K$102)</f>
        <v>1460385.8652535395</v>
      </c>
      <c r="O32" s="34">
        <f>SUM(N32:$N$102)</f>
        <v>31718355.762495618</v>
      </c>
      <c r="P32" s="34">
        <f>SUM(M32:$M$102)</f>
        <v>716075.09231907222</v>
      </c>
    </row>
    <row r="33" spans="1:16" s="31" customFormat="1" ht="12">
      <c r="A33" s="34">
        <v>2</v>
      </c>
      <c r="B33" s="34">
        <v>31</v>
      </c>
      <c r="C33" s="34">
        <v>98999</v>
      </c>
      <c r="D33" s="42">
        <v>4.4000000000000002E-4</v>
      </c>
      <c r="E33" s="34">
        <v>44</v>
      </c>
      <c r="F33" s="43">
        <v>98977</v>
      </c>
      <c r="G33" s="34">
        <v>5024012</v>
      </c>
      <c r="H33" s="44">
        <v>50.75</v>
      </c>
      <c r="I33" s="34">
        <f t="shared" si="3"/>
        <v>2.3800000000000002E-2</v>
      </c>
      <c r="J33" s="45">
        <f t="shared" si="0"/>
        <v>0.48231538832865872</v>
      </c>
      <c r="K33" s="34">
        <f t="shared" si="1"/>
        <v>47748.741129148882</v>
      </c>
      <c r="L33" s="34">
        <f t="shared" si="2"/>
        <v>20.72853788480268</v>
      </c>
      <c r="M33" s="34">
        <f>SUM(L33:$L$102)</f>
        <v>14838.36009371959</v>
      </c>
      <c r="N33" s="34">
        <f>SUM(K33:$K$102)</f>
        <v>1411480.9523057342</v>
      </c>
      <c r="O33" s="34">
        <f>SUM(N33:$N$102)</f>
        <v>30257969.897242077</v>
      </c>
      <c r="P33" s="34">
        <f>SUM(M33:$M$102)</f>
        <v>701217.43960981956</v>
      </c>
    </row>
    <row r="34" spans="1:16" s="31" customFormat="1" ht="12">
      <c r="A34" s="34">
        <v>2</v>
      </c>
      <c r="B34" s="34">
        <v>32</v>
      </c>
      <c r="C34" s="34">
        <v>98955</v>
      </c>
      <c r="D34" s="42">
        <v>4.8000000000000001E-4</v>
      </c>
      <c r="E34" s="34">
        <v>47</v>
      </c>
      <c r="F34" s="43">
        <v>98932</v>
      </c>
      <c r="G34" s="34">
        <v>4925035</v>
      </c>
      <c r="H34" s="44">
        <v>49.77</v>
      </c>
      <c r="I34" s="34">
        <f t="shared" si="3"/>
        <v>2.3800000000000002E-2</v>
      </c>
      <c r="J34" s="45">
        <f t="shared" ref="J34:J65" si="4">(1/(1+I34))^B34</f>
        <v>0.47110313374551543</v>
      </c>
      <c r="K34" s="34">
        <f t="shared" ref="K34:K65" si="5">J34*C34</f>
        <v>46618.010599787478</v>
      </c>
      <c r="L34" s="34">
        <f t="shared" si="2"/>
        <v>21.627121787496801</v>
      </c>
      <c r="M34" s="34">
        <f>SUM(L34:$L$102)</f>
        <v>14817.631555834787</v>
      </c>
      <c r="N34" s="34">
        <f>SUM(K34:$K$102)</f>
        <v>1363732.2111765856</v>
      </c>
      <c r="O34" s="34">
        <f>SUM(N34:$N$102)</f>
        <v>28846488.944936343</v>
      </c>
      <c r="P34" s="34">
        <f>SUM(M34:$M$102)</f>
        <v>686379.07951609988</v>
      </c>
    </row>
    <row r="35" spans="1:16" s="31" customFormat="1" ht="12">
      <c r="A35" s="34">
        <v>2</v>
      </c>
      <c r="B35" s="34">
        <v>33</v>
      </c>
      <c r="C35" s="34">
        <v>98908</v>
      </c>
      <c r="D35" s="42">
        <v>5.1000000000000004E-4</v>
      </c>
      <c r="E35" s="34">
        <v>51</v>
      </c>
      <c r="F35" s="43">
        <v>98883</v>
      </c>
      <c r="G35" s="34">
        <v>4826103</v>
      </c>
      <c r="H35" s="44">
        <v>48.79</v>
      </c>
      <c r="I35" s="34">
        <f t="shared" si="3"/>
        <v>2.3800000000000002E-2</v>
      </c>
      <c r="J35" s="45">
        <f t="shared" si="4"/>
        <v>0.46015152739354892</v>
      </c>
      <c r="K35" s="34">
        <f t="shared" si="5"/>
        <v>45512.66727144114</v>
      </c>
      <c r="L35" s="34">
        <f t="shared" si="2"/>
        <v>22.922180012767136</v>
      </c>
      <c r="M35" s="34">
        <f>SUM(L35:$L$102)</f>
        <v>14796.00443404729</v>
      </c>
      <c r="N35" s="34">
        <f>SUM(K35:$K$102)</f>
        <v>1317114.2005767978</v>
      </c>
      <c r="O35" s="34">
        <f>SUM(N35:$N$102)</f>
        <v>27482756.733759761</v>
      </c>
      <c r="P35" s="34">
        <f>SUM(M35:$M$102)</f>
        <v>671561.44796026533</v>
      </c>
    </row>
    <row r="36" spans="1:16" s="31" customFormat="1" ht="12">
      <c r="A36" s="34">
        <v>2</v>
      </c>
      <c r="B36" s="34">
        <v>34</v>
      </c>
      <c r="C36" s="34">
        <v>98857</v>
      </c>
      <c r="D36" s="42">
        <v>5.5999999999999995E-4</v>
      </c>
      <c r="E36" s="34">
        <v>55</v>
      </c>
      <c r="F36" s="43">
        <v>98830</v>
      </c>
      <c r="G36" s="34">
        <v>4727221</v>
      </c>
      <c r="H36" s="44">
        <v>47.82</v>
      </c>
      <c r="I36" s="34">
        <f t="shared" si="3"/>
        <v>2.3800000000000002E-2</v>
      </c>
      <c r="J36" s="45">
        <f t="shared" si="4"/>
        <v>0.44945451005425757</v>
      </c>
      <c r="K36" s="34">
        <f t="shared" si="5"/>
        <v>44431.724500433738</v>
      </c>
      <c r="L36" s="34">
        <f t="shared" si="2"/>
        <v>24.145338985137879</v>
      </c>
      <c r="M36" s="34">
        <f>SUM(L36:$L$102)</f>
        <v>14773.082254034523</v>
      </c>
      <c r="N36" s="34">
        <f>SUM(K36:$K$102)</f>
        <v>1271601.5333053572</v>
      </c>
      <c r="O36" s="34">
        <f>SUM(N36:$N$102)</f>
        <v>26165642.53318296</v>
      </c>
      <c r="P36" s="34">
        <f>SUM(M36:$M$102)</f>
        <v>656765.44352621806</v>
      </c>
    </row>
    <row r="37" spans="1:16" s="31" customFormat="1" ht="12">
      <c r="A37" s="34">
        <v>2</v>
      </c>
      <c r="B37" s="34">
        <v>35</v>
      </c>
      <c r="C37" s="34">
        <v>98802</v>
      </c>
      <c r="D37" s="42">
        <v>5.9999999999999995E-4</v>
      </c>
      <c r="E37" s="34">
        <v>59</v>
      </c>
      <c r="F37" s="43">
        <v>98773</v>
      </c>
      <c r="G37" s="34">
        <v>4628391</v>
      </c>
      <c r="H37" s="44">
        <v>46.85</v>
      </c>
      <c r="I37" s="34">
        <f t="shared" si="3"/>
        <v>2.3800000000000002E-2</v>
      </c>
      <c r="J37" s="45">
        <f t="shared" si="4"/>
        <v>0.43900616336614329</v>
      </c>
      <c r="K37" s="34">
        <f t="shared" si="5"/>
        <v>43374.686952901691</v>
      </c>
      <c r="L37" s="34">
        <f t="shared" si="2"/>
        <v>25.299241686464594</v>
      </c>
      <c r="M37" s="34">
        <f>SUM(L37:$L$102)</f>
        <v>14748.936915049386</v>
      </c>
      <c r="N37" s="34">
        <f>SUM(K37:$K$102)</f>
        <v>1227169.8088049234</v>
      </c>
      <c r="O37" s="34">
        <f>SUM(N37:$N$102)</f>
        <v>24894040.999877602</v>
      </c>
      <c r="P37" s="34">
        <f>SUM(M37:$M$102)</f>
        <v>641992.36127218348</v>
      </c>
    </row>
    <row r="38" spans="1:16" s="31" customFormat="1" ht="12">
      <c r="A38" s="34">
        <v>2</v>
      </c>
      <c r="B38" s="34">
        <v>36</v>
      </c>
      <c r="C38" s="34">
        <v>98743</v>
      </c>
      <c r="D38" s="42">
        <v>6.4999999999999997E-4</v>
      </c>
      <c r="E38" s="34">
        <v>64</v>
      </c>
      <c r="F38" s="43">
        <v>98711</v>
      </c>
      <c r="G38" s="34">
        <v>4529619</v>
      </c>
      <c r="H38" s="44">
        <v>45.87</v>
      </c>
      <c r="I38" s="34">
        <f t="shared" si="3"/>
        <v>2.3800000000000002E-2</v>
      </c>
      <c r="J38" s="45">
        <f t="shared" si="4"/>
        <v>0.42880070655024738</v>
      </c>
      <c r="K38" s="34">
        <f t="shared" si="5"/>
        <v>42341.068166891077</v>
      </c>
      <c r="L38" s="34">
        <f t="shared" si="2"/>
        <v>26.805279565555608</v>
      </c>
      <c r="M38" s="34">
        <f>SUM(L38:$L$102)</f>
        <v>14723.63767336292</v>
      </c>
      <c r="N38" s="34">
        <f>SUM(K38:$K$102)</f>
        <v>1183795.1218520219</v>
      </c>
      <c r="O38" s="34">
        <f>SUM(N38:$N$102)</f>
        <v>23666871.19107268</v>
      </c>
      <c r="P38" s="34">
        <f>SUM(M38:$M$102)</f>
        <v>627243.42435713427</v>
      </c>
    </row>
    <row r="39" spans="1:16" s="31" customFormat="1" ht="12">
      <c r="A39" s="34">
        <v>2</v>
      </c>
      <c r="B39" s="34">
        <v>37</v>
      </c>
      <c r="C39" s="34">
        <v>98679</v>
      </c>
      <c r="D39" s="42">
        <v>7.1000000000000002E-4</v>
      </c>
      <c r="E39" s="34">
        <v>70</v>
      </c>
      <c r="F39" s="43">
        <v>98644</v>
      </c>
      <c r="G39" s="34">
        <v>4430908</v>
      </c>
      <c r="H39" s="44">
        <v>44.9</v>
      </c>
      <c r="I39" s="34">
        <f t="shared" si="3"/>
        <v>2.3800000000000002E-2</v>
      </c>
      <c r="J39" s="45">
        <f t="shared" si="4"/>
        <v>0.41883249321180638</v>
      </c>
      <c r="K39" s="34">
        <f t="shared" si="5"/>
        <v>41329.97159764784</v>
      </c>
      <c r="L39" s="34">
        <f t="shared" si="2"/>
        <v>28.636720575138156</v>
      </c>
      <c r="M39" s="34">
        <f>SUM(L39:$L$102)</f>
        <v>14696.832393797366</v>
      </c>
      <c r="N39" s="34">
        <f>SUM(K39:$K$102)</f>
        <v>1141454.0536851308</v>
      </c>
      <c r="O39" s="34">
        <f>SUM(N39:$N$102)</f>
        <v>22483076.069220658</v>
      </c>
      <c r="P39" s="34">
        <f>SUM(M39:$M$102)</f>
        <v>612519.78668377129</v>
      </c>
    </row>
    <row r="40" spans="1:16" s="31" customFormat="1" ht="12">
      <c r="A40" s="34">
        <v>2</v>
      </c>
      <c r="B40" s="34">
        <v>38</v>
      </c>
      <c r="C40" s="34">
        <v>98609</v>
      </c>
      <c r="D40" s="42">
        <v>7.6999999999999996E-4</v>
      </c>
      <c r="E40" s="34">
        <v>75</v>
      </c>
      <c r="F40" s="43">
        <v>98572</v>
      </c>
      <c r="G40" s="34">
        <v>4332264</v>
      </c>
      <c r="H40" s="44">
        <v>43.93</v>
      </c>
      <c r="I40" s="34">
        <f t="shared" si="3"/>
        <v>2.3800000000000002E-2</v>
      </c>
      <c r="J40" s="45">
        <f t="shared" si="4"/>
        <v>0.40909600821625935</v>
      </c>
      <c r="K40" s="34">
        <f t="shared" si="5"/>
        <v>40340.548274197121</v>
      </c>
      <c r="L40" s="34">
        <f t="shared" si="2"/>
        <v>29.96893984784084</v>
      </c>
      <c r="M40" s="34">
        <f>SUM(L40:$L$102)</f>
        <v>14668.195673222226</v>
      </c>
      <c r="N40" s="34">
        <f>SUM(K40:$K$102)</f>
        <v>1100124.082087483</v>
      </c>
      <c r="O40" s="34">
        <f>SUM(N40:$N$102)</f>
        <v>21341622.01553553</v>
      </c>
      <c r="P40" s="34">
        <f>SUM(M40:$M$102)</f>
        <v>597822.95428997395</v>
      </c>
    </row>
    <row r="41" spans="1:16" s="31" customFormat="1" ht="12">
      <c r="A41" s="34">
        <v>2</v>
      </c>
      <c r="B41" s="34">
        <v>39</v>
      </c>
      <c r="C41" s="34">
        <v>98534</v>
      </c>
      <c r="D41" s="42">
        <v>8.3000000000000001E-4</v>
      </c>
      <c r="E41" s="34">
        <v>82</v>
      </c>
      <c r="F41" s="43">
        <v>98493</v>
      </c>
      <c r="G41" s="34">
        <v>4233692</v>
      </c>
      <c r="H41" s="44">
        <v>42.97</v>
      </c>
      <c r="I41" s="34">
        <f t="shared" si="3"/>
        <v>2.3800000000000002E-2</v>
      </c>
      <c r="J41" s="45">
        <f t="shared" si="4"/>
        <v>0.39958586463787787</v>
      </c>
      <c r="K41" s="34">
        <f t="shared" si="5"/>
        <v>39372.793586228661</v>
      </c>
      <c r="L41" s="34">
        <f t="shared" si="2"/>
        <v>32.004337663905041</v>
      </c>
      <c r="M41" s="34">
        <f>SUM(L41:$L$102)</f>
        <v>14638.226733374386</v>
      </c>
      <c r="N41" s="34">
        <f>SUM(K41:$K$102)</f>
        <v>1059783.5338132861</v>
      </c>
      <c r="O41" s="34">
        <f>SUM(N41:$N$102)</f>
        <v>20241497.933448046</v>
      </c>
      <c r="P41" s="34">
        <f>SUM(M41:$M$102)</f>
        <v>583154.75861675164</v>
      </c>
    </row>
    <row r="42" spans="1:16" s="31" customFormat="1" ht="12">
      <c r="A42" s="34">
        <v>2</v>
      </c>
      <c r="B42" s="34">
        <v>40</v>
      </c>
      <c r="C42" s="34">
        <v>98452</v>
      </c>
      <c r="D42" s="42">
        <v>9.1E-4</v>
      </c>
      <c r="E42" s="34">
        <v>89</v>
      </c>
      <c r="F42" s="43">
        <v>98408</v>
      </c>
      <c r="G42" s="34">
        <v>4135199</v>
      </c>
      <c r="H42" s="44">
        <v>42</v>
      </c>
      <c r="I42" s="34">
        <f t="shared" si="3"/>
        <v>2.3800000000000002E-2</v>
      </c>
      <c r="J42" s="45">
        <f t="shared" si="4"/>
        <v>0.39029680077932977</v>
      </c>
      <c r="K42" s="34">
        <f t="shared" si="5"/>
        <v>38425.500630326576</v>
      </c>
      <c r="L42" s="34">
        <f t="shared" si="2"/>
        <v>33.928907276187097</v>
      </c>
      <c r="M42" s="34">
        <f>SUM(L42:$L$102)</f>
        <v>14606.222395710482</v>
      </c>
      <c r="N42" s="34">
        <f>SUM(K42:$K$102)</f>
        <v>1020410.7402270576</v>
      </c>
      <c r="O42" s="34">
        <f>SUM(N42:$N$102)</f>
        <v>19181714.399634756</v>
      </c>
      <c r="P42" s="34">
        <f>SUM(M42:$M$102)</f>
        <v>568516.53188337735</v>
      </c>
    </row>
    <row r="43" spans="1:16" s="31" customFormat="1" ht="12">
      <c r="A43" s="34">
        <v>2</v>
      </c>
      <c r="B43" s="34">
        <v>41</v>
      </c>
      <c r="C43" s="34">
        <v>98363</v>
      </c>
      <c r="D43" s="42">
        <v>9.7999999999999997E-4</v>
      </c>
      <c r="E43" s="34">
        <v>97</v>
      </c>
      <c r="F43" s="43">
        <v>98315</v>
      </c>
      <c r="G43" s="34">
        <v>4036792</v>
      </c>
      <c r="H43" s="44">
        <v>41.04</v>
      </c>
      <c r="I43" s="34">
        <f t="shared" si="3"/>
        <v>2.3800000000000002E-2</v>
      </c>
      <c r="J43" s="45">
        <f t="shared" si="4"/>
        <v>0.38122367726052919</v>
      </c>
      <c r="K43" s="34">
        <f t="shared" si="5"/>
        <v>37498.304566377432</v>
      </c>
      <c r="L43" s="34">
        <f t="shared" si="2"/>
        <v>36.11906299499055</v>
      </c>
      <c r="M43" s="34">
        <f>SUM(L43:$L$102)</f>
        <v>14572.293488434294</v>
      </c>
      <c r="N43" s="34">
        <f>SUM(K43:$K$102)</f>
        <v>981985.23959673091</v>
      </c>
      <c r="O43" s="34">
        <f>SUM(N43:$N$102)</f>
        <v>18161303.659407701</v>
      </c>
      <c r="P43" s="34">
        <f>SUM(M43:$M$102)</f>
        <v>553910.30948766682</v>
      </c>
    </row>
    <row r="44" spans="1:16" s="31" customFormat="1" ht="12">
      <c r="A44" s="34">
        <v>2</v>
      </c>
      <c r="B44" s="34">
        <v>42</v>
      </c>
      <c r="C44" s="34">
        <v>98266</v>
      </c>
      <c r="D44" s="42">
        <v>1.07E-3</v>
      </c>
      <c r="E44" s="34">
        <v>106</v>
      </c>
      <c r="F44" s="43">
        <v>98213</v>
      </c>
      <c r="G44" s="34">
        <v>3938477</v>
      </c>
      <c r="H44" s="44">
        <v>40.08</v>
      </c>
      <c r="I44" s="34">
        <f t="shared" si="3"/>
        <v>2.3800000000000002E-2</v>
      </c>
      <c r="J44" s="45">
        <f t="shared" si="4"/>
        <v>0.3723614741751603</v>
      </c>
      <c r="K44" s="34">
        <f t="shared" si="5"/>
        <v>36590.4726212963</v>
      </c>
      <c r="L44" s="34">
        <f t="shared" si="2"/>
        <v>38.552760561210185</v>
      </c>
      <c r="M44" s="34">
        <f>SUM(L44:$L$102)</f>
        <v>14536.174425439303</v>
      </c>
      <c r="N44" s="34">
        <f>SUM(K44:$K$102)</f>
        <v>944486.9350303536</v>
      </c>
      <c r="O44" s="34">
        <f>SUM(N44:$N$102)</f>
        <v>17179318.419810973</v>
      </c>
      <c r="P44" s="34">
        <f>SUM(M44:$M$102)</f>
        <v>539338.01599923254</v>
      </c>
    </row>
    <row r="45" spans="1:16" s="31" customFormat="1" ht="12">
      <c r="A45" s="34">
        <v>2</v>
      </c>
      <c r="B45" s="34">
        <v>43</v>
      </c>
      <c r="C45" s="34">
        <v>98160</v>
      </c>
      <c r="D45" s="42">
        <v>1.1800000000000001E-3</v>
      </c>
      <c r="E45" s="34">
        <v>116</v>
      </c>
      <c r="F45" s="43">
        <v>98102</v>
      </c>
      <c r="G45" s="34">
        <v>3840264</v>
      </c>
      <c r="H45" s="44">
        <v>39.119999999999997</v>
      </c>
      <c r="I45" s="34">
        <f t="shared" si="3"/>
        <v>2.3800000000000002E-2</v>
      </c>
      <c r="J45" s="45">
        <f t="shared" si="4"/>
        <v>0.36370528831330362</v>
      </c>
      <c r="K45" s="34">
        <f t="shared" si="5"/>
        <v>35701.311100833882</v>
      </c>
      <c r="L45" s="34">
        <f t="shared" si="2"/>
        <v>41.209038332040649</v>
      </c>
      <c r="M45" s="34">
        <f>SUM(L45:$L$102)</f>
        <v>14497.621664878092</v>
      </c>
      <c r="N45" s="34">
        <f>SUM(K45:$K$102)</f>
        <v>907896.46240905719</v>
      </c>
      <c r="O45" s="34">
        <f>SUM(N45:$N$102)</f>
        <v>16234831.484780625</v>
      </c>
      <c r="P45" s="34">
        <f>SUM(M45:$M$102)</f>
        <v>524801.84157379321</v>
      </c>
    </row>
    <row r="46" spans="1:16" s="31" customFormat="1" ht="12">
      <c r="A46" s="34">
        <v>2</v>
      </c>
      <c r="B46" s="34">
        <v>44</v>
      </c>
      <c r="C46" s="34">
        <v>98044</v>
      </c>
      <c r="D46" s="42">
        <v>1.2999999999999999E-3</v>
      </c>
      <c r="E46" s="34">
        <v>127</v>
      </c>
      <c r="F46" s="43">
        <v>97981</v>
      </c>
      <c r="G46" s="34">
        <v>3742162</v>
      </c>
      <c r="H46" s="44">
        <v>38.17</v>
      </c>
      <c r="I46" s="34">
        <f t="shared" si="3"/>
        <v>2.3800000000000002E-2</v>
      </c>
      <c r="J46" s="45">
        <f t="shared" si="4"/>
        <v>0.35525033044862631</v>
      </c>
      <c r="K46" s="34">
        <f t="shared" si="5"/>
        <v>34830.163398505116</v>
      </c>
      <c r="L46" s="34">
        <f t="shared" si="2"/>
        <v>44.067974181456869</v>
      </c>
      <c r="M46" s="34">
        <f>SUM(L46:$L$102)</f>
        <v>14456.412626546053</v>
      </c>
      <c r="N46" s="34">
        <f>SUM(K46:$K$102)</f>
        <v>872195.15130822337</v>
      </c>
      <c r="O46" s="34">
        <f>SUM(N46:$N$102)</f>
        <v>15326935.022371566</v>
      </c>
      <c r="P46" s="34">
        <f>SUM(M46:$M$102)</f>
        <v>510304.21990891511</v>
      </c>
    </row>
    <row r="47" spans="1:16" s="31" customFormat="1" ht="12">
      <c r="A47" s="34">
        <v>2</v>
      </c>
      <c r="B47" s="34">
        <v>45</v>
      </c>
      <c r="C47" s="34">
        <v>97917</v>
      </c>
      <c r="D47" s="42">
        <v>1.4300000000000001E-3</v>
      </c>
      <c r="E47" s="34">
        <v>140</v>
      </c>
      <c r="F47" s="43">
        <v>97847</v>
      </c>
      <c r="G47" s="34">
        <v>3644182</v>
      </c>
      <c r="H47" s="44">
        <v>37.22</v>
      </c>
      <c r="I47" s="34">
        <f t="shared" si="3"/>
        <v>2.3800000000000002E-2</v>
      </c>
      <c r="J47" s="45">
        <f t="shared" si="4"/>
        <v>0.34699192268863677</v>
      </c>
      <c r="K47" s="34">
        <f t="shared" si="5"/>
        <v>33976.408093903243</v>
      </c>
      <c r="L47" s="34">
        <f t="shared" si="2"/>
        <v>47.449569424115197</v>
      </c>
      <c r="M47" s="34">
        <f>SUM(L47:$L$102)</f>
        <v>14412.344652364594</v>
      </c>
      <c r="N47" s="34">
        <f>SUM(K47:$K$102)</f>
        <v>837364.98790971818</v>
      </c>
      <c r="O47" s="34">
        <f>SUM(N47:$N$102)</f>
        <v>14454739.871063342</v>
      </c>
      <c r="P47" s="34">
        <f>SUM(M47:$M$102)</f>
        <v>495847.80728236912</v>
      </c>
    </row>
    <row r="48" spans="1:16" s="31" customFormat="1" ht="12">
      <c r="A48" s="34">
        <v>2</v>
      </c>
      <c r="B48" s="34">
        <v>46</v>
      </c>
      <c r="C48" s="34">
        <v>97777</v>
      </c>
      <c r="D48" s="42">
        <v>1.58E-3</v>
      </c>
      <c r="E48" s="34">
        <v>155</v>
      </c>
      <c r="F48" s="43">
        <v>97700</v>
      </c>
      <c r="G48" s="34">
        <v>3546335</v>
      </c>
      <c r="H48" s="44">
        <v>36.270000000000003</v>
      </c>
      <c r="I48" s="34">
        <f t="shared" si="3"/>
        <v>2.3800000000000002E-2</v>
      </c>
      <c r="J48" s="45">
        <f t="shared" si="4"/>
        <v>0.33892549588653714</v>
      </c>
      <c r="K48" s="34">
        <f t="shared" si="5"/>
        <v>33139.118211297944</v>
      </c>
      <c r="L48" s="34">
        <f t="shared" si="2"/>
        <v>51.312221002552505</v>
      </c>
      <c r="M48" s="34">
        <f>SUM(L48:$L$102)</f>
        <v>14364.895082940478</v>
      </c>
      <c r="N48" s="34">
        <f>SUM(K48:$K$102)</f>
        <v>803388.57981581497</v>
      </c>
      <c r="O48" s="34">
        <f>SUM(N48:$N$102)</f>
        <v>13617374.883153625</v>
      </c>
      <c r="P48" s="34">
        <f>SUM(M48:$M$102)</f>
        <v>481435.46263000451</v>
      </c>
    </row>
    <row r="49" spans="1:16" s="31" customFormat="1" ht="12">
      <c r="A49" s="34">
        <v>2</v>
      </c>
      <c r="B49" s="34">
        <v>47</v>
      </c>
      <c r="C49" s="34">
        <v>97622</v>
      </c>
      <c r="D49" s="42">
        <v>1.75E-3</v>
      </c>
      <c r="E49" s="34">
        <v>171</v>
      </c>
      <c r="F49" s="43">
        <v>97537</v>
      </c>
      <c r="G49" s="34">
        <v>3448635</v>
      </c>
      <c r="H49" s="44">
        <v>35.33</v>
      </c>
      <c r="I49" s="34">
        <f t="shared" si="3"/>
        <v>2.3800000000000002E-2</v>
      </c>
      <c r="J49" s="45">
        <f t="shared" si="4"/>
        <v>0.33104658711324197</v>
      </c>
      <c r="K49" s="34">
        <f t="shared" si="5"/>
        <v>32317.429927168909</v>
      </c>
      <c r="L49" s="34">
        <f t="shared" si="2"/>
        <v>55.292993159175985</v>
      </c>
      <c r="M49" s="34">
        <f>SUM(L49:$L$102)</f>
        <v>14313.582861937926</v>
      </c>
      <c r="N49" s="34">
        <f>SUM(K49:$K$102)</f>
        <v>770249.46160451707</v>
      </c>
      <c r="O49" s="34">
        <f>SUM(N49:$N$102)</f>
        <v>12813986.303337809</v>
      </c>
      <c r="P49" s="34">
        <f>SUM(M49:$M$102)</f>
        <v>467070.56754706404</v>
      </c>
    </row>
    <row r="50" spans="1:16" s="31" customFormat="1" ht="12">
      <c r="A50" s="34">
        <v>2</v>
      </c>
      <c r="B50" s="34">
        <v>48</v>
      </c>
      <c r="C50" s="34">
        <v>97451</v>
      </c>
      <c r="D50" s="42">
        <v>1.9300000000000001E-3</v>
      </c>
      <c r="E50" s="34">
        <v>188</v>
      </c>
      <c r="F50" s="43">
        <v>97357</v>
      </c>
      <c r="G50" s="34">
        <v>3351099</v>
      </c>
      <c r="H50" s="44">
        <v>34.39</v>
      </c>
      <c r="I50" s="34">
        <f t="shared" si="3"/>
        <v>2.3800000000000002E-2</v>
      </c>
      <c r="J50" s="45">
        <f t="shared" si="4"/>
        <v>0.32335083718816365</v>
      </c>
      <c r="K50" s="34">
        <f t="shared" si="5"/>
        <v>31510.862434823735</v>
      </c>
      <c r="L50" s="34">
        <f t="shared" si="2"/>
        <v>59.376789794271104</v>
      </c>
      <c r="M50" s="34">
        <f>SUM(L50:$L$102)</f>
        <v>14258.289868778751</v>
      </c>
      <c r="N50" s="34">
        <f>SUM(K50:$K$102)</f>
        <v>737932.03167734807</v>
      </c>
      <c r="O50" s="34">
        <f>SUM(N50:$N$102)</f>
        <v>12043736.841733292</v>
      </c>
      <c r="P50" s="34">
        <f>SUM(M50:$M$102)</f>
        <v>452756.98468512611</v>
      </c>
    </row>
    <row r="51" spans="1:16" s="31" customFormat="1" ht="12">
      <c r="A51" s="34">
        <v>2</v>
      </c>
      <c r="B51" s="34">
        <v>49</v>
      </c>
      <c r="C51" s="34">
        <v>97263</v>
      </c>
      <c r="D51" s="42">
        <v>2.14E-3</v>
      </c>
      <c r="E51" s="34">
        <v>208</v>
      </c>
      <c r="F51" s="43">
        <v>97159</v>
      </c>
      <c r="G51" s="34">
        <v>3253742</v>
      </c>
      <c r="H51" s="44">
        <v>33.450000000000003</v>
      </c>
      <c r="I51" s="34">
        <f t="shared" si="3"/>
        <v>2.3800000000000002E-2</v>
      </c>
      <c r="J51" s="45">
        <f t="shared" si="4"/>
        <v>0.3158339882673995</v>
      </c>
      <c r="K51" s="34">
        <f t="shared" si="5"/>
        <v>30718.961200852078</v>
      </c>
      <c r="L51" s="34">
        <f t="shared" si="2"/>
        <v>64.166311349500958</v>
      </c>
      <c r="M51" s="34">
        <f>SUM(L51:$L$102)</f>
        <v>14198.91307898448</v>
      </c>
      <c r="N51" s="34">
        <f>SUM(K51:$K$102)</f>
        <v>706421.16924252431</v>
      </c>
      <c r="O51" s="34">
        <f>SUM(N51:$N$102)</f>
        <v>11305804.810055947</v>
      </c>
      <c r="P51" s="34">
        <f>SUM(M51:$M$102)</f>
        <v>438498.69481634733</v>
      </c>
    </row>
    <row r="52" spans="1:16" s="31" customFormat="1" ht="12">
      <c r="A52" s="34">
        <v>2</v>
      </c>
      <c r="B52" s="34">
        <v>50</v>
      </c>
      <c r="C52" s="34">
        <v>97055</v>
      </c>
      <c r="D52" s="42">
        <v>2.3600000000000001E-3</v>
      </c>
      <c r="E52" s="34">
        <v>230</v>
      </c>
      <c r="F52" s="43">
        <v>96940</v>
      </c>
      <c r="G52" s="34">
        <v>3156583</v>
      </c>
      <c r="H52" s="44">
        <v>32.520000000000003</v>
      </c>
      <c r="I52" s="34">
        <f t="shared" si="3"/>
        <v>2.3800000000000002E-2</v>
      </c>
      <c r="J52" s="45">
        <f t="shared" si="4"/>
        <v>0.3084918814879854</v>
      </c>
      <c r="K52" s="34">
        <f t="shared" si="5"/>
        <v>29940.679557816424</v>
      </c>
      <c r="L52" s="34">
        <f t="shared" si="2"/>
        <v>69.303704573389965</v>
      </c>
      <c r="M52" s="34">
        <f>SUM(L52:$L$102)</f>
        <v>14134.746767634979</v>
      </c>
      <c r="N52" s="34">
        <f>SUM(K52:$K$102)</f>
        <v>675702.20804167213</v>
      </c>
      <c r="O52" s="34">
        <f>SUM(N52:$N$102)</f>
        <v>10599383.640813421</v>
      </c>
      <c r="P52" s="34">
        <f>SUM(M52:$M$102)</f>
        <v>424299.78173736285</v>
      </c>
    </row>
    <row r="53" spans="1:16" s="31" customFormat="1" ht="12">
      <c r="A53" s="34">
        <v>2</v>
      </c>
      <c r="B53" s="34">
        <v>51</v>
      </c>
      <c r="C53" s="34">
        <v>96825</v>
      </c>
      <c r="D53" s="42">
        <v>2.6199999999999999E-3</v>
      </c>
      <c r="E53" s="34">
        <v>253</v>
      </c>
      <c r="F53" s="43">
        <v>96699</v>
      </c>
      <c r="G53" s="34">
        <v>3059643</v>
      </c>
      <c r="H53" s="44">
        <v>31.6</v>
      </c>
      <c r="I53" s="34">
        <f t="shared" si="3"/>
        <v>2.3800000000000002E-2</v>
      </c>
      <c r="J53" s="45">
        <f t="shared" si="4"/>
        <v>0.30132045466691287</v>
      </c>
      <c r="K53" s="34">
        <f t="shared" si="5"/>
        <v>29175.35302312384</v>
      </c>
      <c r="L53" s="34">
        <f t="shared" si="2"/>
        <v>74.46188223356998</v>
      </c>
      <c r="M53" s="34">
        <f>SUM(L53:$L$102)</f>
        <v>14065.443063061588</v>
      </c>
      <c r="N53" s="34">
        <f>SUM(K53:$K$102)</f>
        <v>645761.52848385577</v>
      </c>
      <c r="O53" s="34">
        <f>SUM(N53:$N$102)</f>
        <v>9923681.4327717498</v>
      </c>
      <c r="P53" s="34">
        <f>SUM(M53:$M$102)</f>
        <v>410165.03496972786</v>
      </c>
    </row>
    <row r="54" spans="1:16" s="31" customFormat="1" ht="12">
      <c r="A54" s="34">
        <v>2</v>
      </c>
      <c r="B54" s="34">
        <v>52</v>
      </c>
      <c r="C54" s="34">
        <v>96572</v>
      </c>
      <c r="D54" s="42">
        <v>2.8900000000000002E-3</v>
      </c>
      <c r="E54" s="34">
        <v>279</v>
      </c>
      <c r="F54" s="43">
        <v>96433</v>
      </c>
      <c r="G54" s="34">
        <v>2962944</v>
      </c>
      <c r="H54" s="44">
        <v>30.68</v>
      </c>
      <c r="I54" s="34">
        <f t="shared" si="3"/>
        <v>2.3800000000000002E-2</v>
      </c>
      <c r="J54" s="45">
        <f t="shared" si="4"/>
        <v>0.29431574005363631</v>
      </c>
      <c r="K54" s="34">
        <f t="shared" si="5"/>
        <v>28422.659648459765</v>
      </c>
      <c r="L54" s="34">
        <f t="shared" si="2"/>
        <v>80.205207535616822</v>
      </c>
      <c r="M54" s="34">
        <f>SUM(L54:$L$102)</f>
        <v>13990.981180828019</v>
      </c>
      <c r="N54" s="34">
        <f>SUM(K54:$K$102)</f>
        <v>616586.17546073196</v>
      </c>
      <c r="O54" s="34">
        <f>SUM(N54:$N$102)</f>
        <v>9277919.9042878971</v>
      </c>
      <c r="P54" s="34">
        <f>SUM(M54:$M$102)</f>
        <v>396099.59190666629</v>
      </c>
    </row>
    <row r="55" spans="1:16" s="31" customFormat="1" ht="12">
      <c r="A55" s="34">
        <v>2</v>
      </c>
      <c r="B55" s="34">
        <v>53</v>
      </c>
      <c r="C55" s="34">
        <v>96293</v>
      </c>
      <c r="D55" s="42">
        <v>3.2100000000000002E-3</v>
      </c>
      <c r="E55" s="34">
        <v>309</v>
      </c>
      <c r="F55" s="43">
        <v>96139</v>
      </c>
      <c r="G55" s="34">
        <v>2866512</v>
      </c>
      <c r="H55" s="44">
        <v>29.77</v>
      </c>
      <c r="I55" s="34">
        <f t="shared" si="3"/>
        <v>2.3800000000000002E-2</v>
      </c>
      <c r="J55" s="45">
        <f t="shared" si="4"/>
        <v>0.28747386213482734</v>
      </c>
      <c r="K55" s="34">
        <f t="shared" si="5"/>
        <v>27681.72060654893</v>
      </c>
      <c r="L55" s="34">
        <f t="shared" si="2"/>
        <v>86.764429966459915</v>
      </c>
      <c r="M55" s="34">
        <f>SUM(L55:$L$102)</f>
        <v>13910.775973292402</v>
      </c>
      <c r="N55" s="34">
        <f>SUM(K55:$K$102)</f>
        <v>588163.51581227209</v>
      </c>
      <c r="O55" s="34">
        <f>SUM(N55:$N$102)</f>
        <v>8661333.7288271654</v>
      </c>
      <c r="P55" s="34">
        <f>SUM(M55:$M$102)</f>
        <v>382108.61072583828</v>
      </c>
    </row>
    <row r="56" spans="1:16" s="31" customFormat="1" ht="12">
      <c r="A56" s="34">
        <v>2</v>
      </c>
      <c r="B56" s="34">
        <v>54</v>
      </c>
      <c r="C56" s="34">
        <v>95984</v>
      </c>
      <c r="D56" s="42">
        <v>3.5500000000000002E-3</v>
      </c>
      <c r="E56" s="34">
        <v>341</v>
      </c>
      <c r="F56" s="43">
        <v>95814</v>
      </c>
      <c r="G56" s="34">
        <v>2770373</v>
      </c>
      <c r="H56" s="44">
        <v>28.86</v>
      </c>
      <c r="I56" s="34">
        <f t="shared" si="3"/>
        <v>2.3800000000000002E-2</v>
      </c>
      <c r="J56" s="45">
        <f t="shared" si="4"/>
        <v>0.28079103549016154</v>
      </c>
      <c r="K56" s="34">
        <f t="shared" si="5"/>
        <v>26951.446750487667</v>
      </c>
      <c r="L56" s="34">
        <f t="shared" si="2"/>
        <v>93.523874880001046</v>
      </c>
      <c r="M56" s="34">
        <f>SUM(L56:$L$102)</f>
        <v>13824.011543325942</v>
      </c>
      <c r="N56" s="34">
        <f>SUM(K56:$K$102)</f>
        <v>560481.79520572326</v>
      </c>
      <c r="O56" s="34">
        <f>SUM(N56:$N$102)</f>
        <v>8073170.2130148886</v>
      </c>
      <c r="P56" s="34">
        <f>SUM(M56:$M$102)</f>
        <v>368197.83475254587</v>
      </c>
    </row>
    <row r="57" spans="1:16" s="31" customFormat="1" ht="12">
      <c r="A57" s="34">
        <v>2</v>
      </c>
      <c r="B57" s="34">
        <v>55</v>
      </c>
      <c r="C57" s="34">
        <v>95643</v>
      </c>
      <c r="D57" s="42">
        <v>3.9199999999999999E-3</v>
      </c>
      <c r="E57" s="34">
        <v>375</v>
      </c>
      <c r="F57" s="43">
        <v>95456</v>
      </c>
      <c r="G57" s="34">
        <v>2674560</v>
      </c>
      <c r="H57" s="44">
        <v>27.96</v>
      </c>
      <c r="I57" s="34">
        <f t="shared" si="3"/>
        <v>2.3800000000000002E-2</v>
      </c>
      <c r="J57" s="45">
        <f t="shared" si="4"/>
        <v>0.27426356269795027</v>
      </c>
      <c r="K57" s="34">
        <f t="shared" si="5"/>
        <v>26231.389927120057</v>
      </c>
      <c r="L57" s="34">
        <f t="shared" si="2"/>
        <v>100.45793710854792</v>
      </c>
      <c r="M57" s="34">
        <f>SUM(L57:$L$102)</f>
        <v>13730.487668445941</v>
      </c>
      <c r="N57" s="34">
        <f>SUM(K57:$K$102)</f>
        <v>533530.34845523559</v>
      </c>
      <c r="O57" s="34">
        <f>SUM(N57:$N$102)</f>
        <v>7512688.4178091651</v>
      </c>
      <c r="P57" s="34">
        <f>SUM(M57:$M$102)</f>
        <v>354373.8232092199</v>
      </c>
    </row>
    <row r="58" spans="1:16" s="31" customFormat="1" ht="12">
      <c r="A58" s="34">
        <v>2</v>
      </c>
      <c r="B58" s="34">
        <v>56</v>
      </c>
      <c r="C58" s="34">
        <v>95268</v>
      </c>
      <c r="D58" s="42">
        <v>4.3299999999999996E-3</v>
      </c>
      <c r="E58" s="34">
        <v>412</v>
      </c>
      <c r="F58" s="43">
        <v>95062</v>
      </c>
      <c r="G58" s="34">
        <v>2579104</v>
      </c>
      <c r="H58" s="44">
        <v>27.07</v>
      </c>
      <c r="I58" s="34">
        <f t="shared" si="3"/>
        <v>2.3800000000000002E-2</v>
      </c>
      <c r="J58" s="45">
        <f t="shared" si="4"/>
        <v>0.26788783228946111</v>
      </c>
      <c r="K58" s="34">
        <f t="shared" si="5"/>
        <v>25521.138006552381</v>
      </c>
      <c r="L58" s="34">
        <f t="shared" si="2"/>
        <v>107.80405050132639</v>
      </c>
      <c r="M58" s="34">
        <f>SUM(L58:$L$102)</f>
        <v>13630.029731337392</v>
      </c>
      <c r="N58" s="34">
        <f>SUM(K58:$K$102)</f>
        <v>507298.95852811553</v>
      </c>
      <c r="O58" s="34">
        <f>SUM(N58:$N$102)</f>
        <v>6979158.0693539297</v>
      </c>
      <c r="P58" s="34">
        <f>SUM(M58:$M$102)</f>
        <v>340643.33554077393</v>
      </c>
    </row>
    <row r="59" spans="1:16" s="31" customFormat="1" ht="12">
      <c r="A59" s="34">
        <v>2</v>
      </c>
      <c r="B59" s="34">
        <v>57</v>
      </c>
      <c r="C59" s="34">
        <v>94856</v>
      </c>
      <c r="D59" s="42">
        <v>4.79E-3</v>
      </c>
      <c r="E59" s="34">
        <v>454</v>
      </c>
      <c r="F59" s="43">
        <v>94629</v>
      </c>
      <c r="G59" s="34">
        <v>2484042</v>
      </c>
      <c r="H59" s="44">
        <v>26.19</v>
      </c>
      <c r="I59" s="34">
        <f t="shared" si="3"/>
        <v>2.3800000000000002E-2</v>
      </c>
      <c r="J59" s="45">
        <f t="shared" si="4"/>
        <v>0.26166031675079221</v>
      </c>
      <c r="K59" s="34">
        <f t="shared" si="5"/>
        <v>24820.051005713147</v>
      </c>
      <c r="L59" s="34">
        <f t="shared" si="2"/>
        <v>116.03221703932377</v>
      </c>
      <c r="M59" s="34">
        <f>SUM(L59:$L$102)</f>
        <v>13522.225680836067</v>
      </c>
      <c r="N59" s="34">
        <f>SUM(K59:$K$102)</f>
        <v>481777.82052156318</v>
      </c>
      <c r="O59" s="34">
        <f>SUM(N59:$N$102)</f>
        <v>6471859.1108258152</v>
      </c>
      <c r="P59" s="34">
        <f>SUM(M59:$M$102)</f>
        <v>327013.3058094366</v>
      </c>
    </row>
    <row r="60" spans="1:16" s="31" customFormat="1" ht="12">
      <c r="A60" s="34">
        <v>2</v>
      </c>
      <c r="B60" s="34">
        <v>58</v>
      </c>
      <c r="C60" s="34">
        <v>94402</v>
      </c>
      <c r="D60" s="42">
        <v>5.3E-3</v>
      </c>
      <c r="E60" s="34">
        <v>501</v>
      </c>
      <c r="F60" s="43">
        <v>94152</v>
      </c>
      <c r="G60" s="34">
        <v>2389413</v>
      </c>
      <c r="H60" s="44">
        <v>25.31</v>
      </c>
      <c r="I60" s="34">
        <f t="shared" si="3"/>
        <v>2.3800000000000002E-2</v>
      </c>
      <c r="J60" s="45">
        <f t="shared" si="4"/>
        <v>0.25557757057119773</v>
      </c>
      <c r="K60" s="34">
        <f t="shared" si="5"/>
        <v>24127.033817062209</v>
      </c>
      <c r="L60" s="34">
        <f t="shared" si="2"/>
        <v>125.06775039672792</v>
      </c>
      <c r="M60" s="34">
        <f>SUM(L60:$L$102)</f>
        <v>13406.193463796744</v>
      </c>
      <c r="N60" s="34">
        <f>SUM(K60:$K$102)</f>
        <v>456957.76951585</v>
      </c>
      <c r="O60" s="34">
        <f>SUM(N60:$N$102)</f>
        <v>5990081.2903042501</v>
      </c>
      <c r="P60" s="34">
        <f>SUM(M60:$M$102)</f>
        <v>313491.08012860053</v>
      </c>
    </row>
    <row r="61" spans="1:16" s="31" customFormat="1" ht="12">
      <c r="A61" s="34">
        <v>2</v>
      </c>
      <c r="B61" s="34">
        <v>59</v>
      </c>
      <c r="C61" s="34">
        <v>93901</v>
      </c>
      <c r="D61" s="42">
        <v>5.8799999999999998E-3</v>
      </c>
      <c r="E61" s="34">
        <v>552</v>
      </c>
      <c r="F61" s="43">
        <v>93625</v>
      </c>
      <c r="G61" s="34">
        <v>2295262</v>
      </c>
      <c r="H61" s="44">
        <v>24.44</v>
      </c>
      <c r="I61" s="34">
        <f t="shared" si="3"/>
        <v>2.3800000000000002E-2</v>
      </c>
      <c r="J61" s="45">
        <f t="shared" si="4"/>
        <v>0.24963622833678226</v>
      </c>
      <c r="K61" s="34">
        <f t="shared" si="5"/>
        <v>23441.091477052192</v>
      </c>
      <c r="L61" s="34">
        <f t="shared" si="2"/>
        <v>134.59581758341844</v>
      </c>
      <c r="M61" s="34">
        <f>SUM(L61:$L$102)</f>
        <v>13281.125713400015</v>
      </c>
      <c r="N61" s="34">
        <f>SUM(K61:$K$102)</f>
        <v>432830.73569878784</v>
      </c>
      <c r="O61" s="34">
        <f>SUM(N61:$N$102)</f>
        <v>5533123.5207884004</v>
      </c>
      <c r="P61" s="34">
        <f>SUM(M61:$M$102)</f>
        <v>300084.88666480378</v>
      </c>
    </row>
    <row r="62" spans="1:16" s="31" customFormat="1" ht="12">
      <c r="A62" s="34">
        <v>2</v>
      </c>
      <c r="B62" s="34">
        <v>60</v>
      </c>
      <c r="C62" s="34">
        <v>93349</v>
      </c>
      <c r="D62" s="42">
        <v>6.5399999999999998E-3</v>
      </c>
      <c r="E62" s="34">
        <v>611</v>
      </c>
      <c r="F62" s="43">
        <v>93044</v>
      </c>
      <c r="G62" s="34">
        <v>2201637</v>
      </c>
      <c r="H62" s="44">
        <v>23.59</v>
      </c>
      <c r="I62" s="34">
        <f t="shared" si="3"/>
        <v>2.3800000000000002E-2</v>
      </c>
      <c r="J62" s="45">
        <f t="shared" si="4"/>
        <v>0.24383300286851167</v>
      </c>
      <c r="K62" s="34">
        <f t="shared" si="5"/>
        <v>22761.566984772697</v>
      </c>
      <c r="L62" s="34">
        <f t="shared" si="2"/>
        <v>145.51862155954348</v>
      </c>
      <c r="M62" s="34">
        <f>SUM(L62:$L$102)</f>
        <v>13146.529895816597</v>
      </c>
      <c r="N62" s="34">
        <f>SUM(K62:$K$102)</f>
        <v>409389.64422173565</v>
      </c>
      <c r="O62" s="34">
        <f>SUM(N62:$N$102)</f>
        <v>5100292.7850896111</v>
      </c>
      <c r="P62" s="34">
        <f>SUM(M62:$M$102)</f>
        <v>286803.7609514037</v>
      </c>
    </row>
    <row r="63" spans="1:16" s="31" customFormat="1" ht="12">
      <c r="A63" s="34">
        <v>2</v>
      </c>
      <c r="B63" s="34">
        <v>61</v>
      </c>
      <c r="C63" s="34">
        <v>92738</v>
      </c>
      <c r="D63" s="42">
        <v>7.2700000000000004E-3</v>
      </c>
      <c r="E63" s="34">
        <v>674</v>
      </c>
      <c r="F63" s="43">
        <v>92401</v>
      </c>
      <c r="G63" s="34">
        <v>2108593</v>
      </c>
      <c r="H63" s="44">
        <v>22.74</v>
      </c>
      <c r="I63" s="34">
        <f t="shared" si="3"/>
        <v>2.3800000000000002E-2</v>
      </c>
      <c r="J63" s="45">
        <f t="shared" si="4"/>
        <v>0.23816468340350816</v>
      </c>
      <c r="K63" s="34">
        <f t="shared" si="5"/>
        <v>22086.916409474539</v>
      </c>
      <c r="L63" s="34">
        <f t="shared" si="2"/>
        <v>156.79136219375317</v>
      </c>
      <c r="M63" s="34">
        <f>SUM(L63:$L$102)</f>
        <v>13001.011274257055</v>
      </c>
      <c r="N63" s="34">
        <f>SUM(K63:$K$102)</f>
        <v>386628.07723696291</v>
      </c>
      <c r="O63" s="34">
        <f>SUM(N63:$N$102)</f>
        <v>4690903.1408678759</v>
      </c>
      <c r="P63" s="34">
        <f>SUM(M63:$M$102)</f>
        <v>273657.23105558712</v>
      </c>
    </row>
    <row r="64" spans="1:16" s="31" customFormat="1" ht="12">
      <c r="A64" s="34">
        <v>2</v>
      </c>
      <c r="B64" s="34">
        <v>62</v>
      </c>
      <c r="C64" s="34">
        <v>92064</v>
      </c>
      <c r="D64" s="42">
        <v>8.0700000000000008E-3</v>
      </c>
      <c r="E64" s="34">
        <v>742</v>
      </c>
      <c r="F64" s="43">
        <v>91693</v>
      </c>
      <c r="G64" s="34">
        <v>2016192</v>
      </c>
      <c r="H64" s="44">
        <v>21.9</v>
      </c>
      <c r="I64" s="34">
        <f t="shared" si="3"/>
        <v>2.3800000000000002E-2</v>
      </c>
      <c r="J64" s="45">
        <f t="shared" si="4"/>
        <v>0.23262813381862488</v>
      </c>
      <c r="K64" s="34">
        <f t="shared" si="5"/>
        <v>21416.676511877882</v>
      </c>
      <c r="L64" s="34">
        <f t="shared" si="2"/>
        <v>168.59745584432471</v>
      </c>
      <c r="M64" s="34">
        <f>SUM(L64:$L$102)</f>
        <v>12844.219912063301</v>
      </c>
      <c r="N64" s="34">
        <f>SUM(K64:$K$102)</f>
        <v>364541.16082748841</v>
      </c>
      <c r="O64" s="34">
        <f>SUM(N64:$N$102)</f>
        <v>4304275.0636309134</v>
      </c>
      <c r="P64" s="34">
        <f>SUM(M64:$M$102)</f>
        <v>260656.21978133009</v>
      </c>
    </row>
    <row r="65" spans="1:16" s="31" customFormat="1" ht="12">
      <c r="A65" s="34">
        <v>2</v>
      </c>
      <c r="B65" s="34">
        <v>63</v>
      </c>
      <c r="C65" s="34">
        <v>91322</v>
      </c>
      <c r="D65" s="42">
        <v>8.9099999999999995E-3</v>
      </c>
      <c r="E65" s="34">
        <v>814</v>
      </c>
      <c r="F65" s="43">
        <v>90915</v>
      </c>
      <c r="G65" s="34">
        <v>1924499</v>
      </c>
      <c r="H65" s="44">
        <v>21.07</v>
      </c>
      <c r="I65" s="34">
        <f t="shared" si="3"/>
        <v>2.3800000000000002E-2</v>
      </c>
      <c r="J65" s="45">
        <f t="shared" si="4"/>
        <v>0.22722029089531631</v>
      </c>
      <c r="K65" s="34">
        <f t="shared" si="5"/>
        <v>20750.211405142076</v>
      </c>
      <c r="L65" s="34">
        <f t="shared" si="2"/>
        <v>180.65766437662384</v>
      </c>
      <c r="M65" s="34">
        <f>SUM(L65:$L$102)</f>
        <v>12675.622456218976</v>
      </c>
      <c r="N65" s="34">
        <f>SUM(K65:$K$102)</f>
        <v>343124.48431561043</v>
      </c>
      <c r="O65" s="34">
        <f>SUM(N65:$N$102)</f>
        <v>3939733.9028034229</v>
      </c>
      <c r="P65" s="34">
        <f>SUM(M65:$M$102)</f>
        <v>247811.99986926682</v>
      </c>
    </row>
    <row r="66" spans="1:16" s="31" customFormat="1" ht="12">
      <c r="A66" s="34">
        <v>2</v>
      </c>
      <c r="B66" s="34">
        <v>64</v>
      </c>
      <c r="C66" s="34">
        <v>90508</v>
      </c>
      <c r="D66" s="42">
        <v>9.8099999999999993E-3</v>
      </c>
      <c r="E66" s="34">
        <v>888</v>
      </c>
      <c r="F66" s="43">
        <v>90064</v>
      </c>
      <c r="G66" s="34">
        <v>1833584</v>
      </c>
      <c r="H66" s="44">
        <v>20.260000000000002</v>
      </c>
      <c r="I66" s="34">
        <f t="shared" si="3"/>
        <v>2.3800000000000002E-2</v>
      </c>
      <c r="J66" s="45">
        <f t="shared" ref="J66:J97" si="6">(1/(1+I66))^B66</f>
        <v>0.221938162624845</v>
      </c>
      <c r="K66" s="34">
        <f t="shared" ref="K66:K97" si="7">J66*C66</f>
        <v>20087.179222849471</v>
      </c>
      <c r="L66" s="34">
        <f t="shared" si="2"/>
        <v>192.49959797896304</v>
      </c>
      <c r="M66" s="34">
        <f>SUM(L66:$L$102)</f>
        <v>12494.964791842352</v>
      </c>
      <c r="N66" s="34">
        <f>SUM(K66:$K$102)</f>
        <v>322374.27291046834</v>
      </c>
      <c r="O66" s="34">
        <f>SUM(N66:$N$102)</f>
        <v>3596609.4184878124</v>
      </c>
      <c r="P66" s="34">
        <f>SUM(M66:$M$102)</f>
        <v>235136.37741304783</v>
      </c>
    </row>
    <row r="67" spans="1:16" s="31" customFormat="1" ht="12">
      <c r="A67" s="34">
        <v>2</v>
      </c>
      <c r="B67" s="34">
        <v>65</v>
      </c>
      <c r="C67" s="34">
        <v>89620</v>
      </c>
      <c r="D67" s="42">
        <v>1.076E-2</v>
      </c>
      <c r="E67" s="34">
        <v>964</v>
      </c>
      <c r="F67" s="43">
        <v>89138</v>
      </c>
      <c r="G67" s="34">
        <v>1743520</v>
      </c>
      <c r="H67" s="44">
        <v>19.45</v>
      </c>
      <c r="I67" s="34">
        <f t="shared" si="3"/>
        <v>2.3800000000000002E-2</v>
      </c>
      <c r="J67" s="45">
        <f t="shared" si="6"/>
        <v>0.2167788265528863</v>
      </c>
      <c r="K67" s="34">
        <f t="shared" si="7"/>
        <v>19427.718435669671</v>
      </c>
      <c r="L67" s="34">
        <f t="shared" ref="L67:L102" si="8">((1/(1+I67))^(B67+1))*E67</f>
        <v>204.11680874876183</v>
      </c>
      <c r="M67" s="34">
        <f>SUM(L67:$L$102)</f>
        <v>12302.465193863391</v>
      </c>
      <c r="N67" s="34">
        <f>SUM(K67:$K$102)</f>
        <v>302287.09368761891</v>
      </c>
      <c r="O67" s="34">
        <f>SUM(N67:$N$102)</f>
        <v>3274235.1455773446</v>
      </c>
      <c r="P67" s="34">
        <f>SUM(M67:$M$102)</f>
        <v>222641.41262120544</v>
      </c>
    </row>
    <row r="68" spans="1:16" s="31" customFormat="1" ht="12">
      <c r="A68" s="34">
        <v>2</v>
      </c>
      <c r="B68" s="34">
        <v>66</v>
      </c>
      <c r="C68" s="34">
        <v>88656</v>
      </c>
      <c r="D68" s="42">
        <v>1.1769999999999999E-2</v>
      </c>
      <c r="E68" s="34">
        <v>1044</v>
      </c>
      <c r="F68" s="43">
        <v>88134</v>
      </c>
      <c r="G68" s="34">
        <v>1654382</v>
      </c>
      <c r="H68" s="44">
        <v>18.66</v>
      </c>
      <c r="I68" s="34">
        <f t="shared" si="3"/>
        <v>2.3800000000000002E-2</v>
      </c>
      <c r="J68" s="45">
        <f t="shared" si="6"/>
        <v>0.21173942816261601</v>
      </c>
      <c r="K68" s="34">
        <f t="shared" si="7"/>
        <v>18771.970743184884</v>
      </c>
      <c r="L68" s="34">
        <f t="shared" si="8"/>
        <v>215.9171351843828</v>
      </c>
      <c r="M68" s="34">
        <f>SUM(L68:$L$102)</f>
        <v>12098.348385114628</v>
      </c>
      <c r="N68" s="34">
        <f>SUM(K68:$K$102)</f>
        <v>282859.3752519493</v>
      </c>
      <c r="O68" s="34">
        <f>SUM(N68:$N$102)</f>
        <v>2971948.051889726</v>
      </c>
      <c r="P68" s="34">
        <f>SUM(M68:$M$102)</f>
        <v>210338.94742734206</v>
      </c>
    </row>
    <row r="69" spans="1:16" s="31" customFormat="1" ht="12">
      <c r="A69" s="34">
        <v>2</v>
      </c>
      <c r="B69" s="34">
        <v>67</v>
      </c>
      <c r="C69" s="34">
        <v>87612</v>
      </c>
      <c r="D69" s="42">
        <v>1.286E-2</v>
      </c>
      <c r="E69" s="34">
        <v>1127</v>
      </c>
      <c r="F69" s="43">
        <v>87049</v>
      </c>
      <c r="G69" s="34">
        <v>1566248</v>
      </c>
      <c r="H69" s="44">
        <v>17.88</v>
      </c>
      <c r="I69" s="34">
        <f t="shared" ref="I69:I102" si="9">I68</f>
        <v>2.3800000000000002E-2</v>
      </c>
      <c r="J69" s="45">
        <f t="shared" si="6"/>
        <v>0.20681717929538582</v>
      </c>
      <c r="K69" s="34">
        <f t="shared" si="7"/>
        <v>18119.666712427341</v>
      </c>
      <c r="L69" s="34">
        <f t="shared" si="8"/>
        <v>227.66454489734303</v>
      </c>
      <c r="M69" s="34">
        <f>SUM(L69:$L$102)</f>
        <v>11882.431249930245</v>
      </c>
      <c r="N69" s="34">
        <f>SUM(K69:$K$102)</f>
        <v>264087.40450876433</v>
      </c>
      <c r="O69" s="34">
        <f>SUM(N69:$N$102)</f>
        <v>2689088.6766377762</v>
      </c>
      <c r="P69" s="34">
        <f>SUM(M69:$M$102)</f>
        <v>198240.5990422274</v>
      </c>
    </row>
    <row r="70" spans="1:16" s="31" customFormat="1" ht="12">
      <c r="A70" s="34">
        <v>2</v>
      </c>
      <c r="B70" s="34">
        <v>68</v>
      </c>
      <c r="C70" s="34">
        <v>86485</v>
      </c>
      <c r="D70" s="42">
        <v>1.4069999999999999E-2</v>
      </c>
      <c r="E70" s="34">
        <v>1217</v>
      </c>
      <c r="F70" s="43">
        <v>85877</v>
      </c>
      <c r="G70" s="34">
        <v>1479200</v>
      </c>
      <c r="H70" s="44">
        <v>17.100000000000001</v>
      </c>
      <c r="I70" s="34">
        <f t="shared" si="9"/>
        <v>2.3800000000000002E-2</v>
      </c>
      <c r="J70" s="45">
        <f t="shared" si="6"/>
        <v>0.20200935660811273</v>
      </c>
      <c r="K70" s="34">
        <f t="shared" si="7"/>
        <v>17470.779206252628</v>
      </c>
      <c r="L70" s="34">
        <f t="shared" si="8"/>
        <v>240.13028618096618</v>
      </c>
      <c r="M70" s="34">
        <f>SUM(L70:$L$102)</f>
        <v>11654.766705032904</v>
      </c>
      <c r="N70" s="34">
        <f>SUM(K70:$K$102)</f>
        <v>245967.73779633697</v>
      </c>
      <c r="O70" s="34">
        <f>SUM(N70:$N$102)</f>
        <v>2425001.2721290118</v>
      </c>
      <c r="P70" s="34">
        <f>SUM(M70:$M$102)</f>
        <v>186358.16779229714</v>
      </c>
    </row>
    <row r="71" spans="1:16" s="31" customFormat="1" ht="12">
      <c r="A71" s="34">
        <v>2</v>
      </c>
      <c r="B71" s="34">
        <v>69</v>
      </c>
      <c r="C71" s="34">
        <v>85268</v>
      </c>
      <c r="D71" s="42">
        <v>1.542E-2</v>
      </c>
      <c r="E71" s="34">
        <v>1315</v>
      </c>
      <c r="F71" s="43">
        <v>84611</v>
      </c>
      <c r="G71" s="34">
        <v>1393323</v>
      </c>
      <c r="H71" s="44">
        <v>16.34</v>
      </c>
      <c r="I71" s="34">
        <f t="shared" si="9"/>
        <v>2.3800000000000002E-2</v>
      </c>
      <c r="J71" s="45">
        <f t="shared" si="6"/>
        <v>0.19731330006652931</v>
      </c>
      <c r="K71" s="34">
        <f t="shared" si="7"/>
        <v>16824.510470072822</v>
      </c>
      <c r="L71" s="34">
        <f t="shared" si="8"/>
        <v>253.43523108760112</v>
      </c>
      <c r="M71" s="34">
        <f>SUM(L71:$L$102)</f>
        <v>11414.636418851936</v>
      </c>
      <c r="N71" s="34">
        <f>SUM(K71:$K$102)</f>
        <v>228496.95859008434</v>
      </c>
      <c r="O71" s="34">
        <f>SUM(N71:$N$102)</f>
        <v>2179033.5343326745</v>
      </c>
      <c r="P71" s="34">
        <f>SUM(M71:$M$102)</f>
        <v>174703.40108726424</v>
      </c>
    </row>
    <row r="72" spans="1:16" s="31" customFormat="1" ht="12">
      <c r="A72" s="34">
        <v>2</v>
      </c>
      <c r="B72" s="34">
        <v>70</v>
      </c>
      <c r="C72" s="34">
        <v>83953</v>
      </c>
      <c r="D72" s="42">
        <v>1.6930000000000001E-2</v>
      </c>
      <c r="E72" s="34">
        <v>1421</v>
      </c>
      <c r="F72" s="43">
        <v>83243</v>
      </c>
      <c r="G72" s="34">
        <v>1308713</v>
      </c>
      <c r="H72" s="44">
        <v>15.59</v>
      </c>
      <c r="I72" s="34">
        <f t="shared" si="9"/>
        <v>2.3800000000000002E-2</v>
      </c>
      <c r="J72" s="45">
        <f t="shared" si="6"/>
        <v>0.19272641147346092</v>
      </c>
      <c r="K72" s="34">
        <f t="shared" si="7"/>
        <v>16179.960422431464</v>
      </c>
      <c r="L72" s="34">
        <f t="shared" si="8"/>
        <v>267.49778345749945</v>
      </c>
      <c r="M72" s="34">
        <f>SUM(L72:$L$102)</f>
        <v>11161.201187764336</v>
      </c>
      <c r="N72" s="34">
        <f>SUM(K72:$K$102)</f>
        <v>211672.44812001151</v>
      </c>
      <c r="O72" s="34">
        <f>SUM(N72:$N$102)</f>
        <v>1950536.5757425916</v>
      </c>
      <c r="P72" s="34">
        <f>SUM(M72:$M$102)</f>
        <v>163288.7646684123</v>
      </c>
    </row>
    <row r="73" spans="1:16" s="31" customFormat="1" ht="12">
      <c r="A73" s="34">
        <v>2</v>
      </c>
      <c r="B73" s="34">
        <v>71</v>
      </c>
      <c r="C73" s="34">
        <v>82532</v>
      </c>
      <c r="D73" s="42">
        <v>1.8620000000000001E-2</v>
      </c>
      <c r="E73" s="34">
        <v>1537</v>
      </c>
      <c r="F73" s="43">
        <v>81764</v>
      </c>
      <c r="G73" s="34">
        <v>1225470</v>
      </c>
      <c r="H73" s="44">
        <v>14.85</v>
      </c>
      <c r="I73" s="34">
        <f t="shared" si="9"/>
        <v>2.3800000000000002E-2</v>
      </c>
      <c r="J73" s="45">
        <f t="shared" si="6"/>
        <v>0.18824615303131559</v>
      </c>
      <c r="K73" s="34">
        <f t="shared" si="7"/>
        <v>15536.331501980538</v>
      </c>
      <c r="L73" s="34">
        <f t="shared" si="8"/>
        <v>282.60826060669274</v>
      </c>
      <c r="M73" s="34">
        <f>SUM(L73:$L$102)</f>
        <v>10893.703404306836</v>
      </c>
      <c r="N73" s="34">
        <f>SUM(K73:$K$102)</f>
        <v>195492.48769758004</v>
      </c>
      <c r="O73" s="34">
        <f>SUM(N73:$N$102)</f>
        <v>1738864.1276225802</v>
      </c>
      <c r="P73" s="34">
        <f>SUM(M73:$M$102)</f>
        <v>152127.56348064798</v>
      </c>
    </row>
    <row r="74" spans="1:16" s="31" customFormat="1" ht="12">
      <c r="A74" s="34">
        <v>2</v>
      </c>
      <c r="B74" s="34">
        <v>72</v>
      </c>
      <c r="C74" s="34">
        <v>80995</v>
      </c>
      <c r="D74" s="42">
        <v>2.053E-2</v>
      </c>
      <c r="E74" s="34">
        <v>1662</v>
      </c>
      <c r="F74" s="43">
        <v>80164</v>
      </c>
      <c r="G74" s="34">
        <v>1143707</v>
      </c>
      <c r="H74" s="44">
        <v>14.12</v>
      </c>
      <c r="I74" s="34">
        <f t="shared" si="9"/>
        <v>2.3800000000000002E-2</v>
      </c>
      <c r="J74" s="45">
        <f t="shared" si="6"/>
        <v>0.18387004593799139</v>
      </c>
      <c r="K74" s="34">
        <f t="shared" si="7"/>
        <v>14892.554370747612</v>
      </c>
      <c r="L74" s="34">
        <f t="shared" si="8"/>
        <v>298.48800190363517</v>
      </c>
      <c r="M74" s="34">
        <f>SUM(L74:$L$102)</f>
        <v>10611.095143700144</v>
      </c>
      <c r="N74" s="34">
        <f>SUM(K74:$K$102)</f>
        <v>179956.1561955995</v>
      </c>
      <c r="O74" s="34">
        <f>SUM(N74:$N$102)</f>
        <v>1543371.639925</v>
      </c>
      <c r="P74" s="34">
        <f>SUM(M74:$M$102)</f>
        <v>141233.86007634117</v>
      </c>
    </row>
    <row r="75" spans="1:16" s="31" customFormat="1" ht="12">
      <c r="A75" s="34">
        <v>2</v>
      </c>
      <c r="B75" s="34">
        <v>73</v>
      </c>
      <c r="C75" s="34">
        <v>79333</v>
      </c>
      <c r="D75" s="42">
        <v>2.266E-2</v>
      </c>
      <c r="E75" s="34">
        <v>1798</v>
      </c>
      <c r="F75" s="43">
        <v>78434</v>
      </c>
      <c r="G75" s="34">
        <v>1063543</v>
      </c>
      <c r="H75" s="44">
        <v>13.41</v>
      </c>
      <c r="I75" s="34">
        <f t="shared" si="9"/>
        <v>2.3800000000000002E-2</v>
      </c>
      <c r="J75" s="45">
        <f t="shared" si="6"/>
        <v>0.17959566901542429</v>
      </c>
      <c r="K75" s="34">
        <f t="shared" si="7"/>
        <v>14247.863210000654</v>
      </c>
      <c r="L75" s="34">
        <f t="shared" si="8"/>
        <v>315.40634195129212</v>
      </c>
      <c r="M75" s="34">
        <f>SUM(L75:$L$102)</f>
        <v>10312.607141796507</v>
      </c>
      <c r="N75" s="34">
        <f>SUM(K75:$K$102)</f>
        <v>165063.60182485188</v>
      </c>
      <c r="O75" s="34">
        <f>SUM(N75:$N$102)</f>
        <v>1363415.4837294009</v>
      </c>
      <c r="P75" s="34">
        <f>SUM(M75:$M$102)</f>
        <v>130622.76493264102</v>
      </c>
    </row>
    <row r="76" spans="1:16" s="31" customFormat="1" ht="12">
      <c r="A76" s="34">
        <v>2</v>
      </c>
      <c r="B76" s="34">
        <v>74</v>
      </c>
      <c r="C76" s="34">
        <v>77535</v>
      </c>
      <c r="D76" s="42">
        <v>2.503E-2</v>
      </c>
      <c r="E76" s="34">
        <v>1941</v>
      </c>
      <c r="F76" s="43">
        <v>76565</v>
      </c>
      <c r="G76" s="34">
        <v>985109</v>
      </c>
      <c r="H76" s="44">
        <v>12.71</v>
      </c>
      <c r="I76" s="34">
        <f t="shared" si="9"/>
        <v>2.3800000000000002E-2</v>
      </c>
      <c r="J76" s="45">
        <f t="shared" si="6"/>
        <v>0.17542065737001786</v>
      </c>
      <c r="K76" s="34">
        <f t="shared" si="7"/>
        <v>13601.240669184335</v>
      </c>
      <c r="L76" s="34">
        <f t="shared" si="8"/>
        <v>332.57618280445848</v>
      </c>
      <c r="M76" s="34">
        <f>SUM(L76:$L$102)</f>
        <v>9997.2007998452154</v>
      </c>
      <c r="N76" s="34">
        <f>SUM(K76:$K$102)</f>
        <v>150815.73861485126</v>
      </c>
      <c r="O76" s="34">
        <f>SUM(N76:$N$102)</f>
        <v>1198351.881904549</v>
      </c>
      <c r="P76" s="34">
        <f>SUM(M76:$M$102)</f>
        <v>120310.15779084449</v>
      </c>
    </row>
    <row r="77" spans="1:16" s="31" customFormat="1" ht="12">
      <c r="A77" s="34">
        <v>2</v>
      </c>
      <c r="B77" s="34">
        <v>75</v>
      </c>
      <c r="C77" s="34">
        <v>75594</v>
      </c>
      <c r="D77" s="42">
        <v>2.768E-2</v>
      </c>
      <c r="E77" s="34">
        <v>2093</v>
      </c>
      <c r="F77" s="43">
        <v>74548</v>
      </c>
      <c r="G77" s="34">
        <v>908544</v>
      </c>
      <c r="H77" s="44">
        <v>12.02</v>
      </c>
      <c r="I77" s="34">
        <f t="shared" si="9"/>
        <v>2.3800000000000002E-2</v>
      </c>
      <c r="J77" s="45">
        <f t="shared" si="6"/>
        <v>0.17134270108421354</v>
      </c>
      <c r="K77" s="34">
        <f t="shared" si="7"/>
        <v>12952.480145760039</v>
      </c>
      <c r="L77" s="34">
        <f t="shared" si="8"/>
        <v>350.28352546323396</v>
      </c>
      <c r="M77" s="34">
        <f>SUM(L77:$L$102)</f>
        <v>9664.6246170407558</v>
      </c>
      <c r="N77" s="34">
        <f>SUM(K77:$K$102)</f>
        <v>137214.4979456669</v>
      </c>
      <c r="O77" s="34">
        <f>SUM(N77:$N$102)</f>
        <v>1047536.1432896975</v>
      </c>
      <c r="P77" s="34">
        <f>SUM(M77:$M$102)</f>
        <v>110312.95699099927</v>
      </c>
    </row>
    <row r="78" spans="1:16" s="31" customFormat="1" ht="12">
      <c r="A78" s="34">
        <v>2</v>
      </c>
      <c r="B78" s="34">
        <v>76</v>
      </c>
      <c r="C78" s="34">
        <v>73501</v>
      </c>
      <c r="D78" s="42">
        <v>3.0669999999999999E-2</v>
      </c>
      <c r="E78" s="34">
        <v>2254</v>
      </c>
      <c r="F78" s="43">
        <v>72374</v>
      </c>
      <c r="G78" s="34">
        <v>833997</v>
      </c>
      <c r="H78" s="44">
        <v>11.35</v>
      </c>
      <c r="I78" s="34">
        <f t="shared" si="9"/>
        <v>2.3800000000000002E-2</v>
      </c>
      <c r="J78" s="45">
        <f t="shared" si="6"/>
        <v>0.16735954393847777</v>
      </c>
      <c r="K78" s="34">
        <f t="shared" si="7"/>
        <v>12301.093839022054</v>
      </c>
      <c r="L78" s="34">
        <f t="shared" si="8"/>
        <v>368.45908579539832</v>
      </c>
      <c r="M78" s="34">
        <f>SUM(L78:$L$102)</f>
        <v>9314.3410915775221</v>
      </c>
      <c r="N78" s="34">
        <f>SUM(K78:$K$102)</f>
        <v>124262.0177999069</v>
      </c>
      <c r="O78" s="34">
        <f>SUM(N78:$N$102)</f>
        <v>910321.64534403069</v>
      </c>
      <c r="P78" s="34">
        <f>SUM(M78:$M$102)</f>
        <v>100648.33237395852</v>
      </c>
    </row>
    <row r="79" spans="1:16" s="31" customFormat="1" ht="12">
      <c r="A79" s="34">
        <v>2</v>
      </c>
      <c r="B79" s="34">
        <v>77</v>
      </c>
      <c r="C79" s="34">
        <v>71247</v>
      </c>
      <c r="D79" s="42">
        <v>3.4029999999999998E-2</v>
      </c>
      <c r="E79" s="34">
        <v>2424</v>
      </c>
      <c r="F79" s="43">
        <v>70035</v>
      </c>
      <c r="G79" s="34">
        <v>761623</v>
      </c>
      <c r="H79" s="44">
        <v>10.69</v>
      </c>
      <c r="I79" s="34">
        <f t="shared" si="9"/>
        <v>2.3800000000000002E-2</v>
      </c>
      <c r="J79" s="45">
        <f t="shared" si="6"/>
        <v>0.16346898216299838</v>
      </c>
      <c r="K79" s="34">
        <f t="shared" si="7"/>
        <v>11646.674572167145</v>
      </c>
      <c r="L79" s="34">
        <f t="shared" si="8"/>
        <v>387.03732444140269</v>
      </c>
      <c r="M79" s="34">
        <f>SUM(L79:$L$102)</f>
        <v>8945.8820057821249</v>
      </c>
      <c r="N79" s="34">
        <f>SUM(K79:$K$102)</f>
        <v>111960.92396088484</v>
      </c>
      <c r="O79" s="34">
        <f>SUM(N79:$N$102)</f>
        <v>786059.6275441238</v>
      </c>
      <c r="P79" s="34">
        <f>SUM(M79:$M$102)</f>
        <v>91333.991282381001</v>
      </c>
    </row>
    <row r="80" spans="1:16" s="31" customFormat="1" ht="12">
      <c r="A80" s="34">
        <v>2</v>
      </c>
      <c r="B80" s="34">
        <v>78</v>
      </c>
      <c r="C80" s="34">
        <v>68823</v>
      </c>
      <c r="D80" s="42">
        <v>3.7859999999999998E-2</v>
      </c>
      <c r="E80" s="34">
        <v>2606</v>
      </c>
      <c r="F80" s="43">
        <v>67520</v>
      </c>
      <c r="G80" s="34">
        <v>691588</v>
      </c>
      <c r="H80" s="44">
        <v>10.050000000000001</v>
      </c>
      <c r="I80" s="34">
        <f t="shared" si="9"/>
        <v>2.3800000000000002E-2</v>
      </c>
      <c r="J80" s="45">
        <f t="shared" si="6"/>
        <v>0.15966886321840046</v>
      </c>
      <c r="K80" s="34">
        <f t="shared" si="7"/>
        <v>10988.890173279975</v>
      </c>
      <c r="L80" s="34">
        <f t="shared" si="8"/>
        <v>406.42416248012461</v>
      </c>
      <c r="M80" s="34">
        <f>SUM(L80:$L$102)</f>
        <v>8558.8446813407209</v>
      </c>
      <c r="N80" s="34">
        <f>SUM(K80:$K$102)</f>
        <v>100314.2493887177</v>
      </c>
      <c r="O80" s="34">
        <f>SUM(N80:$N$102)</f>
        <v>674098.70358323876</v>
      </c>
      <c r="P80" s="34">
        <f>SUM(M80:$M$102)</f>
        <v>82388.109276598887</v>
      </c>
    </row>
    <row r="81" spans="1:16" s="31" customFormat="1" ht="12">
      <c r="A81" s="34">
        <v>2</v>
      </c>
      <c r="B81" s="34">
        <v>79</v>
      </c>
      <c r="C81" s="34">
        <v>66217</v>
      </c>
      <c r="D81" s="42">
        <v>4.2299999999999997E-2</v>
      </c>
      <c r="E81" s="34">
        <v>2801</v>
      </c>
      <c r="F81" s="43">
        <v>64817</v>
      </c>
      <c r="G81" s="34">
        <v>624068</v>
      </c>
      <c r="H81" s="44">
        <v>9.42</v>
      </c>
      <c r="I81" s="34">
        <f t="shared" si="9"/>
        <v>2.3800000000000002E-2</v>
      </c>
      <c r="J81" s="45">
        <f t="shared" si="6"/>
        <v>0.15595708460480606</v>
      </c>
      <c r="K81" s="34">
        <f t="shared" si="7"/>
        <v>10327.010271276444</v>
      </c>
      <c r="L81" s="34">
        <f t="shared" si="8"/>
        <v>426.68079114872216</v>
      </c>
      <c r="M81" s="34">
        <f>SUM(L81:$L$102)</f>
        <v>8152.4205188605974</v>
      </c>
      <c r="N81" s="34">
        <f>SUM(K81:$K$102)</f>
        <v>89325.359215437726</v>
      </c>
      <c r="O81" s="34">
        <f>SUM(N81:$N$102)</f>
        <v>573784.45419452095</v>
      </c>
      <c r="P81" s="34">
        <f>SUM(M81:$M$102)</f>
        <v>73829.264595258166</v>
      </c>
    </row>
    <row r="82" spans="1:16" s="31" customFormat="1" ht="12">
      <c r="A82" s="34">
        <v>2</v>
      </c>
      <c r="B82" s="34">
        <v>80</v>
      </c>
      <c r="C82" s="34">
        <v>63416</v>
      </c>
      <c r="D82" s="42">
        <v>4.7500000000000001E-2</v>
      </c>
      <c r="E82" s="34">
        <v>3012</v>
      </c>
      <c r="F82" s="43">
        <v>61910</v>
      </c>
      <c r="G82" s="34">
        <v>559251</v>
      </c>
      <c r="H82" s="44">
        <v>8.82</v>
      </c>
      <c r="I82" s="34">
        <f t="shared" si="9"/>
        <v>2.3800000000000002E-2</v>
      </c>
      <c r="J82" s="45">
        <f t="shared" si="6"/>
        <v>0.15233159269857985</v>
      </c>
      <c r="K82" s="34">
        <f t="shared" si="7"/>
        <v>9660.2602825731392</v>
      </c>
      <c r="L82" s="34">
        <f t="shared" si="8"/>
        <v>448.15662942774213</v>
      </c>
      <c r="M82" s="34">
        <f>SUM(L82:$L$102)</f>
        <v>7725.7397277118744</v>
      </c>
      <c r="N82" s="34">
        <f>SUM(K82:$K$102)</f>
        <v>78998.348944161291</v>
      </c>
      <c r="O82" s="34">
        <f>SUM(N82:$N$102)</f>
        <v>484459.09497908322</v>
      </c>
      <c r="P82" s="34">
        <f>SUM(M82:$M$102)</f>
        <v>65676.844076397567</v>
      </c>
    </row>
    <row r="83" spans="1:16" s="31" customFormat="1" ht="12">
      <c r="A83" s="34">
        <v>2</v>
      </c>
      <c r="B83" s="34">
        <v>81</v>
      </c>
      <c r="C83" s="34">
        <v>60404</v>
      </c>
      <c r="D83" s="42">
        <v>5.3580000000000003E-2</v>
      </c>
      <c r="E83" s="34">
        <v>3236</v>
      </c>
      <c r="F83" s="43">
        <v>58786</v>
      </c>
      <c r="G83" s="34">
        <v>497341</v>
      </c>
      <c r="H83" s="44">
        <v>8.23</v>
      </c>
      <c r="I83" s="34">
        <f t="shared" si="9"/>
        <v>2.3800000000000002E-2</v>
      </c>
      <c r="J83" s="45">
        <f t="shared" si="6"/>
        <v>0.14879038161611624</v>
      </c>
      <c r="K83" s="34">
        <f t="shared" si="7"/>
        <v>8987.5342111398859</v>
      </c>
      <c r="L83" s="34">
        <f t="shared" si="8"/>
        <v>470.29270844867375</v>
      </c>
      <c r="M83" s="34">
        <f>SUM(L83:$L$102)</f>
        <v>7277.5830982841326</v>
      </c>
      <c r="N83" s="34">
        <f>SUM(K83:$K$102)</f>
        <v>69338.088661588117</v>
      </c>
      <c r="O83" s="34">
        <f>SUM(N83:$N$102)</f>
        <v>405460.7460349219</v>
      </c>
      <c r="P83" s="34">
        <f>SUM(M83:$M$102)</f>
        <v>57951.104348685694</v>
      </c>
    </row>
    <row r="84" spans="1:16" s="31" customFormat="1" ht="12">
      <c r="A84" s="34">
        <v>2</v>
      </c>
      <c r="B84" s="34">
        <v>82</v>
      </c>
      <c r="C84" s="34">
        <v>57168</v>
      </c>
      <c r="D84" s="42">
        <v>6.0729999999999999E-2</v>
      </c>
      <c r="E84" s="34">
        <v>3472</v>
      </c>
      <c r="F84" s="43">
        <v>55432</v>
      </c>
      <c r="G84" s="34">
        <v>438555</v>
      </c>
      <c r="H84" s="44">
        <v>7.67</v>
      </c>
      <c r="I84" s="34">
        <f t="shared" si="9"/>
        <v>2.3800000000000002E-2</v>
      </c>
      <c r="J84" s="45">
        <f t="shared" si="6"/>
        <v>0.14533149210404009</v>
      </c>
      <c r="K84" s="34">
        <f t="shared" si="7"/>
        <v>8308.3107406037634</v>
      </c>
      <c r="L84" s="34">
        <f t="shared" si="8"/>
        <v>492.86085230047581</v>
      </c>
      <c r="M84" s="34">
        <f>SUM(L84:$L$102)</f>
        <v>6807.2903898354598</v>
      </c>
      <c r="N84" s="34">
        <f>SUM(K84:$K$102)</f>
        <v>60350.554450448231</v>
      </c>
      <c r="O84" s="34">
        <f>SUM(N84:$N$102)</f>
        <v>336122.65737333382</v>
      </c>
      <c r="P84" s="34">
        <f>SUM(M84:$M$102)</f>
        <v>50673.521250401565</v>
      </c>
    </row>
    <row r="85" spans="1:16" s="31" customFormat="1" ht="12">
      <c r="A85" s="34">
        <v>2</v>
      </c>
      <c r="B85" s="34">
        <v>83</v>
      </c>
      <c r="C85" s="34">
        <v>53696</v>
      </c>
      <c r="D85" s="42">
        <v>6.9099999999999995E-2</v>
      </c>
      <c r="E85" s="34">
        <v>3710</v>
      </c>
      <c r="F85" s="43">
        <v>51841</v>
      </c>
      <c r="G85" s="34">
        <v>383123</v>
      </c>
      <c r="H85" s="44">
        <v>7.14</v>
      </c>
      <c r="I85" s="34">
        <f t="shared" si="9"/>
        <v>2.3800000000000002E-2</v>
      </c>
      <c r="J85" s="45">
        <f t="shared" si="6"/>
        <v>0.14195301045520617</v>
      </c>
      <c r="K85" s="34">
        <f t="shared" si="7"/>
        <v>7622.3088494027506</v>
      </c>
      <c r="L85" s="34">
        <f t="shared" si="8"/>
        <v>514.40288023912376</v>
      </c>
      <c r="M85" s="34">
        <f>SUM(L85:$L$102)</f>
        <v>6314.429537534983</v>
      </c>
      <c r="N85" s="34">
        <f>SUM(K85:$K$102)</f>
        <v>52042.243709844479</v>
      </c>
      <c r="O85" s="34">
        <f>SUM(N85:$N$102)</f>
        <v>275772.10292288562</v>
      </c>
      <c r="P85" s="34">
        <f>SUM(M85:$M$102)</f>
        <v>43866.230860566109</v>
      </c>
    </row>
    <row r="86" spans="1:16" s="31" customFormat="1" ht="12">
      <c r="A86" s="34">
        <v>2</v>
      </c>
      <c r="B86" s="34">
        <v>84</v>
      </c>
      <c r="C86" s="34">
        <v>49986</v>
      </c>
      <c r="D86" s="42">
        <v>7.8700000000000006E-2</v>
      </c>
      <c r="E86" s="34">
        <v>3934</v>
      </c>
      <c r="F86" s="43">
        <v>48019</v>
      </c>
      <c r="G86" s="34">
        <v>331282</v>
      </c>
      <c r="H86" s="44">
        <v>6.63</v>
      </c>
      <c r="I86" s="34">
        <f t="shared" si="9"/>
        <v>2.3800000000000002E-2</v>
      </c>
      <c r="J86" s="45">
        <f t="shared" si="6"/>
        <v>0.13865306744989858</v>
      </c>
      <c r="K86" s="34">
        <f t="shared" si="7"/>
        <v>6930.7122295506306</v>
      </c>
      <c r="L86" s="34">
        <f t="shared" si="8"/>
        <v>532.78098002334525</v>
      </c>
      <c r="M86" s="34">
        <f>SUM(L86:$L$102)</f>
        <v>5800.026657295859</v>
      </c>
      <c r="N86" s="34">
        <f>SUM(K86:$K$102)</f>
        <v>44419.934860441725</v>
      </c>
      <c r="O86" s="34">
        <f>SUM(N86:$N$102)</f>
        <v>223729.85921304108</v>
      </c>
      <c r="P86" s="34">
        <f>SUM(M86:$M$102)</f>
        <v>37551.801323031119</v>
      </c>
    </row>
    <row r="87" spans="1:16" s="31" customFormat="1" ht="12">
      <c r="A87" s="34">
        <v>2</v>
      </c>
      <c r="B87" s="34">
        <v>85</v>
      </c>
      <c r="C87" s="34">
        <v>46052</v>
      </c>
      <c r="D87" s="42">
        <v>8.9499999999999996E-2</v>
      </c>
      <c r="E87" s="34">
        <v>4122</v>
      </c>
      <c r="F87" s="43">
        <v>43991</v>
      </c>
      <c r="G87" s="34">
        <v>283263</v>
      </c>
      <c r="H87" s="44">
        <v>6.15</v>
      </c>
      <c r="I87" s="34">
        <f t="shared" si="9"/>
        <v>2.3800000000000002E-2</v>
      </c>
      <c r="J87" s="45">
        <f t="shared" si="6"/>
        <v>0.13542983732164343</v>
      </c>
      <c r="K87" s="34">
        <f t="shared" si="7"/>
        <v>6236.8148683363233</v>
      </c>
      <c r="L87" s="34">
        <f t="shared" si="8"/>
        <v>545.2644944713951</v>
      </c>
      <c r="M87" s="34">
        <f>SUM(L87:$L$102)</f>
        <v>5267.2456772725145</v>
      </c>
      <c r="N87" s="34">
        <f>SUM(K87:$K$102)</f>
        <v>37489.222630891098</v>
      </c>
      <c r="O87" s="34">
        <f>SUM(N87:$N$102)</f>
        <v>179309.92435259937</v>
      </c>
      <c r="P87" s="34">
        <f>SUM(M87:$M$102)</f>
        <v>31751.774665735262</v>
      </c>
    </row>
    <row r="88" spans="1:16" s="31" customFormat="1" ht="12">
      <c r="A88" s="34">
        <v>2</v>
      </c>
      <c r="B88" s="34">
        <v>86</v>
      </c>
      <c r="C88" s="34">
        <v>41930</v>
      </c>
      <c r="D88" s="42">
        <v>0.10149</v>
      </c>
      <c r="E88" s="34">
        <v>4255</v>
      </c>
      <c r="F88" s="43">
        <v>39803</v>
      </c>
      <c r="G88" s="34">
        <v>239272</v>
      </c>
      <c r="H88" s="44">
        <v>5.71</v>
      </c>
      <c r="I88" s="34">
        <f t="shared" si="9"/>
        <v>2.3800000000000002E-2</v>
      </c>
      <c r="J88" s="45">
        <f t="shared" si="6"/>
        <v>0.13228153674706333</v>
      </c>
      <c r="K88" s="34">
        <f t="shared" si="7"/>
        <v>5546.5648358043654</v>
      </c>
      <c r="L88" s="34">
        <f t="shared" si="8"/>
        <v>549.7733335209557</v>
      </c>
      <c r="M88" s="34">
        <f>SUM(L88:$L$102)</f>
        <v>4721.9811828011188</v>
      </c>
      <c r="N88" s="34">
        <f>SUM(K88:$K$102)</f>
        <v>31252.40776255478</v>
      </c>
      <c r="O88" s="34">
        <f>SUM(N88:$N$102)</f>
        <v>141820.70172170829</v>
      </c>
      <c r="P88" s="34">
        <f>SUM(M88:$M$102)</f>
        <v>26484.528988462749</v>
      </c>
    </row>
    <row r="89" spans="1:16" s="31" customFormat="1" ht="12">
      <c r="A89" s="34">
        <v>2</v>
      </c>
      <c r="B89" s="34">
        <v>87</v>
      </c>
      <c r="C89" s="34">
        <v>37675</v>
      </c>
      <c r="D89" s="42">
        <v>0.11447</v>
      </c>
      <c r="E89" s="34">
        <v>4313</v>
      </c>
      <c r="F89" s="43">
        <v>35519</v>
      </c>
      <c r="G89" s="34">
        <v>199470</v>
      </c>
      <c r="H89" s="44">
        <v>5.29</v>
      </c>
      <c r="I89" s="34">
        <f t="shared" si="9"/>
        <v>2.3800000000000002E-2</v>
      </c>
      <c r="J89" s="45">
        <f t="shared" si="6"/>
        <v>0.12920642385921402</v>
      </c>
      <c r="K89" s="34">
        <f t="shared" si="7"/>
        <v>4867.8520188958882</v>
      </c>
      <c r="L89" s="34">
        <f t="shared" si="8"/>
        <v>544.31266468528042</v>
      </c>
      <c r="M89" s="34">
        <f>SUM(L89:$L$102)</f>
        <v>4172.2078492801647</v>
      </c>
      <c r="N89" s="34">
        <f>SUM(K89:$K$102)</f>
        <v>25705.842926750414</v>
      </c>
      <c r="O89" s="34">
        <f>SUM(N89:$N$102)</f>
        <v>110568.29395915355</v>
      </c>
      <c r="P89" s="34">
        <f>SUM(M89:$M$102)</f>
        <v>21762.54780566163</v>
      </c>
    </row>
    <row r="90" spans="1:16" s="31" customFormat="1" ht="12">
      <c r="A90" s="34">
        <v>2</v>
      </c>
      <c r="B90" s="34">
        <v>88</v>
      </c>
      <c r="C90" s="34">
        <v>33362</v>
      </c>
      <c r="D90" s="42">
        <v>0.12828000000000001</v>
      </c>
      <c r="E90" s="34">
        <v>4280</v>
      </c>
      <c r="F90" s="43">
        <v>31222</v>
      </c>
      <c r="G90" s="34">
        <v>163951</v>
      </c>
      <c r="H90" s="44">
        <v>4.91</v>
      </c>
      <c r="I90" s="34">
        <f t="shared" si="9"/>
        <v>2.3800000000000002E-2</v>
      </c>
      <c r="J90" s="45">
        <f t="shared" si="6"/>
        <v>0.12620279728385819</v>
      </c>
      <c r="K90" s="34">
        <f t="shared" si="7"/>
        <v>4210.3777229840771</v>
      </c>
      <c r="L90" s="34">
        <f t="shared" si="8"/>
        <v>527.59129944804954</v>
      </c>
      <c r="M90" s="34">
        <f>SUM(L90:$L$102)</f>
        <v>3627.8951845948841</v>
      </c>
      <c r="N90" s="34">
        <f>SUM(K90:$K$102)</f>
        <v>20837.990907854524</v>
      </c>
      <c r="O90" s="34">
        <f>SUM(N90:$N$102)</f>
        <v>84862.451032403129</v>
      </c>
      <c r="P90" s="34">
        <f>SUM(M90:$M$102)</f>
        <v>17590.339956381464</v>
      </c>
    </row>
    <row r="91" spans="1:16" s="31" customFormat="1" ht="12">
      <c r="A91" s="34">
        <v>2</v>
      </c>
      <c r="B91" s="34">
        <v>89</v>
      </c>
      <c r="C91" s="34">
        <v>29082</v>
      </c>
      <c r="D91" s="42">
        <v>0.14288000000000001</v>
      </c>
      <c r="E91" s="34">
        <v>4155</v>
      </c>
      <c r="F91" s="43">
        <v>27005</v>
      </c>
      <c r="G91" s="34">
        <v>132729</v>
      </c>
      <c r="H91" s="44">
        <v>4.5599999999999996</v>
      </c>
      <c r="I91" s="34">
        <f t="shared" si="9"/>
        <v>2.3800000000000002E-2</v>
      </c>
      <c r="J91" s="45">
        <f t="shared" si="6"/>
        <v>0.12326899519814241</v>
      </c>
      <c r="K91" s="34">
        <f t="shared" si="7"/>
        <v>3584.9089183523774</v>
      </c>
      <c r="L91" s="34">
        <f t="shared" si="8"/>
        <v>500.2761037783568</v>
      </c>
      <c r="M91" s="34">
        <f>SUM(L91:$L$102)</f>
        <v>3100.3038851468341</v>
      </c>
      <c r="N91" s="34">
        <f>SUM(K91:$K$102)</f>
        <v>16627.61318487045</v>
      </c>
      <c r="O91" s="34">
        <f>SUM(N91:$N$102)</f>
        <v>64024.460124548583</v>
      </c>
      <c r="P91" s="34">
        <f>SUM(M91:$M$102)</f>
        <v>13962.444771786581</v>
      </c>
    </row>
    <row r="92" spans="1:16" s="31" customFormat="1" ht="12">
      <c r="A92" s="34">
        <v>2</v>
      </c>
      <c r="B92" s="34">
        <v>90</v>
      </c>
      <c r="C92" s="34">
        <v>24927</v>
      </c>
      <c r="D92" s="42">
        <v>0.15826999999999999</v>
      </c>
      <c r="E92" s="34">
        <v>3945</v>
      </c>
      <c r="F92" s="43">
        <v>22955</v>
      </c>
      <c r="G92" s="34">
        <v>105725</v>
      </c>
      <c r="H92" s="44">
        <v>4.24</v>
      </c>
      <c r="I92" s="34">
        <f t="shared" si="9"/>
        <v>2.3800000000000002E-2</v>
      </c>
      <c r="J92" s="45">
        <f t="shared" si="6"/>
        <v>0.12040339441115687</v>
      </c>
      <c r="K92" s="34">
        <f t="shared" si="7"/>
        <v>3001.2954124869075</v>
      </c>
      <c r="L92" s="34">
        <f t="shared" si="8"/>
        <v>463.94939534285385</v>
      </c>
      <c r="M92" s="34">
        <f>SUM(L92:$L$102)</f>
        <v>2600.0277813684775</v>
      </c>
      <c r="N92" s="34">
        <f>SUM(K92:$K$102)</f>
        <v>13042.704266518072</v>
      </c>
      <c r="O92" s="34">
        <f>SUM(N92:$N$102)</f>
        <v>47396.846939678129</v>
      </c>
      <c r="P92" s="34">
        <f>SUM(M92:$M$102)</f>
        <v>10862.140886639745</v>
      </c>
    </row>
    <row r="93" spans="1:16" s="31" customFormat="1" ht="12">
      <c r="A93" s="34">
        <v>2</v>
      </c>
      <c r="B93" s="34">
        <v>91</v>
      </c>
      <c r="C93" s="34">
        <v>20982</v>
      </c>
      <c r="D93" s="42">
        <v>0.17441000000000001</v>
      </c>
      <c r="E93" s="34">
        <v>3660</v>
      </c>
      <c r="F93" s="43">
        <v>19152</v>
      </c>
      <c r="G93" s="34">
        <v>82770</v>
      </c>
      <c r="H93" s="44">
        <v>3.94</v>
      </c>
      <c r="I93" s="34">
        <f t="shared" si="9"/>
        <v>2.3800000000000002E-2</v>
      </c>
      <c r="J93" s="45">
        <f t="shared" si="6"/>
        <v>0.11760440946586916</v>
      </c>
      <c r="K93" s="34">
        <f t="shared" si="7"/>
        <v>2467.5757194128664</v>
      </c>
      <c r="L93" s="34">
        <f t="shared" si="8"/>
        <v>420.42599984868247</v>
      </c>
      <c r="M93" s="34">
        <f>SUM(L93:$L$102)</f>
        <v>2136.0783860256233</v>
      </c>
      <c r="N93" s="34">
        <f>SUM(K93:$K$102)</f>
        <v>10041.408854031162</v>
      </c>
      <c r="O93" s="34">
        <f>SUM(N93:$N$102)</f>
        <v>34354.142673160059</v>
      </c>
      <c r="P93" s="34">
        <f>SUM(M93:$M$102)</f>
        <v>8262.1131052712681</v>
      </c>
    </row>
    <row r="94" spans="1:16" s="31" customFormat="1" ht="12">
      <c r="A94" s="34">
        <v>2</v>
      </c>
      <c r="B94" s="34">
        <v>92</v>
      </c>
      <c r="C94" s="34">
        <v>17322</v>
      </c>
      <c r="D94" s="42">
        <v>0.1913</v>
      </c>
      <c r="E94" s="34">
        <v>3314</v>
      </c>
      <c r="F94" s="43">
        <v>15665</v>
      </c>
      <c r="G94" s="34">
        <v>63618</v>
      </c>
      <c r="H94" s="44">
        <v>3.67</v>
      </c>
      <c r="I94" s="34">
        <f t="shared" si="9"/>
        <v>2.3800000000000002E-2</v>
      </c>
      <c r="J94" s="45">
        <f t="shared" si="6"/>
        <v>0.1148704917619351</v>
      </c>
      <c r="K94" s="34">
        <f t="shared" si="7"/>
        <v>1989.7866583002399</v>
      </c>
      <c r="L94" s="34">
        <f t="shared" si="8"/>
        <v>371.83122650815869</v>
      </c>
      <c r="M94" s="34">
        <f>SUM(L94:$L$102)</f>
        <v>1715.652386176941</v>
      </c>
      <c r="N94" s="34">
        <f>SUM(K94:$K$102)</f>
        <v>7573.8331346182986</v>
      </c>
      <c r="O94" s="34">
        <f>SUM(N94:$N$102)</f>
        <v>24312.733819128909</v>
      </c>
      <c r="P94" s="34">
        <f>SUM(M94:$M$102)</f>
        <v>6126.0347192456438</v>
      </c>
    </row>
    <row r="95" spans="1:16" s="31" customFormat="1" ht="12">
      <c r="A95" s="34">
        <v>2</v>
      </c>
      <c r="B95" s="34">
        <v>93</v>
      </c>
      <c r="C95" s="34">
        <v>14008</v>
      </c>
      <c r="D95" s="42">
        <v>0.20893999999999999</v>
      </c>
      <c r="E95" s="34">
        <v>2927</v>
      </c>
      <c r="F95" s="43">
        <v>12545</v>
      </c>
      <c r="G95" s="34">
        <v>47953</v>
      </c>
      <c r="H95" s="44">
        <v>3.42</v>
      </c>
      <c r="I95" s="34">
        <f t="shared" si="9"/>
        <v>2.3800000000000002E-2</v>
      </c>
      <c r="J95" s="45">
        <f t="shared" si="6"/>
        <v>0.11220012869890124</v>
      </c>
      <c r="K95" s="34">
        <f t="shared" si="7"/>
        <v>1571.6994028142085</v>
      </c>
      <c r="L95" s="34">
        <f t="shared" si="8"/>
        <v>320.77532399070515</v>
      </c>
      <c r="M95" s="34">
        <f>SUM(L95:$L$102)</f>
        <v>1343.8211596687825</v>
      </c>
      <c r="N95" s="34">
        <f>SUM(K95:$K$102)</f>
        <v>5584.046476318058</v>
      </c>
      <c r="O95" s="34">
        <f>SUM(N95:$N$102)</f>
        <v>16738.900684510605</v>
      </c>
      <c r="P95" s="34">
        <f>SUM(M95:$M$102)</f>
        <v>4410.3823330687028</v>
      </c>
    </row>
    <row r="96" spans="1:16" s="31" customFormat="1" ht="12">
      <c r="A96" s="34">
        <v>2</v>
      </c>
      <c r="B96" s="34">
        <v>94</v>
      </c>
      <c r="C96" s="34">
        <v>11081</v>
      </c>
      <c r="D96" s="42">
        <v>0.22721</v>
      </c>
      <c r="E96" s="34">
        <v>2518</v>
      </c>
      <c r="F96" s="43">
        <v>9822</v>
      </c>
      <c r="G96" s="34">
        <v>35409</v>
      </c>
      <c r="H96" s="44">
        <v>3.2</v>
      </c>
      <c r="I96" s="34">
        <f t="shared" si="9"/>
        <v>2.3800000000000002E-2</v>
      </c>
      <c r="J96" s="45">
        <f t="shared" si="6"/>
        <v>0.1095918428393253</v>
      </c>
      <c r="K96" s="34">
        <f t="shared" si="7"/>
        <v>1214.3872105025637</v>
      </c>
      <c r="L96" s="34">
        <f t="shared" si="8"/>
        <v>269.53727316802212</v>
      </c>
      <c r="M96" s="34">
        <f>SUM(L96:$L$102)</f>
        <v>1023.0458356780774</v>
      </c>
      <c r="N96" s="34">
        <f>SUM(K96:$K$102)</f>
        <v>4012.3470735038495</v>
      </c>
      <c r="O96" s="34">
        <f>SUM(N96:$N$102)</f>
        <v>11154.854208192546</v>
      </c>
      <c r="P96" s="34">
        <f>SUM(M96:$M$102)</f>
        <v>3066.5611733999194</v>
      </c>
    </row>
    <row r="97" spans="1:16" s="31" customFormat="1" ht="12">
      <c r="A97" s="34">
        <v>2</v>
      </c>
      <c r="B97" s="34">
        <v>95</v>
      </c>
      <c r="C97" s="34">
        <v>8563</v>
      </c>
      <c r="D97" s="42">
        <v>0.24598</v>
      </c>
      <c r="E97" s="34">
        <v>2106</v>
      </c>
      <c r="F97" s="43">
        <v>7510</v>
      </c>
      <c r="G97" s="34">
        <v>25587</v>
      </c>
      <c r="H97" s="44">
        <v>2.99</v>
      </c>
      <c r="I97" s="34">
        <f t="shared" si="9"/>
        <v>2.3800000000000002E-2</v>
      </c>
      <c r="J97" s="45">
        <f t="shared" si="6"/>
        <v>0.10704419109135113</v>
      </c>
      <c r="K97" s="34">
        <f t="shared" si="7"/>
        <v>916.61940831523975</v>
      </c>
      <c r="L97" s="34">
        <f t="shared" si="8"/>
        <v>220.19443879506298</v>
      </c>
      <c r="M97" s="34">
        <f>SUM(L97:$L$102)</f>
        <v>753.50856251005519</v>
      </c>
      <c r="N97" s="34">
        <f>SUM(K97:$K$102)</f>
        <v>2797.9598630012856</v>
      </c>
      <c r="O97" s="34">
        <f>SUM(N97:$N$102)</f>
        <v>7142.5071346886989</v>
      </c>
      <c r="P97" s="34">
        <f>SUM(M97:$M$102)</f>
        <v>2043.5153377218421</v>
      </c>
    </row>
    <row r="98" spans="1:16" s="31" customFormat="1" ht="12">
      <c r="A98" s="34">
        <v>2</v>
      </c>
      <c r="B98" s="34">
        <v>96</v>
      </c>
      <c r="C98" s="34">
        <v>6457</v>
      </c>
      <c r="D98" s="42">
        <v>0.26507999999999998</v>
      </c>
      <c r="E98" s="34">
        <v>1712</v>
      </c>
      <c r="F98" s="43">
        <v>5601</v>
      </c>
      <c r="G98" s="34">
        <v>18077</v>
      </c>
      <c r="H98" s="44">
        <v>2.8</v>
      </c>
      <c r="I98" s="34">
        <f t="shared" si="9"/>
        <v>2.3800000000000002E-2</v>
      </c>
      <c r="J98" s="45">
        <f>(1/(1+I98))^B98</f>
        <v>0.10455576391028631</v>
      </c>
      <c r="K98" s="34">
        <f>J98*C98</f>
        <v>675.11656756871878</v>
      </c>
      <c r="L98" s="34">
        <f t="shared" si="8"/>
        <v>174.83831589608337</v>
      </c>
      <c r="M98" s="34">
        <f>SUM(L98:$L$102)</f>
        <v>533.31412371499232</v>
      </c>
      <c r="N98" s="34">
        <f>SUM(K98:$K$102)</f>
        <v>1881.3404546860459</v>
      </c>
      <c r="O98" s="34">
        <f>SUM(N98:$N$102)</f>
        <v>4344.5472716874137</v>
      </c>
      <c r="P98" s="34">
        <f>SUM(M98:$M$102)</f>
        <v>1290.006775211787</v>
      </c>
    </row>
    <row r="99" spans="1:16" s="31" customFormat="1" ht="12">
      <c r="A99" s="34">
        <v>2</v>
      </c>
      <c r="B99" s="34">
        <v>97</v>
      </c>
      <c r="C99" s="34">
        <v>4745</v>
      </c>
      <c r="D99" s="42">
        <v>0.28433999999999998</v>
      </c>
      <c r="E99" s="34">
        <v>1349</v>
      </c>
      <c r="F99" s="43">
        <v>4071</v>
      </c>
      <c r="G99" s="34">
        <v>12476</v>
      </c>
      <c r="H99" s="44">
        <v>2.63</v>
      </c>
      <c r="I99" s="34">
        <f t="shared" si="9"/>
        <v>2.3800000000000002E-2</v>
      </c>
      <c r="J99" s="45">
        <f>(1/(1+I99))^B99</f>
        <v>0.10212518451874028</v>
      </c>
      <c r="K99" s="34">
        <f>J99*C99</f>
        <v>484.58400054142265</v>
      </c>
      <c r="L99" s="34">
        <f t="shared" si="8"/>
        <v>134.5642448874591</v>
      </c>
      <c r="M99" s="34">
        <f>SUM(L99:$L$102)</f>
        <v>358.47580781890889</v>
      </c>
      <c r="N99" s="34">
        <f>SUM(K99:$K$102)</f>
        <v>1206.2238871173272</v>
      </c>
      <c r="O99" s="34">
        <f>SUM(N99:$N$102)</f>
        <v>2463.2068170013672</v>
      </c>
      <c r="P99" s="34">
        <f>SUM(M99:$M$102)</f>
        <v>756.69265149679484</v>
      </c>
    </row>
    <row r="100" spans="1:16" s="31" customFormat="1" ht="12">
      <c r="A100" s="34">
        <v>2</v>
      </c>
      <c r="B100" s="34">
        <v>98</v>
      </c>
      <c r="C100" s="34">
        <v>3396</v>
      </c>
      <c r="D100" s="42">
        <v>0.30358000000000002</v>
      </c>
      <c r="E100" s="34">
        <v>1031</v>
      </c>
      <c r="F100" s="43">
        <v>2881</v>
      </c>
      <c r="G100" s="34">
        <v>8405</v>
      </c>
      <c r="H100" s="44">
        <v>2.4700000000000002</v>
      </c>
      <c r="I100" s="34">
        <f t="shared" si="9"/>
        <v>2.3800000000000002E-2</v>
      </c>
      <c r="J100" s="45">
        <f>(1/(1+I100))^B100</f>
        <v>9.9751108144891854E-2</v>
      </c>
      <c r="K100" s="34">
        <f>J100*C100</f>
        <v>338.75476326005275</v>
      </c>
      <c r="L100" s="34">
        <f t="shared" si="8"/>
        <v>100.45262013809678</v>
      </c>
      <c r="M100" s="34">
        <f>SUM(L100:$L$102)</f>
        <v>223.91156293144979</v>
      </c>
      <c r="N100" s="34">
        <f>SUM(K100:$K$102)</f>
        <v>721.6398865759046</v>
      </c>
      <c r="O100" s="34">
        <f>SUM(N100:$N$102)</f>
        <v>1256.98292988404</v>
      </c>
      <c r="P100" s="34">
        <f>SUM(M100:$M$102)</f>
        <v>398.21684367788589</v>
      </c>
    </row>
    <row r="101" spans="1:16" s="31" customFormat="1" ht="12">
      <c r="A101" s="34">
        <v>2</v>
      </c>
      <c r="B101" s="34">
        <v>99</v>
      </c>
      <c r="C101" s="34">
        <v>2365</v>
      </c>
      <c r="D101" s="42">
        <v>0.32263999999999998</v>
      </c>
      <c r="E101" s="34">
        <v>763</v>
      </c>
      <c r="F101" s="43">
        <v>1984</v>
      </c>
      <c r="G101" s="34">
        <v>5525</v>
      </c>
      <c r="H101" s="44">
        <v>2.34</v>
      </c>
      <c r="I101" s="34">
        <f t="shared" si="9"/>
        <v>2.3800000000000002E-2</v>
      </c>
      <c r="J101" s="45">
        <f>(1/(1+I101))^B101</f>
        <v>9.7432221278464376E-2</v>
      </c>
      <c r="K101" s="34">
        <f>J101*C101</f>
        <v>230.42720332356825</v>
      </c>
      <c r="L101" s="34">
        <f t="shared" si="8"/>
        <v>72.612604840269896</v>
      </c>
      <c r="M101" s="34">
        <f>SUM(L101:$L$102)</f>
        <v>123.458942793353</v>
      </c>
      <c r="N101" s="34">
        <f>SUM(K101:$K$102)</f>
        <v>382.88512331585184</v>
      </c>
      <c r="O101" s="34">
        <f>SUM(N101:$N$102)</f>
        <v>535.34304330813541</v>
      </c>
      <c r="P101" s="34">
        <f>SUM(M101:$M$102)</f>
        <v>174.30528074643613</v>
      </c>
    </row>
    <row r="102" spans="1:16" s="35" customFormat="1" ht="12">
      <c r="A102" s="36">
        <v>2</v>
      </c>
      <c r="B102" s="36">
        <v>100</v>
      </c>
      <c r="C102" s="36">
        <v>1602</v>
      </c>
      <c r="D102" s="46">
        <v>0.34133999999999998</v>
      </c>
      <c r="E102" s="36">
        <v>547</v>
      </c>
      <c r="F102" s="47">
        <v>1329</v>
      </c>
      <c r="G102" s="36">
        <v>3541</v>
      </c>
      <c r="H102" s="48">
        <v>2.21</v>
      </c>
      <c r="I102" s="36">
        <f t="shared" si="9"/>
        <v>2.3800000000000002E-2</v>
      </c>
      <c r="J102" s="49">
        <f>(1/(1+I102))^B102</f>
        <v>9.5167240943997242E-2</v>
      </c>
      <c r="K102" s="36">
        <f>J102*C102</f>
        <v>152.45791999228359</v>
      </c>
      <c r="L102" s="36">
        <f t="shared" si="8"/>
        <v>50.846337953083115</v>
      </c>
      <c r="M102" s="36">
        <f>SUM(L102:$L$102)</f>
        <v>50.846337953083115</v>
      </c>
      <c r="N102" s="36">
        <f>SUM(K102:$K$102)</f>
        <v>152.45791999228359</v>
      </c>
      <c r="O102" s="36">
        <f>SUM(N102:$N$102)</f>
        <v>152.45791999228359</v>
      </c>
      <c r="P102" s="36">
        <f>SUM(M102:$M$102)</f>
        <v>50.846337953083115</v>
      </c>
    </row>
    <row r="103" spans="1:16" s="31" customFormat="1" ht="12">
      <c r="A103" s="37"/>
      <c r="B103" s="30"/>
      <c r="D103" s="38"/>
      <c r="E103" s="30"/>
      <c r="F103" s="39"/>
      <c r="G103" s="40"/>
      <c r="H103" s="41"/>
      <c r="J103" s="32"/>
      <c r="K103" s="30"/>
      <c r="L103" s="30"/>
      <c r="M103" s="30"/>
      <c r="N103" s="30"/>
      <c r="O103" s="30"/>
      <c r="P103" s="30"/>
    </row>
    <row r="104" spans="1:16" s="31" customFormat="1" ht="12">
      <c r="A104" s="37"/>
      <c r="B104" s="30"/>
      <c r="D104" s="38"/>
      <c r="E104" s="30"/>
      <c r="F104" s="39"/>
      <c r="G104" s="40"/>
      <c r="H104" s="41"/>
      <c r="J104" s="32"/>
      <c r="K104" s="30"/>
      <c r="L104" s="30"/>
      <c r="M104" s="30"/>
      <c r="N104" s="30"/>
      <c r="O104" s="30"/>
      <c r="P104" s="30"/>
    </row>
    <row r="105" spans="1:16">
      <c r="A105" s="4"/>
      <c r="B105" s="5"/>
      <c r="D105" s="12"/>
      <c r="F105" s="14"/>
      <c r="G105" s="2"/>
      <c r="H105" s="6"/>
    </row>
    <row r="106" spans="1:16">
      <c r="A106" s="4"/>
      <c r="B106" s="5"/>
      <c r="D106" s="12"/>
      <c r="F106" s="14"/>
      <c r="G106" s="2"/>
      <c r="H106" s="6"/>
    </row>
    <row r="107" spans="1:16">
      <c r="A107" s="4"/>
      <c r="B107" s="5"/>
      <c r="D107" s="12"/>
      <c r="F107" s="14"/>
      <c r="G107" s="2"/>
      <c r="H107" s="6"/>
    </row>
    <row r="108" spans="1:16">
      <c r="A108" s="4"/>
      <c r="B108" s="5"/>
      <c r="D108" s="12"/>
      <c r="F108" s="14"/>
      <c r="G108" s="2"/>
      <c r="H108" s="6"/>
    </row>
    <row r="109" spans="1:16">
      <c r="A109" s="4"/>
      <c r="B109" s="5"/>
      <c r="D109" s="12"/>
      <c r="F109" s="14"/>
      <c r="G109" s="2"/>
      <c r="H109" s="6"/>
    </row>
    <row r="110" spans="1:16">
      <c r="A110" s="4"/>
      <c r="B110" s="5"/>
      <c r="D110" s="12"/>
      <c r="F110" s="14"/>
      <c r="G110" s="2"/>
      <c r="H110" s="6"/>
    </row>
    <row r="111" spans="1:16">
      <c r="A111" s="4"/>
      <c r="B111" s="5"/>
      <c r="D111" s="12"/>
      <c r="F111" s="14"/>
      <c r="G111" s="2"/>
      <c r="H111" s="6"/>
    </row>
    <row r="112" spans="1:16">
      <c r="A112" s="4"/>
      <c r="B112" s="5"/>
      <c r="D112" s="12"/>
      <c r="F112" s="14"/>
      <c r="G112" s="2"/>
      <c r="H112" s="6"/>
    </row>
    <row r="113" spans="1:8">
      <c r="A113" s="4"/>
      <c r="B113" s="5"/>
      <c r="D113" s="12"/>
      <c r="F113" s="14"/>
      <c r="G113" s="2"/>
      <c r="H113" s="6"/>
    </row>
    <row r="114" spans="1:8">
      <c r="A114" s="4"/>
      <c r="B114" s="5"/>
      <c r="D114" s="12"/>
      <c r="F114" s="14"/>
      <c r="G114" s="2"/>
      <c r="H114" s="6"/>
    </row>
    <row r="115" spans="1:8">
      <c r="A115" s="4"/>
      <c r="B115" s="5"/>
      <c r="D115" s="12"/>
      <c r="F115" s="14"/>
      <c r="G115" s="2"/>
      <c r="H115" s="6"/>
    </row>
    <row r="116" spans="1:8">
      <c r="A116" s="4"/>
      <c r="B116" s="5"/>
      <c r="D116" s="12"/>
      <c r="F116" s="14"/>
      <c r="G116" s="2"/>
      <c r="H116" s="6"/>
    </row>
    <row r="117" spans="1:8">
      <c r="A117" s="4"/>
      <c r="B117" s="5"/>
      <c r="D117" s="12"/>
      <c r="F117" s="14"/>
      <c r="G117" s="2"/>
      <c r="H117" s="6"/>
    </row>
    <row r="118" spans="1:8">
      <c r="A118" s="4"/>
      <c r="B118" s="5"/>
      <c r="D118" s="12"/>
      <c r="F118" s="14"/>
      <c r="G118" s="2"/>
      <c r="H118" s="6"/>
    </row>
    <row r="119" spans="1:8">
      <c r="A119" s="4"/>
      <c r="B119" s="5"/>
      <c r="D119" s="12"/>
      <c r="F119" s="14"/>
      <c r="G119" s="2"/>
      <c r="H119" s="6"/>
    </row>
    <row r="120" spans="1:8">
      <c r="A120" s="4"/>
      <c r="B120" s="5"/>
      <c r="D120" s="12"/>
      <c r="F120" s="14"/>
      <c r="G120" s="2"/>
      <c r="H120" s="6"/>
    </row>
    <row r="121" spans="1:8">
      <c r="A121" s="4"/>
      <c r="B121" s="5"/>
      <c r="D121" s="12"/>
      <c r="F121" s="14"/>
      <c r="G121" s="2"/>
      <c r="H121" s="6"/>
    </row>
    <row r="122" spans="1:8">
      <c r="A122" s="4"/>
      <c r="B122" s="5"/>
      <c r="D122" s="12"/>
      <c r="F122" s="14"/>
      <c r="G122" s="2"/>
      <c r="H122" s="6"/>
    </row>
    <row r="123" spans="1:8">
      <c r="A123" s="4"/>
      <c r="B123" s="5"/>
      <c r="D123" s="12"/>
      <c r="F123" s="14"/>
      <c r="G123" s="2"/>
      <c r="H123" s="6"/>
    </row>
    <row r="124" spans="1:8">
      <c r="A124" s="4"/>
      <c r="B124" s="5"/>
      <c r="D124" s="12"/>
      <c r="F124" s="14"/>
      <c r="G124" s="2"/>
      <c r="H124" s="6"/>
    </row>
    <row r="125" spans="1:8">
      <c r="A125" s="4"/>
      <c r="B125" s="5"/>
      <c r="D125" s="12"/>
      <c r="F125" s="14"/>
      <c r="G125" s="2"/>
      <c r="H125" s="6"/>
    </row>
    <row r="126" spans="1:8">
      <c r="A126" s="4"/>
      <c r="B126" s="5"/>
      <c r="D126" s="12"/>
      <c r="F126" s="14"/>
      <c r="G126" s="2"/>
      <c r="H126" s="6"/>
    </row>
    <row r="127" spans="1:8">
      <c r="A127" s="4"/>
      <c r="B127" s="5"/>
      <c r="D127" s="12"/>
      <c r="F127" s="14"/>
      <c r="G127" s="2"/>
      <c r="H127" s="6"/>
    </row>
    <row r="128" spans="1:8">
      <c r="A128" s="4"/>
      <c r="B128" s="5"/>
      <c r="D128" s="12"/>
      <c r="F128" s="14"/>
      <c r="G128" s="2"/>
      <c r="H128" s="6"/>
    </row>
    <row r="129" spans="1:8">
      <c r="A129" s="4"/>
      <c r="B129" s="5"/>
      <c r="D129" s="12"/>
      <c r="F129" s="14"/>
      <c r="G129" s="2"/>
      <c r="H129" s="6"/>
    </row>
    <row r="130" spans="1:8">
      <c r="A130" s="4"/>
      <c r="B130" s="5"/>
      <c r="D130" s="12"/>
      <c r="F130" s="14"/>
      <c r="G130" s="2"/>
      <c r="H130" s="6"/>
    </row>
    <row r="131" spans="1:8">
      <c r="A131" s="4"/>
      <c r="B131" s="5"/>
      <c r="D131" s="12"/>
      <c r="F131" s="14"/>
      <c r="G131" s="2"/>
      <c r="H131" s="6"/>
    </row>
    <row r="132" spans="1:8">
      <c r="A132" s="4"/>
      <c r="B132" s="5"/>
      <c r="D132" s="12"/>
      <c r="F132" s="14"/>
      <c r="G132" s="2"/>
      <c r="H132" s="6"/>
    </row>
    <row r="133" spans="1:8">
      <c r="A133" s="4"/>
      <c r="B133" s="5"/>
      <c r="D133" s="12"/>
      <c r="F133" s="14"/>
      <c r="G133" s="2"/>
      <c r="H133" s="6"/>
    </row>
    <row r="134" spans="1:8">
      <c r="A134" s="4"/>
      <c r="B134" s="5"/>
      <c r="D134" s="12"/>
      <c r="F134" s="14"/>
      <c r="G134" s="2"/>
      <c r="H134" s="6"/>
    </row>
    <row r="135" spans="1:8">
      <c r="A135" s="4"/>
      <c r="B135" s="5"/>
      <c r="D135" s="12"/>
      <c r="F135" s="14"/>
      <c r="G135" s="2"/>
      <c r="H135" s="6"/>
    </row>
    <row r="136" spans="1:8">
      <c r="A136" s="4"/>
      <c r="B136" s="5"/>
      <c r="D136" s="12"/>
      <c r="F136" s="14"/>
      <c r="G136" s="2"/>
      <c r="H136" s="6"/>
    </row>
    <row r="137" spans="1:8">
      <c r="A137" s="4"/>
      <c r="B137" s="5"/>
      <c r="D137" s="12"/>
      <c r="F137" s="14"/>
      <c r="G137" s="2"/>
      <c r="H137" s="6"/>
    </row>
    <row r="138" spans="1:8">
      <c r="A138" s="4"/>
      <c r="B138" s="5"/>
      <c r="D138" s="12"/>
      <c r="F138" s="14"/>
      <c r="G138" s="2"/>
      <c r="H138" s="6"/>
    </row>
    <row r="139" spans="1:8">
      <c r="A139" s="4"/>
      <c r="B139" s="5"/>
      <c r="D139" s="12"/>
      <c r="F139" s="14"/>
      <c r="G139" s="2"/>
      <c r="H139" s="6"/>
    </row>
    <row r="140" spans="1:8">
      <c r="A140" s="4"/>
      <c r="B140" s="5"/>
      <c r="D140" s="12"/>
      <c r="F140" s="14"/>
      <c r="G140" s="2"/>
      <c r="H140" s="6"/>
    </row>
    <row r="141" spans="1:8">
      <c r="A141" s="4"/>
      <c r="B141" s="5"/>
      <c r="D141" s="12"/>
      <c r="F141" s="14"/>
      <c r="G141" s="2"/>
      <c r="H141" s="6"/>
    </row>
    <row r="142" spans="1:8">
      <c r="A142" s="4"/>
      <c r="B142" s="5"/>
      <c r="D142" s="12"/>
      <c r="F142" s="14"/>
      <c r="G142" s="2"/>
      <c r="H142" s="6"/>
    </row>
    <row r="143" spans="1:8">
      <c r="A143" s="4"/>
      <c r="B143" s="5"/>
      <c r="D143" s="12"/>
      <c r="F143" s="14"/>
      <c r="G143" s="2"/>
      <c r="H143" s="6"/>
    </row>
    <row r="144" spans="1:8">
      <c r="A144" s="4"/>
      <c r="B144" s="5"/>
      <c r="D144" s="12"/>
      <c r="F144" s="14"/>
      <c r="G144" s="2"/>
      <c r="H144" s="6"/>
    </row>
    <row r="145" spans="1:8">
      <c r="A145" s="4"/>
      <c r="B145" s="5"/>
      <c r="D145" s="12"/>
      <c r="F145" s="14"/>
      <c r="G145" s="2"/>
      <c r="H145" s="6"/>
    </row>
    <row r="146" spans="1:8">
      <c r="A146" s="4"/>
      <c r="B146" s="5"/>
      <c r="D146" s="12"/>
      <c r="F146" s="14"/>
      <c r="G146" s="2"/>
      <c r="H146" s="6"/>
    </row>
    <row r="147" spans="1:8">
      <c r="A147" s="4"/>
      <c r="B147" s="5"/>
      <c r="D147" s="12"/>
      <c r="F147" s="14"/>
      <c r="G147" s="2"/>
      <c r="H147" s="6"/>
    </row>
    <row r="148" spans="1:8">
      <c r="A148" s="4"/>
      <c r="B148" s="5"/>
      <c r="D148" s="12"/>
      <c r="F148" s="14"/>
      <c r="G148" s="2"/>
      <c r="H148" s="6"/>
    </row>
    <row r="149" spans="1:8">
      <c r="A149" s="4"/>
      <c r="B149" s="5"/>
      <c r="D149" s="12"/>
      <c r="F149" s="14"/>
      <c r="G149" s="2"/>
      <c r="H149" s="6"/>
    </row>
    <row r="150" spans="1:8">
      <c r="A150" s="4"/>
      <c r="B150" s="5"/>
      <c r="D150" s="12"/>
      <c r="F150" s="14"/>
      <c r="G150" s="2"/>
      <c r="H150" s="6"/>
    </row>
    <row r="151" spans="1:8">
      <c r="A151" s="4"/>
      <c r="B151" s="5"/>
      <c r="D151" s="12"/>
      <c r="F151" s="14"/>
      <c r="G151" s="2"/>
      <c r="H151" s="6"/>
    </row>
    <row r="152" spans="1:8">
      <c r="A152" s="4"/>
      <c r="B152" s="5"/>
      <c r="D152" s="12"/>
      <c r="F152" s="14"/>
      <c r="G152" s="2"/>
      <c r="H152" s="6"/>
    </row>
    <row r="153" spans="1:8">
      <c r="A153" s="4"/>
      <c r="B153" s="5"/>
      <c r="D153" s="12"/>
      <c r="F153" s="14"/>
      <c r="G153" s="2"/>
      <c r="H153" s="6"/>
    </row>
    <row r="154" spans="1:8">
      <c r="A154" s="4"/>
      <c r="B154" s="5"/>
      <c r="D154" s="12"/>
      <c r="F154" s="14"/>
      <c r="G154" s="2"/>
      <c r="H154" s="6"/>
    </row>
    <row r="155" spans="1:8">
      <c r="A155" s="4"/>
      <c r="B155" s="5"/>
      <c r="D155" s="12"/>
      <c r="F155" s="14"/>
      <c r="G155" s="2"/>
      <c r="H155" s="6"/>
    </row>
    <row r="156" spans="1:8">
      <c r="A156" s="4"/>
      <c r="B156" s="5"/>
      <c r="D156" s="12"/>
      <c r="F156" s="14"/>
      <c r="G156" s="2"/>
      <c r="H156" s="6"/>
    </row>
    <row r="157" spans="1:8">
      <c r="A157" s="4"/>
      <c r="B157" s="5"/>
      <c r="D157" s="12"/>
      <c r="F157" s="14"/>
      <c r="G157" s="2"/>
      <c r="H157" s="6"/>
    </row>
    <row r="158" spans="1:8">
      <c r="A158" s="4"/>
      <c r="B158" s="5"/>
      <c r="D158" s="12"/>
      <c r="F158" s="14"/>
      <c r="G158" s="2"/>
      <c r="H158" s="6"/>
    </row>
    <row r="159" spans="1:8">
      <c r="A159" s="4"/>
      <c r="B159" s="5"/>
      <c r="D159" s="12"/>
      <c r="F159" s="14"/>
      <c r="G159" s="2"/>
      <c r="H159" s="6"/>
    </row>
    <row r="160" spans="1:8">
      <c r="A160" s="4"/>
      <c r="B160" s="5"/>
      <c r="D160" s="12"/>
      <c r="F160" s="14"/>
      <c r="G160" s="2"/>
      <c r="H160" s="6"/>
    </row>
    <row r="161" spans="1:8">
      <c r="A161" s="4"/>
      <c r="B161" s="5"/>
      <c r="D161" s="12"/>
      <c r="F161" s="14"/>
      <c r="G161" s="2"/>
      <c r="H161" s="6"/>
    </row>
    <row r="162" spans="1:8">
      <c r="A162" s="4"/>
      <c r="B162" s="5"/>
      <c r="D162" s="12"/>
      <c r="F162" s="14"/>
      <c r="G162" s="2"/>
      <c r="H162" s="6"/>
    </row>
    <row r="163" spans="1:8">
      <c r="A163" s="4"/>
      <c r="B163" s="5"/>
      <c r="D163" s="12"/>
      <c r="F163" s="14"/>
      <c r="G163" s="2"/>
      <c r="H163" s="6"/>
    </row>
    <row r="164" spans="1:8">
      <c r="A164" s="4"/>
      <c r="B164" s="5"/>
      <c r="D164" s="12"/>
      <c r="F164" s="14"/>
      <c r="G164" s="2"/>
      <c r="H164" s="6"/>
    </row>
    <row r="165" spans="1:8">
      <c r="A165" s="4"/>
      <c r="B165" s="5"/>
      <c r="D165" s="12"/>
      <c r="F165" s="14"/>
      <c r="G165" s="2"/>
      <c r="H165" s="6"/>
    </row>
    <row r="166" spans="1:8">
      <c r="A166" s="4"/>
      <c r="B166" s="5"/>
      <c r="D166" s="12"/>
      <c r="F166" s="14"/>
      <c r="G166" s="2"/>
      <c r="H166" s="6"/>
    </row>
    <row r="167" spans="1:8">
      <c r="A167" s="4"/>
      <c r="B167" s="5"/>
      <c r="D167" s="12"/>
      <c r="F167" s="14"/>
      <c r="G167" s="2"/>
      <c r="H167" s="6"/>
    </row>
    <row r="168" spans="1:8">
      <c r="A168" s="4"/>
      <c r="B168" s="5"/>
      <c r="D168" s="12"/>
      <c r="F168" s="14"/>
      <c r="G168" s="2"/>
      <c r="H168" s="6"/>
    </row>
    <row r="169" spans="1:8">
      <c r="A169" s="4"/>
      <c r="B169" s="5"/>
      <c r="D169" s="12"/>
      <c r="F169" s="14"/>
      <c r="G169" s="2"/>
      <c r="H169" s="6"/>
    </row>
    <row r="170" spans="1:8">
      <c r="A170" s="4"/>
      <c r="B170" s="5"/>
      <c r="D170" s="12"/>
      <c r="F170" s="14"/>
      <c r="G170" s="2"/>
      <c r="H170" s="6"/>
    </row>
    <row r="171" spans="1:8">
      <c r="A171" s="4"/>
      <c r="B171" s="5"/>
      <c r="D171" s="12"/>
      <c r="F171" s="14"/>
      <c r="G171" s="2"/>
      <c r="H171" s="6"/>
    </row>
    <row r="172" spans="1:8">
      <c r="A172" s="4"/>
      <c r="B172" s="5"/>
      <c r="D172" s="12"/>
      <c r="F172" s="14"/>
      <c r="G172" s="2"/>
      <c r="H172" s="6"/>
    </row>
    <row r="173" spans="1:8">
      <c r="A173" s="4"/>
      <c r="B173" s="5"/>
      <c r="D173" s="12"/>
      <c r="F173" s="14"/>
      <c r="G173" s="2"/>
      <c r="H173" s="6"/>
    </row>
    <row r="174" spans="1:8">
      <c r="A174" s="4"/>
      <c r="B174" s="5"/>
      <c r="D174" s="12"/>
      <c r="F174" s="14"/>
      <c r="G174" s="2"/>
      <c r="H174" s="6"/>
    </row>
    <row r="175" spans="1:8">
      <c r="A175" s="4"/>
      <c r="B175" s="5"/>
      <c r="D175" s="12"/>
      <c r="F175" s="14"/>
      <c r="G175" s="2"/>
      <c r="H175" s="6"/>
    </row>
    <row r="176" spans="1:8">
      <c r="A176" s="4"/>
      <c r="B176" s="5"/>
      <c r="D176" s="12"/>
      <c r="F176" s="14"/>
      <c r="G176" s="2"/>
      <c r="H176" s="6"/>
    </row>
    <row r="177" spans="1:8">
      <c r="A177" s="4"/>
      <c r="B177" s="5"/>
      <c r="D177" s="12"/>
      <c r="F177" s="14"/>
      <c r="G177" s="2"/>
      <c r="H177" s="6"/>
    </row>
    <row r="178" spans="1:8">
      <c r="A178" s="4"/>
      <c r="B178" s="5"/>
      <c r="D178" s="12"/>
      <c r="F178" s="14"/>
      <c r="G178" s="2"/>
      <c r="H178" s="6"/>
    </row>
    <row r="179" spans="1:8">
      <c r="A179" s="4"/>
      <c r="B179" s="5"/>
      <c r="D179" s="12"/>
      <c r="F179" s="14"/>
      <c r="G179" s="2"/>
      <c r="H179" s="6"/>
    </row>
    <row r="180" spans="1:8">
      <c r="A180" s="4"/>
      <c r="B180" s="5"/>
      <c r="D180" s="12"/>
      <c r="F180" s="14"/>
      <c r="G180" s="2"/>
      <c r="H180" s="6"/>
    </row>
    <row r="181" spans="1:8">
      <c r="A181" s="4"/>
      <c r="B181" s="5"/>
      <c r="D181" s="12"/>
      <c r="F181" s="14"/>
      <c r="G181" s="2"/>
      <c r="H181" s="6"/>
    </row>
    <row r="182" spans="1:8">
      <c r="A182" s="4"/>
      <c r="B182" s="5"/>
      <c r="D182" s="12"/>
      <c r="F182" s="14"/>
      <c r="G182" s="2"/>
      <c r="H182" s="6"/>
    </row>
    <row r="183" spans="1:8">
      <c r="A183" s="4"/>
      <c r="B183" s="5"/>
      <c r="D183" s="12"/>
      <c r="F183" s="14"/>
      <c r="G183" s="2"/>
      <c r="H183" s="6"/>
    </row>
    <row r="184" spans="1:8">
      <c r="A184" s="4"/>
      <c r="B184" s="5"/>
      <c r="D184" s="12"/>
      <c r="F184" s="14"/>
      <c r="G184" s="2"/>
      <c r="H184" s="6"/>
    </row>
    <row r="185" spans="1:8">
      <c r="A185" s="4"/>
      <c r="B185" s="5"/>
      <c r="D185" s="12"/>
      <c r="F185" s="14"/>
      <c r="G185" s="2"/>
      <c r="H185" s="6"/>
    </row>
    <row r="186" spans="1:8">
      <c r="A186" s="4"/>
      <c r="B186" s="5"/>
      <c r="D186" s="12"/>
      <c r="F186" s="14"/>
      <c r="G186" s="2"/>
      <c r="H186" s="6"/>
    </row>
    <row r="187" spans="1:8">
      <c r="A187" s="4"/>
      <c r="B187" s="5"/>
      <c r="D187" s="12"/>
      <c r="F187" s="14"/>
      <c r="G187" s="2"/>
      <c r="H187" s="6"/>
    </row>
    <row r="188" spans="1:8">
      <c r="A188" s="4"/>
      <c r="B188" s="5"/>
      <c r="D188" s="12"/>
      <c r="F188" s="14"/>
      <c r="G188" s="2"/>
      <c r="H188" s="6"/>
    </row>
    <row r="189" spans="1:8">
      <c r="A189" s="4"/>
      <c r="B189" s="5"/>
      <c r="D189" s="12"/>
      <c r="F189" s="14"/>
      <c r="G189" s="2"/>
      <c r="H189" s="6"/>
    </row>
    <row r="190" spans="1:8">
      <c r="A190" s="4"/>
      <c r="B190" s="5"/>
      <c r="D190" s="12"/>
      <c r="F190" s="14"/>
      <c r="G190" s="2"/>
      <c r="H190" s="6"/>
    </row>
    <row r="191" spans="1:8">
      <c r="A191" s="4"/>
      <c r="B191" s="5"/>
      <c r="D191" s="12"/>
      <c r="F191" s="14"/>
      <c r="G191" s="2"/>
      <c r="H191" s="6"/>
    </row>
    <row r="192" spans="1:8">
      <c r="A192" s="4"/>
      <c r="B192" s="5"/>
      <c r="D192" s="12"/>
      <c r="F192" s="14"/>
      <c r="G192" s="2"/>
      <c r="H192" s="6"/>
    </row>
    <row r="193" spans="1:8">
      <c r="A193" s="4"/>
      <c r="B193" s="5"/>
      <c r="D193" s="12"/>
      <c r="F193" s="14"/>
      <c r="G193" s="2"/>
      <c r="H193" s="6"/>
    </row>
    <row r="194" spans="1:8">
      <c r="A194" s="4"/>
      <c r="B194" s="5"/>
      <c r="D194" s="12"/>
      <c r="F194" s="14"/>
      <c r="G194" s="2"/>
      <c r="H194" s="6"/>
    </row>
    <row r="195" spans="1:8">
      <c r="A195" s="4"/>
      <c r="B195" s="5"/>
      <c r="D195" s="12"/>
      <c r="F195" s="14"/>
      <c r="G195" s="2"/>
      <c r="H195" s="6"/>
    </row>
    <row r="196" spans="1:8">
      <c r="A196" s="4"/>
      <c r="B196" s="5"/>
      <c r="D196" s="12"/>
      <c r="F196" s="14"/>
      <c r="G196" s="2"/>
      <c r="H196" s="6"/>
    </row>
    <row r="197" spans="1:8">
      <c r="A197" s="4"/>
      <c r="B197" s="5"/>
      <c r="D197" s="12"/>
      <c r="F197" s="14"/>
      <c r="G197" s="2"/>
      <c r="H197" s="6"/>
    </row>
    <row r="198" spans="1:8">
      <c r="A198" s="4"/>
      <c r="B198" s="5"/>
      <c r="D198" s="12"/>
      <c r="F198" s="14"/>
      <c r="G198" s="2"/>
      <c r="H198" s="6"/>
    </row>
    <row r="199" spans="1:8">
      <c r="A199" s="4"/>
      <c r="B199" s="5"/>
      <c r="D199" s="12"/>
      <c r="F199" s="14"/>
      <c r="G199" s="2"/>
      <c r="H199" s="6"/>
    </row>
    <row r="200" spans="1:8">
      <c r="A200" s="4"/>
      <c r="B200" s="5"/>
      <c r="D200" s="12"/>
      <c r="F200" s="14"/>
      <c r="G200" s="2"/>
      <c r="H200" s="6"/>
    </row>
    <row r="201" spans="1:8">
      <c r="A201" s="4"/>
      <c r="B201" s="5"/>
      <c r="D201" s="12"/>
      <c r="F201" s="14"/>
      <c r="G201" s="2"/>
      <c r="H201" s="6"/>
    </row>
    <row r="202" spans="1:8">
      <c r="A202" s="4"/>
      <c r="B202" s="5"/>
      <c r="D202" s="12"/>
      <c r="F202" s="14"/>
      <c r="G202" s="2"/>
      <c r="H202" s="6"/>
    </row>
    <row r="203" spans="1:8">
      <c r="A203" s="7"/>
      <c r="B203" s="8"/>
      <c r="C203" s="9"/>
      <c r="D203" s="13"/>
      <c r="E203" s="8"/>
      <c r="F203" s="15"/>
      <c r="G203" s="10"/>
      <c r="H203" s="11"/>
    </row>
    <row r="204" spans="1:8">
      <c r="D204" s="1"/>
      <c r="G204" s="2"/>
      <c r="H204" s="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P204"/>
  <sheetViews>
    <sheetView topLeftCell="B1" workbookViewId="0">
      <selection activeCell="Q38" sqref="Q38"/>
    </sheetView>
  </sheetViews>
  <sheetFormatPr defaultRowHeight="11.25"/>
  <cols>
    <col min="1" max="1" width="8.5" hidden="1" customWidth="1"/>
    <col min="2" max="2" width="10" customWidth="1"/>
    <col min="3" max="3" width="12.83203125" customWidth="1"/>
    <col min="4" max="4" width="12" customWidth="1"/>
    <col min="5" max="5" width="9.6640625" style="5" customWidth="1"/>
    <col min="6" max="6" width="12" hidden="1" customWidth="1"/>
    <col min="7" max="7" width="12.1640625" hidden="1" customWidth="1"/>
    <col min="8" max="8" width="11.1640625" customWidth="1"/>
    <col min="9" max="9" width="11.33203125" customWidth="1"/>
    <col min="10" max="10" width="12.6640625" style="29" customWidth="1"/>
    <col min="11" max="14" width="9.33203125" style="5"/>
    <col min="15" max="15" width="14.1640625" style="5" hidden="1" customWidth="1"/>
    <col min="16" max="16" width="9.33203125" style="5" hidden="1" customWidth="1"/>
  </cols>
  <sheetData>
    <row r="1" spans="1:16" s="16" customFormat="1" ht="13.5" thickBot="1">
      <c r="A1" s="19"/>
      <c r="B1" s="19" t="s">
        <v>3</v>
      </c>
      <c r="C1" s="19" t="s">
        <v>4</v>
      </c>
      <c r="D1" s="25" t="s">
        <v>5</v>
      </c>
      <c r="E1" s="19" t="s">
        <v>6</v>
      </c>
      <c r="F1" s="19" t="s">
        <v>7</v>
      </c>
      <c r="G1" s="19" t="s">
        <v>8</v>
      </c>
      <c r="H1" s="26" t="s">
        <v>9</v>
      </c>
      <c r="I1" s="18" t="s">
        <v>12</v>
      </c>
      <c r="J1" s="28" t="s">
        <v>10</v>
      </c>
      <c r="K1" s="19" t="s">
        <v>13</v>
      </c>
      <c r="L1" s="19" t="s">
        <v>14</v>
      </c>
      <c r="M1" s="19" t="s">
        <v>15</v>
      </c>
      <c r="N1" s="19" t="s">
        <v>17</v>
      </c>
      <c r="O1" s="19" t="s">
        <v>18</v>
      </c>
      <c r="P1" s="19" t="s">
        <v>16</v>
      </c>
    </row>
    <row r="2" spans="1:16" s="31" customFormat="1" ht="12">
      <c r="A2" s="34">
        <v>1</v>
      </c>
      <c r="B2" s="34">
        <v>0</v>
      </c>
      <c r="C2" s="34">
        <v>100000</v>
      </c>
      <c r="D2" s="42">
        <v>4.0800000000000003E-3</v>
      </c>
      <c r="E2" s="34">
        <v>409</v>
      </c>
      <c r="F2" s="43">
        <v>99632</v>
      </c>
      <c r="G2" s="34">
        <v>7341781</v>
      </c>
      <c r="H2" s="44">
        <v>73.42</v>
      </c>
      <c r="I2" s="34">
        <v>2.3800000000000002E-2</v>
      </c>
      <c r="J2" s="45">
        <f t="shared" ref="J2:J65" si="0">(1/(1+I2))^B2</f>
        <v>1</v>
      </c>
      <c r="K2" s="33">
        <f t="shared" ref="K2:K65" si="1">J2*C2</f>
        <v>100000</v>
      </c>
      <c r="L2" s="33">
        <f>((1/(1+I2))^(B2+1))*E2</f>
        <v>399.49208829849579</v>
      </c>
      <c r="M2" s="33">
        <f>SUM(L2:$L$102)</f>
        <v>19018.618213419693</v>
      </c>
      <c r="N2" s="33">
        <f>SUM(K2:$K$102)</f>
        <v>3482192.9191889861</v>
      </c>
      <c r="O2" s="33">
        <f>SUM(N2:$N$102)</f>
        <v>95353434.096720576</v>
      </c>
      <c r="P2" s="33">
        <f>SUM(M2:$M$102)</f>
        <v>1262326.736010002</v>
      </c>
    </row>
    <row r="3" spans="1:16" s="31" customFormat="1" ht="12">
      <c r="A3" s="34">
        <v>1</v>
      </c>
      <c r="B3" s="34">
        <v>1</v>
      </c>
      <c r="C3" s="34">
        <v>99591</v>
      </c>
      <c r="D3" s="42">
        <v>3.2000000000000003E-4</v>
      </c>
      <c r="E3" s="34">
        <v>32</v>
      </c>
      <c r="F3" s="43">
        <v>99575</v>
      </c>
      <c r="G3" s="34">
        <v>7242150</v>
      </c>
      <c r="H3" s="44">
        <v>72.72</v>
      </c>
      <c r="I3" s="34">
        <f>I2</f>
        <v>2.3800000000000002E-2</v>
      </c>
      <c r="J3" s="45">
        <f t="shared" si="0"/>
        <v>0.97675327212346152</v>
      </c>
      <c r="K3" s="34">
        <f t="shared" si="1"/>
        <v>97275.835124047662</v>
      </c>
      <c r="L3" s="34">
        <f t="shared" ref="L3:L66" si="2">((1/(1+I3))^(B3+1))*E3</f>
        <v>30.529502547324444</v>
      </c>
      <c r="M3" s="34">
        <f>SUM(L3:$L$102)</f>
        <v>18619.126125121198</v>
      </c>
      <c r="N3" s="34">
        <f>SUM(K3:$K$102)</f>
        <v>3382192.9191889861</v>
      </c>
      <c r="O3" s="34">
        <f>SUM(N3:$N$102)</f>
        <v>91871241.17753157</v>
      </c>
      <c r="P3" s="34">
        <f>SUM(M3:$M$102)</f>
        <v>1243308.1177965822</v>
      </c>
    </row>
    <row r="4" spans="1:16" s="31" customFormat="1" ht="12">
      <c r="A4" s="34">
        <v>1</v>
      </c>
      <c r="B4" s="34">
        <v>2</v>
      </c>
      <c r="C4" s="34">
        <v>99559</v>
      </c>
      <c r="D4" s="42">
        <v>2.4000000000000001E-4</v>
      </c>
      <c r="E4" s="34">
        <v>24</v>
      </c>
      <c r="F4" s="43">
        <v>99547</v>
      </c>
      <c r="G4" s="34">
        <v>7142575</v>
      </c>
      <c r="H4" s="44">
        <v>71.739999999999995</v>
      </c>
      <c r="I4" s="34">
        <f>I3</f>
        <v>2.3800000000000002E-2</v>
      </c>
      <c r="J4" s="45">
        <f>(1/(1+I4))^B4</f>
        <v>0.95404695460388889</v>
      </c>
      <c r="K4" s="34">
        <f t="shared" si="1"/>
        <v>94983.960753408581</v>
      </c>
      <c r="L4" s="34">
        <f>((1/(1+I4))^(B4+1))*E4</f>
        <v>22.36484363205053</v>
      </c>
      <c r="M4" s="34">
        <f>SUM(L4:$L$102)</f>
        <v>18588.596622573874</v>
      </c>
      <c r="N4" s="34">
        <f>SUM(K4:$K$102)</f>
        <v>3284917.0840649381</v>
      </c>
      <c r="O4" s="34">
        <f>SUM(N4:$N$102)</f>
        <v>88489048.258342579</v>
      </c>
      <c r="P4" s="34">
        <f>SUM(M4:$M$102)</f>
        <v>1224688.9916714609</v>
      </c>
    </row>
    <row r="5" spans="1:16" s="31" customFormat="1" ht="12">
      <c r="A5" s="34">
        <v>1</v>
      </c>
      <c r="B5" s="34">
        <v>3</v>
      </c>
      <c r="C5" s="34">
        <v>99535</v>
      </c>
      <c r="D5" s="42">
        <v>1.9000000000000001E-4</v>
      </c>
      <c r="E5" s="34">
        <v>19</v>
      </c>
      <c r="F5" s="43">
        <v>99526</v>
      </c>
      <c r="G5" s="34">
        <v>7043028</v>
      </c>
      <c r="H5" s="44">
        <v>70.760000000000005</v>
      </c>
      <c r="I5" s="34">
        <f t="shared" ref="I5:I68" si="3">I4</f>
        <v>2.3800000000000002E-2</v>
      </c>
      <c r="J5" s="45">
        <f t="shared" si="0"/>
        <v>0.93186848466877203</v>
      </c>
      <c r="K5" s="34">
        <f>J5*C5</f>
        <v>92753.529621506226</v>
      </c>
      <c r="L5" s="34">
        <f t="shared" si="2"/>
        <v>17.293906240190143</v>
      </c>
      <c r="M5" s="34">
        <f>SUM(L5:$L$102)</f>
        <v>18566.231778941823</v>
      </c>
      <c r="N5" s="34">
        <f>SUM(K5:$K$102)</f>
        <v>3189933.1233115299</v>
      </c>
      <c r="O5" s="34">
        <f>SUM(N5:$N$102)</f>
        <v>85204131.174277633</v>
      </c>
      <c r="P5" s="34">
        <f>SUM(M5:$M$102)</f>
        <v>1206100.3950488872</v>
      </c>
    </row>
    <row r="6" spans="1:16" s="31" customFormat="1" ht="12">
      <c r="A6" s="34">
        <v>1</v>
      </c>
      <c r="B6" s="34">
        <v>4</v>
      </c>
      <c r="C6" s="34">
        <v>99516</v>
      </c>
      <c r="D6" s="42">
        <v>1.4999999999999999E-4</v>
      </c>
      <c r="E6" s="34">
        <v>15</v>
      </c>
      <c r="F6" s="43">
        <v>99509</v>
      </c>
      <c r="G6" s="34">
        <v>6943502</v>
      </c>
      <c r="H6" s="44">
        <v>69.77</v>
      </c>
      <c r="I6" s="34">
        <f t="shared" si="3"/>
        <v>2.3800000000000002E-2</v>
      </c>
      <c r="J6" s="45">
        <f t="shared" si="0"/>
        <v>0.91020559158895487</v>
      </c>
      <c r="K6" s="34">
        <f t="shared" si="1"/>
        <v>90580.019652566436</v>
      </c>
      <c r="L6" s="34">
        <f>((1/(1+I6))^(B6+1))*E6</f>
        <v>13.33569434834374</v>
      </c>
      <c r="M6" s="34">
        <f>SUM(L6:$L$102)</f>
        <v>18548.93787270163</v>
      </c>
      <c r="N6" s="34">
        <f>SUM(K6:$K$102)</f>
        <v>3097179.5936900233</v>
      </c>
      <c r="O6" s="34">
        <f>SUM(N6:$N$102)</f>
        <v>82014198.050966114</v>
      </c>
      <c r="P6" s="34">
        <f>SUM(M6:$M$102)</f>
        <v>1187534.1632699454</v>
      </c>
    </row>
    <row r="7" spans="1:16" s="31" customFormat="1" ht="12">
      <c r="A7" s="34">
        <v>1</v>
      </c>
      <c r="B7" s="34">
        <v>5</v>
      </c>
      <c r="C7" s="34">
        <v>99501</v>
      </c>
      <c r="D7" s="42">
        <v>1.2E-4</v>
      </c>
      <c r="E7" s="34">
        <v>12</v>
      </c>
      <c r="F7" s="43">
        <v>99495</v>
      </c>
      <c r="G7" s="34">
        <v>6843994</v>
      </c>
      <c r="H7" s="44">
        <v>68.78</v>
      </c>
      <c r="I7" s="34">
        <f t="shared" si="3"/>
        <v>2.3800000000000002E-2</v>
      </c>
      <c r="J7" s="45">
        <f t="shared" si="0"/>
        <v>0.88904628988958267</v>
      </c>
      <c r="K7" s="34">
        <f t="shared" si="1"/>
        <v>88460.994890303366</v>
      </c>
      <c r="L7" s="34">
        <f t="shared" si="2"/>
        <v>10.420546472626482</v>
      </c>
      <c r="M7" s="34">
        <f>SUM(L7:$L$102)</f>
        <v>18535.602178353285</v>
      </c>
      <c r="N7" s="34">
        <f>SUM(K7:$K$102)</f>
        <v>3006599.5740374569</v>
      </c>
      <c r="O7" s="34">
        <f>SUM(N7:$N$102)</f>
        <v>78917018.457276076</v>
      </c>
      <c r="P7" s="34">
        <f>SUM(M7:$M$102)</f>
        <v>1168985.2253972434</v>
      </c>
    </row>
    <row r="8" spans="1:16" s="31" customFormat="1" ht="12">
      <c r="A8" s="34">
        <v>1</v>
      </c>
      <c r="B8" s="34">
        <v>6</v>
      </c>
      <c r="C8" s="34">
        <v>99489</v>
      </c>
      <c r="D8" s="42">
        <v>1.1E-4</v>
      </c>
      <c r="E8" s="34">
        <v>11</v>
      </c>
      <c r="F8" s="43">
        <v>99484</v>
      </c>
      <c r="G8" s="34">
        <v>6744499</v>
      </c>
      <c r="H8" s="44">
        <v>67.790000000000006</v>
      </c>
      <c r="I8" s="34">
        <f t="shared" si="3"/>
        <v>2.3800000000000002E-2</v>
      </c>
      <c r="J8" s="45">
        <f t="shared" si="0"/>
        <v>0.86837887271887348</v>
      </c>
      <c r="K8" s="34">
        <f t="shared" si="1"/>
        <v>86394.145667928009</v>
      </c>
      <c r="L8" s="34">
        <f t="shared" si="2"/>
        <v>9.3301109590814679</v>
      </c>
      <c r="M8" s="34">
        <f>SUM(L8:$L$102)</f>
        <v>18525.18163188066</v>
      </c>
      <c r="N8" s="34">
        <f>SUM(K8:$K$102)</f>
        <v>2918138.579147154</v>
      </c>
      <c r="O8" s="34">
        <f>SUM(N8:$N$102)</f>
        <v>75910418.883238614</v>
      </c>
      <c r="P8" s="34">
        <f>SUM(M8:$M$102)</f>
        <v>1150449.6232188903</v>
      </c>
    </row>
    <row r="9" spans="1:16" s="31" customFormat="1" ht="12">
      <c r="A9" s="34">
        <v>1</v>
      </c>
      <c r="B9" s="34">
        <v>7</v>
      </c>
      <c r="C9" s="34">
        <v>99478</v>
      </c>
      <c r="D9" s="42">
        <v>1E-4</v>
      </c>
      <c r="E9" s="34">
        <v>9</v>
      </c>
      <c r="F9" s="43">
        <v>99474</v>
      </c>
      <c r="G9" s="34">
        <v>6645015</v>
      </c>
      <c r="H9" s="44">
        <v>66.8</v>
      </c>
      <c r="I9" s="34">
        <f t="shared" si="3"/>
        <v>2.3800000000000002E-2</v>
      </c>
      <c r="J9" s="45">
        <f t="shared" si="0"/>
        <v>0.84819190537104261</v>
      </c>
      <c r="K9" s="34">
        <f t="shared" si="1"/>
        <v>84376.434362500571</v>
      </c>
      <c r="L9" s="34">
        <f t="shared" si="2"/>
        <v>7.4562679706381942</v>
      </c>
      <c r="M9" s="34">
        <f>SUM(L9:$L$102)</f>
        <v>18515.851520921577</v>
      </c>
      <c r="N9" s="34">
        <f>SUM(K9:$K$102)</f>
        <v>2831744.4334792257</v>
      </c>
      <c r="O9" s="34">
        <f>SUM(N9:$N$102)</f>
        <v>72992280.304091454</v>
      </c>
      <c r="P9" s="34">
        <f>SUM(M9:$M$102)</f>
        <v>1131924.4415870095</v>
      </c>
    </row>
    <row r="10" spans="1:16" s="31" customFormat="1" ht="12">
      <c r="A10" s="34">
        <v>1</v>
      </c>
      <c r="B10" s="34">
        <v>8</v>
      </c>
      <c r="C10" s="34">
        <v>99469</v>
      </c>
      <c r="D10" s="42">
        <v>9.0000000000000006E-5</v>
      </c>
      <c r="E10" s="34">
        <v>9</v>
      </c>
      <c r="F10" s="43">
        <v>99465</v>
      </c>
      <c r="G10" s="34">
        <v>6545542</v>
      </c>
      <c r="H10" s="44">
        <v>65.8</v>
      </c>
      <c r="I10" s="34">
        <f t="shared" si="3"/>
        <v>2.3800000000000002E-2</v>
      </c>
      <c r="J10" s="45">
        <f t="shared" si="0"/>
        <v>0.82847421895979934</v>
      </c>
      <c r="K10" s="34">
        <f t="shared" si="1"/>
        <v>82407.502085712287</v>
      </c>
      <c r="L10" s="34">
        <f t="shared" si="2"/>
        <v>7.2829341381502184</v>
      </c>
      <c r="M10" s="34">
        <f>SUM(L10:$L$102)</f>
        <v>18508.395252950941</v>
      </c>
      <c r="N10" s="34">
        <f>SUM(K10:$K$102)</f>
        <v>2747367.9991167248</v>
      </c>
      <c r="O10" s="34">
        <f>SUM(N10:$N$102)</f>
        <v>70160535.870612234</v>
      </c>
      <c r="P10" s="34">
        <f>SUM(M10:$M$102)</f>
        <v>1113408.5900660877</v>
      </c>
    </row>
    <row r="11" spans="1:16" s="31" customFormat="1" ht="12">
      <c r="A11" s="34">
        <v>1</v>
      </c>
      <c r="B11" s="34">
        <v>9</v>
      </c>
      <c r="C11" s="34">
        <v>99460</v>
      </c>
      <c r="D11" s="42">
        <v>9.0000000000000006E-5</v>
      </c>
      <c r="E11" s="34">
        <v>10</v>
      </c>
      <c r="F11" s="43">
        <v>99455</v>
      </c>
      <c r="G11" s="34">
        <v>6446077</v>
      </c>
      <c r="H11" s="44">
        <v>64.81</v>
      </c>
      <c r="I11" s="34">
        <f t="shared" si="3"/>
        <v>2.3800000000000002E-2</v>
      </c>
      <c r="J11" s="45">
        <f t="shared" si="0"/>
        <v>0.80921490423891318</v>
      </c>
      <c r="K11" s="34">
        <f t="shared" si="1"/>
        <v>80484.514375602303</v>
      </c>
      <c r="L11" s="34">
        <f t="shared" si="2"/>
        <v>7.9040330556643204</v>
      </c>
      <c r="M11" s="34">
        <f>SUM(L11:$L$102)</f>
        <v>18501.112318812789</v>
      </c>
      <c r="N11" s="34">
        <f>SUM(K11:$K$102)</f>
        <v>2664960.4970310121</v>
      </c>
      <c r="O11" s="34">
        <f>SUM(N11:$N$102)</f>
        <v>67413167.871495545</v>
      </c>
      <c r="P11" s="34">
        <f>SUM(M11:$M$102)</f>
        <v>1094900.1948131367</v>
      </c>
    </row>
    <row r="12" spans="1:16" s="31" customFormat="1" ht="12">
      <c r="A12" s="34">
        <v>1</v>
      </c>
      <c r="B12" s="34">
        <v>10</v>
      </c>
      <c r="C12" s="34">
        <v>99450</v>
      </c>
      <c r="D12" s="42">
        <v>1E-4</v>
      </c>
      <c r="E12" s="34">
        <v>10</v>
      </c>
      <c r="F12" s="43">
        <v>99445</v>
      </c>
      <c r="G12" s="34">
        <v>6346622</v>
      </c>
      <c r="H12" s="44">
        <v>63.82</v>
      </c>
      <c r="I12" s="34">
        <f t="shared" si="3"/>
        <v>2.3800000000000002E-2</v>
      </c>
      <c r="J12" s="45">
        <f t="shared" si="0"/>
        <v>0.79040330556643201</v>
      </c>
      <c r="K12" s="34">
        <f t="shared" si="1"/>
        <v>78605.608738581665</v>
      </c>
      <c r="L12" s="34">
        <f t="shared" si="2"/>
        <v>7.7202901500921257</v>
      </c>
      <c r="M12" s="34">
        <f>SUM(L12:$L$102)</f>
        <v>18493.208285757129</v>
      </c>
      <c r="N12" s="34">
        <f>SUM(K12:$K$102)</f>
        <v>2584475.9826554097</v>
      </c>
      <c r="O12" s="34">
        <f>SUM(N12:$N$102)</f>
        <v>64748207.374464504</v>
      </c>
      <c r="P12" s="34">
        <f>SUM(M12:$M$102)</f>
        <v>1076399.0824943238</v>
      </c>
    </row>
    <row r="13" spans="1:16" s="31" customFormat="1" ht="12">
      <c r="A13" s="34">
        <v>1</v>
      </c>
      <c r="B13" s="34">
        <v>11</v>
      </c>
      <c r="C13" s="34">
        <v>99440</v>
      </c>
      <c r="D13" s="42">
        <v>1.2E-4</v>
      </c>
      <c r="E13" s="34">
        <v>12</v>
      </c>
      <c r="F13" s="43">
        <v>99434</v>
      </c>
      <c r="G13" s="34">
        <v>6247177</v>
      </c>
      <c r="H13" s="44">
        <v>62.82</v>
      </c>
      <c r="I13" s="34">
        <f t="shared" si="3"/>
        <v>2.3800000000000002E-2</v>
      </c>
      <c r="J13" s="45">
        <f t="shared" si="0"/>
        <v>0.77202901500921262</v>
      </c>
      <c r="K13" s="34">
        <f t="shared" si="1"/>
        <v>76770.565252516099</v>
      </c>
      <c r="L13" s="34">
        <f t="shared" si="2"/>
        <v>9.0489823990140188</v>
      </c>
      <c r="M13" s="34">
        <f>SUM(L13:$L$102)</f>
        <v>18485.487995607036</v>
      </c>
      <c r="N13" s="34">
        <f>SUM(K13:$K$102)</f>
        <v>2505870.3739168276</v>
      </c>
      <c r="O13" s="34">
        <f>SUM(N13:$N$102)</f>
        <v>62163731.391809106</v>
      </c>
      <c r="P13" s="34">
        <f>SUM(M13:$M$102)</f>
        <v>1057905.874208567</v>
      </c>
    </row>
    <row r="14" spans="1:16" s="31" customFormat="1" ht="12">
      <c r="A14" s="34">
        <v>1</v>
      </c>
      <c r="B14" s="34">
        <v>12</v>
      </c>
      <c r="C14" s="34">
        <v>99428</v>
      </c>
      <c r="D14" s="42">
        <v>1.3999999999999999E-4</v>
      </c>
      <c r="E14" s="34">
        <v>13</v>
      </c>
      <c r="F14" s="43">
        <v>99422</v>
      </c>
      <c r="G14" s="34">
        <v>6147743</v>
      </c>
      <c r="H14" s="44">
        <v>61.83</v>
      </c>
      <c r="I14" s="34">
        <f t="shared" si="3"/>
        <v>2.3800000000000002E-2</v>
      </c>
      <c r="J14" s="45">
        <f t="shared" si="0"/>
        <v>0.75408186658450149</v>
      </c>
      <c r="K14" s="34">
        <f t="shared" si="1"/>
        <v>74976.851830763815</v>
      </c>
      <c r="L14" s="34">
        <f t="shared" si="2"/>
        <v>9.5751750982599315</v>
      </c>
      <c r="M14" s="34">
        <f>SUM(L14:$L$102)</f>
        <v>18476.439013208023</v>
      </c>
      <c r="N14" s="34">
        <f>SUM(K14:$K$102)</f>
        <v>2429099.8086643117</v>
      </c>
      <c r="O14" s="34">
        <f>SUM(N14:$N$102)</f>
        <v>59657861.017892286</v>
      </c>
      <c r="P14" s="34">
        <f>SUM(M14:$M$102)</f>
        <v>1039420.3862129601</v>
      </c>
    </row>
    <row r="15" spans="1:16" s="31" customFormat="1" ht="12">
      <c r="A15" s="34">
        <v>1</v>
      </c>
      <c r="B15" s="34">
        <v>13</v>
      </c>
      <c r="C15" s="34">
        <v>99415</v>
      </c>
      <c r="D15" s="42">
        <v>1.7000000000000001E-4</v>
      </c>
      <c r="E15" s="34">
        <v>17</v>
      </c>
      <c r="F15" s="43">
        <v>99407</v>
      </c>
      <c r="G15" s="34">
        <v>6048322</v>
      </c>
      <c r="H15" s="44">
        <v>60.84</v>
      </c>
      <c r="I15" s="34">
        <f t="shared" si="3"/>
        <v>2.3800000000000002E-2</v>
      </c>
      <c r="J15" s="45">
        <f t="shared" si="0"/>
        <v>0.73655193063537938</v>
      </c>
      <c r="K15" s="34">
        <f t="shared" si="1"/>
        <v>73224.310184116242</v>
      </c>
      <c r="L15" s="34">
        <f t="shared" si="2"/>
        <v>12.230301641728316</v>
      </c>
      <c r="M15" s="34">
        <f>SUM(L15:$L$102)</f>
        <v>18466.863838109763</v>
      </c>
      <c r="N15" s="34">
        <f>SUM(K15:$K$102)</f>
        <v>2354122.9568335479</v>
      </c>
      <c r="O15" s="34">
        <f>SUM(N15:$N$102)</f>
        <v>57228761.209227972</v>
      </c>
      <c r="P15" s="34">
        <f>SUM(M15:$M$102)</f>
        <v>1020943.9471997521</v>
      </c>
    </row>
    <row r="16" spans="1:16" s="31" customFormat="1" ht="12">
      <c r="A16" s="34">
        <v>1</v>
      </c>
      <c r="B16" s="34">
        <v>14</v>
      </c>
      <c r="C16" s="34">
        <v>99398</v>
      </c>
      <c r="D16" s="42">
        <v>2.1000000000000001E-4</v>
      </c>
      <c r="E16" s="34">
        <v>21</v>
      </c>
      <c r="F16" s="43">
        <v>99388</v>
      </c>
      <c r="G16" s="34">
        <v>5948915</v>
      </c>
      <c r="H16" s="44">
        <v>59.85</v>
      </c>
      <c r="I16" s="34">
        <f t="shared" si="3"/>
        <v>2.3800000000000002E-2</v>
      </c>
      <c r="J16" s="45">
        <f t="shared" si="0"/>
        <v>0.71942950833695973</v>
      </c>
      <c r="K16" s="34">
        <f t="shared" si="1"/>
        <v>71509.854269677118</v>
      </c>
      <c r="L16" s="34">
        <f t="shared" si="2"/>
        <v>14.756807652936271</v>
      </c>
      <c r="M16" s="34">
        <f>SUM(L16:$L$102)</f>
        <v>18454.633536468034</v>
      </c>
      <c r="N16" s="34">
        <f>SUM(K16:$K$102)</f>
        <v>2280898.6466494319</v>
      </c>
      <c r="O16" s="34">
        <f>SUM(N16:$N$102)</f>
        <v>54874638.252394423</v>
      </c>
      <c r="P16" s="34">
        <f>SUM(M16:$M$102)</f>
        <v>1002477.0833616424</v>
      </c>
    </row>
    <row r="17" spans="1:16" s="31" customFormat="1" ht="12">
      <c r="A17" s="34">
        <v>1</v>
      </c>
      <c r="B17" s="34">
        <v>15</v>
      </c>
      <c r="C17" s="34">
        <v>99377</v>
      </c>
      <c r="D17" s="42">
        <v>2.7E-4</v>
      </c>
      <c r="E17" s="34">
        <v>27</v>
      </c>
      <c r="F17" s="43">
        <v>99364</v>
      </c>
      <c r="G17" s="34">
        <v>5849528</v>
      </c>
      <c r="H17" s="44">
        <v>58.86</v>
      </c>
      <c r="I17" s="34">
        <f t="shared" si="3"/>
        <v>2.3800000000000002E-2</v>
      </c>
      <c r="J17" s="45">
        <f t="shared" si="0"/>
        <v>0.70270512633029858</v>
      </c>
      <c r="K17" s="34">
        <f t="shared" si="1"/>
        <v>69832.727339326084</v>
      </c>
      <c r="L17" s="34">
        <f t="shared" si="2"/>
        <v>18.531977349988338</v>
      </c>
      <c r="M17" s="34">
        <f>SUM(L17:$L$102)</f>
        <v>18439.876728815092</v>
      </c>
      <c r="N17" s="34">
        <f>SUM(K17:$K$102)</f>
        <v>2209388.7923797546</v>
      </c>
      <c r="O17" s="34">
        <f>SUM(N17:$N$102)</f>
        <v>52593739.60574498</v>
      </c>
      <c r="P17" s="34">
        <f>SUM(M17:$M$102)</f>
        <v>984022.44982517441</v>
      </c>
    </row>
    <row r="18" spans="1:16" s="31" customFormat="1" ht="12">
      <c r="A18" s="34">
        <v>1</v>
      </c>
      <c r="B18" s="34">
        <v>16</v>
      </c>
      <c r="C18" s="34">
        <v>99350</v>
      </c>
      <c r="D18" s="42">
        <v>3.4000000000000002E-4</v>
      </c>
      <c r="E18" s="34">
        <v>33</v>
      </c>
      <c r="F18" s="43">
        <v>99334</v>
      </c>
      <c r="G18" s="34">
        <v>5750164</v>
      </c>
      <c r="H18" s="44">
        <v>57.88</v>
      </c>
      <c r="I18" s="34">
        <f t="shared" si="3"/>
        <v>2.3800000000000002E-2</v>
      </c>
      <c r="J18" s="45">
        <f t="shared" si="0"/>
        <v>0.68636953148104951</v>
      </c>
      <c r="K18" s="34">
        <f t="shared" si="1"/>
        <v>68190.812952642271</v>
      </c>
      <c r="L18" s="34">
        <f t="shared" si="2"/>
        <v>22.123651630078754</v>
      </c>
      <c r="M18" s="34">
        <f>SUM(L18:$L$102)</f>
        <v>18421.344751465105</v>
      </c>
      <c r="N18" s="34">
        <f>SUM(K18:$K$102)</f>
        <v>2139556.0650404277</v>
      </c>
      <c r="O18" s="34">
        <f>SUM(N18:$N$102)</f>
        <v>50384350.813365228</v>
      </c>
      <c r="P18" s="34">
        <f>SUM(M18:$M$102)</f>
        <v>965582.57309635915</v>
      </c>
    </row>
    <row r="19" spans="1:16" s="31" customFormat="1" ht="12">
      <c r="A19" s="34">
        <v>1</v>
      </c>
      <c r="B19" s="34">
        <v>17</v>
      </c>
      <c r="C19" s="34">
        <v>99317</v>
      </c>
      <c r="D19" s="42">
        <v>4.2000000000000002E-4</v>
      </c>
      <c r="E19" s="34">
        <v>42</v>
      </c>
      <c r="F19" s="43">
        <v>99296</v>
      </c>
      <c r="G19" s="34">
        <v>5650831</v>
      </c>
      <c r="H19" s="44">
        <v>56.9</v>
      </c>
      <c r="I19" s="34">
        <f t="shared" si="3"/>
        <v>2.3800000000000002E-2</v>
      </c>
      <c r="J19" s="45">
        <f t="shared" si="0"/>
        <v>0.6704136857599623</v>
      </c>
      <c r="K19" s="34">
        <f t="shared" si="1"/>
        <v>66583.476028622172</v>
      </c>
      <c r="L19" s="34">
        <f t="shared" si="2"/>
        <v>27.50280797218052</v>
      </c>
      <c r="M19" s="34">
        <f>SUM(L19:$L$102)</f>
        <v>18399.221099835027</v>
      </c>
      <c r="N19" s="34">
        <f>SUM(K19:$K$102)</f>
        <v>2071365.2520877859</v>
      </c>
      <c r="O19" s="34">
        <f>SUM(N19:$N$102)</f>
        <v>48244794.748324804</v>
      </c>
      <c r="P19" s="34">
        <f>SUM(M19:$M$102)</f>
        <v>947161.22834489425</v>
      </c>
    </row>
    <row r="20" spans="1:16" s="31" customFormat="1" ht="12">
      <c r="A20" s="34">
        <v>1</v>
      </c>
      <c r="B20" s="34">
        <v>18</v>
      </c>
      <c r="C20" s="34">
        <v>99275</v>
      </c>
      <c r="D20" s="42">
        <v>5.1999999999999995E-4</v>
      </c>
      <c r="E20" s="34">
        <v>51</v>
      </c>
      <c r="F20" s="43">
        <v>99250</v>
      </c>
      <c r="G20" s="34">
        <v>5551535</v>
      </c>
      <c r="H20" s="44">
        <v>55.92</v>
      </c>
      <c r="I20" s="34">
        <f t="shared" si="3"/>
        <v>2.3800000000000002E-2</v>
      </c>
      <c r="J20" s="45">
        <f t="shared" si="0"/>
        <v>0.65482876124239331</v>
      </c>
      <c r="K20" s="34">
        <f t="shared" si="1"/>
        <v>65008.125272338599</v>
      </c>
      <c r="L20" s="34">
        <f t="shared" si="2"/>
        <v>32.619912896427088</v>
      </c>
      <c r="M20" s="34">
        <f>SUM(L20:$L$102)</f>
        <v>18371.718291862846</v>
      </c>
      <c r="N20" s="34">
        <f>SUM(K20:$K$102)</f>
        <v>2004781.7760591633</v>
      </c>
      <c r="O20" s="34">
        <f>SUM(N20:$N$102)</f>
        <v>46173429.496237017</v>
      </c>
      <c r="P20" s="34">
        <f>SUM(M20:$M$102)</f>
        <v>928762.00724505913</v>
      </c>
    </row>
    <row r="21" spans="1:16" s="31" customFormat="1" ht="12">
      <c r="A21" s="34">
        <v>1</v>
      </c>
      <c r="B21" s="34">
        <v>19</v>
      </c>
      <c r="C21" s="34">
        <v>99224</v>
      </c>
      <c r="D21" s="42">
        <v>6.0999999999999997E-4</v>
      </c>
      <c r="E21" s="34">
        <v>61</v>
      </c>
      <c r="F21" s="43">
        <v>99194</v>
      </c>
      <c r="G21" s="34">
        <v>5452285</v>
      </c>
      <c r="H21" s="44">
        <v>54.95</v>
      </c>
      <c r="I21" s="34">
        <f t="shared" si="3"/>
        <v>2.3800000000000002E-2</v>
      </c>
      <c r="J21" s="45">
        <f t="shared" si="0"/>
        <v>0.63960613522406062</v>
      </c>
      <c r="K21" s="34">
        <f t="shared" si="1"/>
        <v>63464.279161472194</v>
      </c>
      <c r="L21" s="34">
        <f t="shared" si="2"/>
        <v>38.108980512470886</v>
      </c>
      <c r="M21" s="34">
        <f>SUM(L21:$L$102)</f>
        <v>18339.098378966424</v>
      </c>
      <c r="N21" s="34">
        <f>SUM(K21:$K$102)</f>
        <v>1939773.650786825</v>
      </c>
      <c r="O21" s="34">
        <f>SUM(N21:$N$102)</f>
        <v>44168647.720177852</v>
      </c>
      <c r="P21" s="34">
        <f>SUM(M21:$M$102)</f>
        <v>910390.28895319626</v>
      </c>
    </row>
    <row r="22" spans="1:16" s="31" customFormat="1" ht="12">
      <c r="A22" s="34">
        <v>1</v>
      </c>
      <c r="B22" s="34">
        <v>20</v>
      </c>
      <c r="C22" s="34">
        <v>99163</v>
      </c>
      <c r="D22" s="42">
        <v>7.1000000000000002E-4</v>
      </c>
      <c r="E22" s="34">
        <v>70</v>
      </c>
      <c r="F22" s="43">
        <v>99128</v>
      </c>
      <c r="G22" s="34">
        <v>5353092</v>
      </c>
      <c r="H22" s="44">
        <v>53.98</v>
      </c>
      <c r="I22" s="34">
        <f t="shared" si="3"/>
        <v>2.3800000000000002E-2</v>
      </c>
      <c r="J22" s="45">
        <f t="shared" si="0"/>
        <v>0.62473738545034241</v>
      </c>
      <c r="K22" s="34">
        <f t="shared" si="1"/>
        <v>61950.833353412301</v>
      </c>
      <c r="L22" s="34">
        <f t="shared" si="2"/>
        <v>42.714999981953468</v>
      </c>
      <c r="M22" s="34">
        <f>SUM(L22:$L$102)</f>
        <v>18300.989398453952</v>
      </c>
      <c r="N22" s="34">
        <f>SUM(K22:$K$102)</f>
        <v>1876309.3716253527</v>
      </c>
      <c r="O22" s="34">
        <f>SUM(N22:$N$102)</f>
        <v>42228874.069391027</v>
      </c>
      <c r="P22" s="34">
        <f>SUM(M22:$M$102)</f>
        <v>892051.19057422993</v>
      </c>
    </row>
    <row r="23" spans="1:16" s="31" customFormat="1" ht="12">
      <c r="A23" s="34">
        <v>1</v>
      </c>
      <c r="B23" s="34">
        <v>21</v>
      </c>
      <c r="C23" s="34">
        <v>99093</v>
      </c>
      <c r="D23" s="42">
        <v>7.9000000000000001E-4</v>
      </c>
      <c r="E23" s="34">
        <v>79</v>
      </c>
      <c r="F23" s="43">
        <v>99054</v>
      </c>
      <c r="G23" s="34">
        <v>5253964</v>
      </c>
      <c r="H23" s="44">
        <v>53.02</v>
      </c>
      <c r="I23" s="34">
        <f t="shared" si="3"/>
        <v>2.3800000000000002E-2</v>
      </c>
      <c r="J23" s="45">
        <f t="shared" si="0"/>
        <v>0.61021428545647816</v>
      </c>
      <c r="K23" s="34">
        <f t="shared" si="1"/>
        <v>60467.964188738792</v>
      </c>
      <c r="L23" s="34">
        <f t="shared" si="2"/>
        <v>47.086275201271519</v>
      </c>
      <c r="M23" s="34">
        <f>SUM(L23:$L$102)</f>
        <v>18258.274398472</v>
      </c>
      <c r="N23" s="34">
        <f>SUM(K23:$K$102)</f>
        <v>1814358.5382719403</v>
      </c>
      <c r="O23" s="34">
        <f>SUM(N23:$N$102)</f>
        <v>40352564.697765671</v>
      </c>
      <c r="P23" s="34">
        <f>SUM(M23:$M$102)</f>
        <v>873750.20117577584</v>
      </c>
    </row>
    <row r="24" spans="1:16" s="31" customFormat="1" ht="12">
      <c r="A24" s="34">
        <v>1</v>
      </c>
      <c r="B24" s="34">
        <v>22</v>
      </c>
      <c r="C24" s="34">
        <v>99014</v>
      </c>
      <c r="D24" s="42">
        <v>8.4999999999999995E-4</v>
      </c>
      <c r="E24" s="34">
        <v>84</v>
      </c>
      <c r="F24" s="43">
        <v>98972</v>
      </c>
      <c r="G24" s="34">
        <v>5154910</v>
      </c>
      <c r="H24" s="44">
        <v>52.06</v>
      </c>
      <c r="I24" s="34">
        <f t="shared" si="3"/>
        <v>2.3800000000000002E-2</v>
      </c>
      <c r="J24" s="45">
        <f t="shared" si="0"/>
        <v>0.59602880001609515</v>
      </c>
      <c r="K24" s="34">
        <f t="shared" si="1"/>
        <v>59015.195604793647</v>
      </c>
      <c r="L24" s="34">
        <f t="shared" si="2"/>
        <v>48.902538778425459</v>
      </c>
      <c r="M24" s="34">
        <f>SUM(L24:$L$102)</f>
        <v>18211.188123270724</v>
      </c>
      <c r="N24" s="34">
        <f>SUM(K24:$K$102)</f>
        <v>1753890.5740832016</v>
      </c>
      <c r="O24" s="34">
        <f>SUM(N24:$N$102)</f>
        <v>38538206.159493729</v>
      </c>
      <c r="P24" s="34">
        <f>SUM(M24:$M$102)</f>
        <v>855491.92677730392</v>
      </c>
    </row>
    <row r="25" spans="1:16" s="31" customFormat="1" ht="12">
      <c r="A25" s="34">
        <v>1</v>
      </c>
      <c r="B25" s="34">
        <v>23</v>
      </c>
      <c r="C25" s="34">
        <v>98930</v>
      </c>
      <c r="D25" s="42">
        <v>9.1E-4</v>
      </c>
      <c r="E25" s="34">
        <v>90</v>
      </c>
      <c r="F25" s="43">
        <v>98885</v>
      </c>
      <c r="G25" s="34">
        <v>5055938</v>
      </c>
      <c r="H25" s="44">
        <v>51.11</v>
      </c>
      <c r="I25" s="34">
        <f t="shared" si="3"/>
        <v>2.3800000000000002E-2</v>
      </c>
      <c r="J25" s="45">
        <f t="shared" si="0"/>
        <v>0.58217308069554119</v>
      </c>
      <c r="K25" s="34">
        <f t="shared" si="1"/>
        <v>57594.382873209892</v>
      </c>
      <c r="L25" s="34">
        <f t="shared" si="2"/>
        <v>51.17755153604093</v>
      </c>
      <c r="M25" s="34">
        <f>SUM(L25:$L$102)</f>
        <v>18162.285584492296</v>
      </c>
      <c r="N25" s="34">
        <f>SUM(K25:$K$102)</f>
        <v>1694875.3784784083</v>
      </c>
      <c r="O25" s="34">
        <f>SUM(N25:$N$102)</f>
        <v>36784315.58541052</v>
      </c>
      <c r="P25" s="34">
        <f>SUM(M25:$M$102)</f>
        <v>837280.73865403305</v>
      </c>
    </row>
    <row r="26" spans="1:16" s="31" customFormat="1" ht="12">
      <c r="A26" s="34">
        <v>1</v>
      </c>
      <c r="B26" s="34">
        <v>24</v>
      </c>
      <c r="C26" s="34">
        <v>98840</v>
      </c>
      <c r="D26" s="42">
        <v>9.5E-4</v>
      </c>
      <c r="E26" s="34">
        <v>94</v>
      </c>
      <c r="F26" s="43">
        <v>98793</v>
      </c>
      <c r="G26" s="34">
        <v>4957053</v>
      </c>
      <c r="H26" s="44">
        <v>50.15</v>
      </c>
      <c r="I26" s="34">
        <f t="shared" si="3"/>
        <v>2.3800000000000002E-2</v>
      </c>
      <c r="J26" s="45">
        <f t="shared" si="0"/>
        <v>0.56863946151156586</v>
      </c>
      <c r="K26" s="34">
        <f t="shared" si="1"/>
        <v>56204.324375803168</v>
      </c>
      <c r="L26" s="34">
        <f t="shared" si="2"/>
        <v>52.209522740854844</v>
      </c>
      <c r="M26" s="34">
        <f>SUM(L26:$L$102)</f>
        <v>18111.108032956261</v>
      </c>
      <c r="N26" s="34">
        <f>SUM(K26:$K$102)</f>
        <v>1637280.9956051987</v>
      </c>
      <c r="O26" s="34">
        <f>SUM(N26:$N$102)</f>
        <v>35089440.206932098</v>
      </c>
      <c r="P26" s="34">
        <f>SUM(M26:$M$102)</f>
        <v>819118.4530695409</v>
      </c>
    </row>
    <row r="27" spans="1:16" s="31" customFormat="1" ht="12">
      <c r="A27" s="34">
        <v>1</v>
      </c>
      <c r="B27" s="34">
        <v>25</v>
      </c>
      <c r="C27" s="34">
        <v>98746</v>
      </c>
      <c r="D27" s="42">
        <v>1E-3</v>
      </c>
      <c r="E27" s="34">
        <v>99</v>
      </c>
      <c r="F27" s="43">
        <v>98697</v>
      </c>
      <c r="G27" s="34">
        <v>4858260</v>
      </c>
      <c r="H27" s="44">
        <v>49.2</v>
      </c>
      <c r="I27" s="34">
        <f t="shared" si="3"/>
        <v>2.3800000000000002E-2</v>
      </c>
      <c r="J27" s="45">
        <f t="shared" si="0"/>
        <v>0.55542045468994516</v>
      </c>
      <c r="K27" s="34">
        <f t="shared" si="1"/>
        <v>54845.548218813325</v>
      </c>
      <c r="L27" s="34">
        <f t="shared" si="2"/>
        <v>53.708365905747769</v>
      </c>
      <c r="M27" s="34">
        <f>SUM(L27:$L$102)</f>
        <v>18058.898510215404</v>
      </c>
      <c r="N27" s="34">
        <f>SUM(K27:$K$102)</f>
        <v>1581076.6712293951</v>
      </c>
      <c r="O27" s="34">
        <f>SUM(N27:$N$102)</f>
        <v>33452159.211326882</v>
      </c>
      <c r="P27" s="34">
        <f>SUM(M27:$M$102)</f>
        <v>801007.34503658442</v>
      </c>
    </row>
    <row r="28" spans="1:16" s="31" customFormat="1" ht="12">
      <c r="A28" s="34">
        <v>1</v>
      </c>
      <c r="B28" s="34">
        <v>26</v>
      </c>
      <c r="C28" s="34">
        <v>98647</v>
      </c>
      <c r="D28" s="42">
        <v>1.0499999999999999E-3</v>
      </c>
      <c r="E28" s="34">
        <v>103</v>
      </c>
      <c r="F28" s="43">
        <v>98596</v>
      </c>
      <c r="G28" s="34">
        <v>4759564</v>
      </c>
      <c r="H28" s="44">
        <v>48.25</v>
      </c>
      <c r="I28" s="34">
        <f t="shared" si="3"/>
        <v>2.3800000000000002E-2</v>
      </c>
      <c r="J28" s="45">
        <f t="shared" si="0"/>
        <v>0.54250874652270475</v>
      </c>
      <c r="K28" s="34">
        <f t="shared" si="1"/>
        <v>53516.860318225255</v>
      </c>
      <c r="L28" s="34">
        <f t="shared" si="2"/>
        <v>54.579410912129887</v>
      </c>
      <c r="M28" s="34">
        <f>SUM(L28:$L$102)</f>
        <v>18005.190144309658</v>
      </c>
      <c r="N28" s="34">
        <f>SUM(K28:$K$102)</f>
        <v>1526231.1230105818</v>
      </c>
      <c r="O28" s="34">
        <f>SUM(N28:$N$102)</f>
        <v>31871082.54009749</v>
      </c>
      <c r="P28" s="34">
        <f>SUM(M28:$M$102)</f>
        <v>782948.44652636908</v>
      </c>
    </row>
    <row r="29" spans="1:16" s="31" customFormat="1" ht="12">
      <c r="A29" s="34">
        <v>1</v>
      </c>
      <c r="B29" s="34">
        <v>27</v>
      </c>
      <c r="C29" s="34">
        <v>98544</v>
      </c>
      <c r="D29" s="42">
        <v>1.1100000000000001E-3</v>
      </c>
      <c r="E29" s="34">
        <v>110</v>
      </c>
      <c r="F29" s="43">
        <v>98489</v>
      </c>
      <c r="G29" s="34">
        <v>4660968</v>
      </c>
      <c r="H29" s="44">
        <v>47.3</v>
      </c>
      <c r="I29" s="34">
        <f t="shared" si="3"/>
        <v>2.3800000000000002E-2</v>
      </c>
      <c r="J29" s="45">
        <f t="shared" si="0"/>
        <v>0.52989719332164942</v>
      </c>
      <c r="K29" s="34">
        <f t="shared" si="1"/>
        <v>52218.189018688623</v>
      </c>
      <c r="L29" s="34">
        <f t="shared" si="2"/>
        <v>56.93366992125555</v>
      </c>
      <c r="M29" s="34">
        <f>SUM(L29:$L$102)</f>
        <v>17950.610733397531</v>
      </c>
      <c r="N29" s="34">
        <f>SUM(K29:$K$102)</f>
        <v>1472714.2626923565</v>
      </c>
      <c r="O29" s="34">
        <f>SUM(N29:$N$102)</f>
        <v>30344851.417086907</v>
      </c>
      <c r="P29" s="34">
        <f>SUM(M29:$M$102)</f>
        <v>764943.25638205931</v>
      </c>
    </row>
    <row r="30" spans="1:16" s="31" customFormat="1" ht="12">
      <c r="A30" s="34">
        <v>1</v>
      </c>
      <c r="B30" s="34">
        <v>28</v>
      </c>
      <c r="C30" s="34">
        <v>98434</v>
      </c>
      <c r="D30" s="42">
        <v>1.1900000000000001E-3</v>
      </c>
      <c r="E30" s="34">
        <v>117</v>
      </c>
      <c r="F30" s="43">
        <v>98376</v>
      </c>
      <c r="G30" s="34">
        <v>4562479</v>
      </c>
      <c r="H30" s="44">
        <v>46.35</v>
      </c>
      <c r="I30" s="34">
        <f t="shared" si="3"/>
        <v>2.3800000000000002E-2</v>
      </c>
      <c r="J30" s="45">
        <f t="shared" si="0"/>
        <v>0.51757881746595957</v>
      </c>
      <c r="K30" s="34">
        <f t="shared" si="1"/>
        <v>50947.353318444264</v>
      </c>
      <c r="L30" s="34">
        <f t="shared" si="2"/>
        <v>59.148976014375137</v>
      </c>
      <c r="M30" s="34">
        <f>SUM(L30:$L$102)</f>
        <v>17893.677063476272</v>
      </c>
      <c r="N30" s="34">
        <f>SUM(K30:$K$102)</f>
        <v>1420496.0736736679</v>
      </c>
      <c r="O30" s="34">
        <f>SUM(N30:$N$102)</f>
        <v>28872137.154394552</v>
      </c>
      <c r="P30" s="34">
        <f>SUM(M30:$M$102)</f>
        <v>746992.64564866177</v>
      </c>
    </row>
    <row r="31" spans="1:16" s="31" customFormat="1" ht="12">
      <c r="A31" s="34">
        <v>1</v>
      </c>
      <c r="B31" s="34">
        <v>29</v>
      </c>
      <c r="C31" s="34">
        <v>98317</v>
      </c>
      <c r="D31" s="42">
        <v>1.2800000000000001E-3</v>
      </c>
      <c r="E31" s="34">
        <v>126</v>
      </c>
      <c r="F31" s="43">
        <v>98254</v>
      </c>
      <c r="G31" s="34">
        <v>4464104</v>
      </c>
      <c r="H31" s="44">
        <v>45.41</v>
      </c>
      <c r="I31" s="34">
        <f t="shared" si="3"/>
        <v>2.3800000000000002E-2</v>
      </c>
      <c r="J31" s="45">
        <f t="shared" si="0"/>
        <v>0.50554680354166781</v>
      </c>
      <c r="K31" s="34">
        <f t="shared" si="1"/>
        <v>49703.845083806154</v>
      </c>
      <c r="L31" s="34">
        <f t="shared" si="2"/>
        <v>62.218106315930989</v>
      </c>
      <c r="M31" s="34">
        <f>SUM(L31:$L$102)</f>
        <v>17834.528087461898</v>
      </c>
      <c r="N31" s="34">
        <f>SUM(K31:$K$102)</f>
        <v>1369548.7203552236</v>
      </c>
      <c r="O31" s="34">
        <f>SUM(N31:$N$102)</f>
        <v>27451641.080720883</v>
      </c>
      <c r="P31" s="34">
        <f>SUM(M31:$M$102)</f>
        <v>729098.96858518571</v>
      </c>
    </row>
    <row r="32" spans="1:16" s="31" customFormat="1" ht="12">
      <c r="A32" s="34">
        <v>1</v>
      </c>
      <c r="B32" s="34">
        <v>30</v>
      </c>
      <c r="C32" s="34">
        <v>98191</v>
      </c>
      <c r="D32" s="42">
        <v>1.3799999999999999E-3</v>
      </c>
      <c r="E32" s="34">
        <v>135</v>
      </c>
      <c r="F32" s="43">
        <v>98124</v>
      </c>
      <c r="G32" s="34">
        <v>4365850</v>
      </c>
      <c r="H32" s="44">
        <v>44.46</v>
      </c>
      <c r="I32" s="34">
        <f t="shared" si="3"/>
        <v>2.3800000000000002E-2</v>
      </c>
      <c r="J32" s="45">
        <f t="shared" si="0"/>
        <v>0.49379449457088087</v>
      </c>
      <c r="K32" s="34">
        <f t="shared" si="1"/>
        <v>48486.175216409363</v>
      </c>
      <c r="L32" s="34">
        <f t="shared" si="2"/>
        <v>65.112577424368922</v>
      </c>
      <c r="M32" s="34">
        <f>SUM(L32:$L$102)</f>
        <v>17772.309981145969</v>
      </c>
      <c r="N32" s="34">
        <f>SUM(K32:$K$102)</f>
        <v>1319844.8752714174</v>
      </c>
      <c r="O32" s="34">
        <f>SUM(N32:$N$102)</f>
        <v>26082092.360365663</v>
      </c>
      <c r="P32" s="34">
        <f>SUM(M32:$M$102)</f>
        <v>711264.44049772364</v>
      </c>
    </row>
    <row r="33" spans="1:16" s="31" customFormat="1" ht="12">
      <c r="A33" s="34">
        <v>1</v>
      </c>
      <c r="B33" s="34">
        <v>31</v>
      </c>
      <c r="C33" s="34">
        <v>98056</v>
      </c>
      <c r="D33" s="42">
        <v>1.49E-3</v>
      </c>
      <c r="E33" s="34">
        <v>146</v>
      </c>
      <c r="F33" s="43">
        <v>97983</v>
      </c>
      <c r="G33" s="34">
        <v>4267726</v>
      </c>
      <c r="H33" s="44">
        <v>43.52</v>
      </c>
      <c r="I33" s="34">
        <f t="shared" si="3"/>
        <v>2.3800000000000002E-2</v>
      </c>
      <c r="J33" s="45">
        <f t="shared" si="0"/>
        <v>0.48231538832865872</v>
      </c>
      <c r="K33" s="34">
        <f t="shared" si="1"/>
        <v>47293.917717954959</v>
      </c>
      <c r="L33" s="34">
        <f t="shared" si="2"/>
        <v>68.78105752684526</v>
      </c>
      <c r="M33" s="34">
        <f>SUM(L33:$L$102)</f>
        <v>17707.197403721599</v>
      </c>
      <c r="N33" s="34">
        <f>SUM(K33:$K$102)</f>
        <v>1271358.7000550083</v>
      </c>
      <c r="O33" s="34">
        <f>SUM(N33:$N$102)</f>
        <v>24762247.485094249</v>
      </c>
      <c r="P33" s="34">
        <f>SUM(M33:$M$102)</f>
        <v>693492.13051657774</v>
      </c>
    </row>
    <row r="34" spans="1:16" s="31" customFormat="1" ht="12">
      <c r="A34" s="34">
        <v>1</v>
      </c>
      <c r="B34" s="34">
        <v>32</v>
      </c>
      <c r="C34" s="34">
        <v>97910</v>
      </c>
      <c r="D34" s="42">
        <v>1.6100000000000001E-3</v>
      </c>
      <c r="E34" s="34">
        <v>158</v>
      </c>
      <c r="F34" s="43">
        <v>97831</v>
      </c>
      <c r="G34" s="34">
        <v>4169743</v>
      </c>
      <c r="H34" s="44">
        <v>42.59</v>
      </c>
      <c r="I34" s="34">
        <f t="shared" si="3"/>
        <v>2.3800000000000002E-2</v>
      </c>
      <c r="J34" s="45">
        <f t="shared" si="0"/>
        <v>0.47110313374551543</v>
      </c>
      <c r="K34" s="34">
        <f t="shared" si="1"/>
        <v>46125.707825023419</v>
      </c>
      <c r="L34" s="34">
        <f t="shared" si="2"/>
        <v>72.703941328180733</v>
      </c>
      <c r="M34" s="34">
        <f>SUM(L34:$L$102)</f>
        <v>17638.416346194754</v>
      </c>
      <c r="N34" s="34">
        <f>SUM(K34:$K$102)</f>
        <v>1224064.782337053</v>
      </c>
      <c r="O34" s="34">
        <f>SUM(N34:$N$102)</f>
        <v>23490888.785039239</v>
      </c>
      <c r="P34" s="34">
        <f>SUM(M34:$M$102)</f>
        <v>675784.93311285623</v>
      </c>
    </row>
    <row r="35" spans="1:16" s="31" customFormat="1" ht="12">
      <c r="A35" s="34">
        <v>1</v>
      </c>
      <c r="B35" s="34">
        <v>33</v>
      </c>
      <c r="C35" s="34">
        <v>97752</v>
      </c>
      <c r="D35" s="42">
        <v>1.74E-3</v>
      </c>
      <c r="E35" s="34">
        <v>170</v>
      </c>
      <c r="F35" s="43">
        <v>97667</v>
      </c>
      <c r="G35" s="34">
        <v>4071912</v>
      </c>
      <c r="H35" s="44">
        <v>41.66</v>
      </c>
      <c r="I35" s="34">
        <f t="shared" si="3"/>
        <v>2.3800000000000002E-2</v>
      </c>
      <c r="J35" s="45">
        <f t="shared" si="0"/>
        <v>0.46015152739354892</v>
      </c>
      <c r="K35" s="34">
        <f t="shared" si="1"/>
        <v>44980.732105774194</v>
      </c>
      <c r="L35" s="34">
        <f t="shared" si="2"/>
        <v>76.407266709223791</v>
      </c>
      <c r="M35" s="34">
        <f>SUM(L35:$L$102)</f>
        <v>17565.712404866572</v>
      </c>
      <c r="N35" s="34">
        <f>SUM(K35:$K$102)</f>
        <v>1177939.0745120295</v>
      </c>
      <c r="O35" s="34">
        <f>SUM(N35:$N$102)</f>
        <v>22266824.002702184</v>
      </c>
      <c r="P35" s="34">
        <f>SUM(M35:$M$102)</f>
        <v>658146.51676666155</v>
      </c>
    </row>
    <row r="36" spans="1:16" s="31" customFormat="1" ht="12">
      <c r="A36" s="34">
        <v>1</v>
      </c>
      <c r="B36" s="34">
        <v>34</v>
      </c>
      <c r="C36" s="34">
        <v>97582</v>
      </c>
      <c r="D36" s="42">
        <v>1.8699999999999999E-3</v>
      </c>
      <c r="E36" s="34">
        <v>182</v>
      </c>
      <c r="F36" s="43">
        <v>97491</v>
      </c>
      <c r="G36" s="34">
        <v>3974245</v>
      </c>
      <c r="H36" s="44">
        <v>40.729999999999997</v>
      </c>
      <c r="I36" s="34">
        <f t="shared" si="3"/>
        <v>2.3800000000000002E-2</v>
      </c>
      <c r="J36" s="45">
        <f t="shared" si="0"/>
        <v>0.44945451005425757</v>
      </c>
      <c r="K36" s="34">
        <f t="shared" si="1"/>
        <v>43858.670000114565</v>
      </c>
      <c r="L36" s="34">
        <f t="shared" si="2"/>
        <v>79.899121732638079</v>
      </c>
      <c r="M36" s="34">
        <f>SUM(L36:$L$102)</f>
        <v>17489.30513815735</v>
      </c>
      <c r="N36" s="34">
        <f>SUM(K36:$K$102)</f>
        <v>1132958.3424062554</v>
      </c>
      <c r="O36" s="34">
        <f>SUM(N36:$N$102)</f>
        <v>21088884.928190161</v>
      </c>
      <c r="P36" s="34">
        <f>SUM(M36:$M$102)</f>
        <v>640580.80436179484</v>
      </c>
    </row>
    <row r="37" spans="1:16" s="31" customFormat="1" ht="12">
      <c r="A37" s="34">
        <v>1</v>
      </c>
      <c r="B37" s="34">
        <v>35</v>
      </c>
      <c r="C37" s="34">
        <v>97400</v>
      </c>
      <c r="D37" s="42">
        <v>2E-3</v>
      </c>
      <c r="E37" s="34">
        <v>195</v>
      </c>
      <c r="F37" s="43">
        <v>97303</v>
      </c>
      <c r="G37" s="34">
        <v>3876754</v>
      </c>
      <c r="H37" s="44">
        <v>39.799999999999997</v>
      </c>
      <c r="I37" s="34">
        <f t="shared" si="3"/>
        <v>2.3800000000000002E-2</v>
      </c>
      <c r="J37" s="45">
        <f t="shared" si="0"/>
        <v>0.43900616336614329</v>
      </c>
      <c r="K37" s="34">
        <f t="shared" si="1"/>
        <v>42759.200311862354</v>
      </c>
      <c r="L37" s="34">
        <f t="shared" si="2"/>
        <v>83.616137777298235</v>
      </c>
      <c r="M37" s="34">
        <f>SUM(L37:$L$102)</f>
        <v>17409.406016424709</v>
      </c>
      <c r="N37" s="34">
        <f>SUM(K37:$K$102)</f>
        <v>1089099.6724061409</v>
      </c>
      <c r="O37" s="34">
        <f>SUM(N37:$N$102)</f>
        <v>19955926.585783906</v>
      </c>
      <c r="P37" s="34">
        <f>SUM(M37:$M$102)</f>
        <v>623091.49922363763</v>
      </c>
    </row>
    <row r="38" spans="1:16" s="31" customFormat="1" ht="12">
      <c r="A38" s="34">
        <v>1</v>
      </c>
      <c r="B38" s="34">
        <v>36</v>
      </c>
      <c r="C38" s="34">
        <v>97205</v>
      </c>
      <c r="D38" s="42">
        <v>2.1299999999999999E-3</v>
      </c>
      <c r="E38" s="34">
        <v>208</v>
      </c>
      <c r="F38" s="43">
        <v>97101</v>
      </c>
      <c r="G38" s="34">
        <v>3779452</v>
      </c>
      <c r="H38" s="44">
        <v>38.880000000000003</v>
      </c>
      <c r="I38" s="34">
        <f t="shared" si="3"/>
        <v>2.3800000000000002E-2</v>
      </c>
      <c r="J38" s="45">
        <f t="shared" si="0"/>
        <v>0.42880070655024738</v>
      </c>
      <c r="K38" s="34">
        <f t="shared" si="1"/>
        <v>41681.572680216799</v>
      </c>
      <c r="L38" s="34">
        <f t="shared" si="2"/>
        <v>87.11715858805573</v>
      </c>
      <c r="M38" s="34">
        <f>SUM(L38:$L$102)</f>
        <v>17325.789878647411</v>
      </c>
      <c r="N38" s="34">
        <f>SUM(K38:$K$102)</f>
        <v>1046340.4720942783</v>
      </c>
      <c r="O38" s="34">
        <f>SUM(N38:$N$102)</f>
        <v>18866826.913377769</v>
      </c>
      <c r="P38" s="34">
        <f>SUM(M38:$M$102)</f>
        <v>605682.09320721286</v>
      </c>
    </row>
    <row r="39" spans="1:16" s="31" customFormat="1" ht="12">
      <c r="A39" s="34">
        <v>1</v>
      </c>
      <c r="B39" s="34">
        <v>37</v>
      </c>
      <c r="C39" s="34">
        <v>96997</v>
      </c>
      <c r="D39" s="42">
        <v>2.2599999999999999E-3</v>
      </c>
      <c r="E39" s="34">
        <v>219</v>
      </c>
      <c r="F39" s="43">
        <v>96888</v>
      </c>
      <c r="G39" s="34">
        <v>3682351</v>
      </c>
      <c r="H39" s="44">
        <v>37.96</v>
      </c>
      <c r="I39" s="34">
        <f t="shared" si="3"/>
        <v>2.3800000000000002E-2</v>
      </c>
      <c r="J39" s="45">
        <f t="shared" si="0"/>
        <v>0.41883249321180638</v>
      </c>
      <c r="K39" s="34">
        <f t="shared" si="1"/>
        <v>40625.495344065581</v>
      </c>
      <c r="L39" s="34">
        <f t="shared" si="2"/>
        <v>89.592025799360798</v>
      </c>
      <c r="M39" s="34">
        <f>SUM(L39:$L$102)</f>
        <v>17238.672720059352</v>
      </c>
      <c r="N39" s="34">
        <f>SUM(K39:$K$102)</f>
        <v>1004658.8994140615</v>
      </c>
      <c r="O39" s="34">
        <f>SUM(N39:$N$102)</f>
        <v>17820486.441283498</v>
      </c>
      <c r="P39" s="34">
        <f>SUM(M39:$M$102)</f>
        <v>588356.30332856555</v>
      </c>
    </row>
    <row r="40" spans="1:16" s="31" customFormat="1" ht="12">
      <c r="A40" s="34">
        <v>1</v>
      </c>
      <c r="B40" s="34">
        <v>38</v>
      </c>
      <c r="C40" s="34">
        <v>96778</v>
      </c>
      <c r="D40" s="42">
        <v>2.3999999999999998E-3</v>
      </c>
      <c r="E40" s="34">
        <v>232</v>
      </c>
      <c r="F40" s="43">
        <v>96662</v>
      </c>
      <c r="G40" s="34">
        <v>3585463</v>
      </c>
      <c r="H40" s="44">
        <v>37.049999999999997</v>
      </c>
      <c r="I40" s="34">
        <f t="shared" si="3"/>
        <v>2.3800000000000002E-2</v>
      </c>
      <c r="J40" s="45">
        <f t="shared" si="0"/>
        <v>0.40909600821625935</v>
      </c>
      <c r="K40" s="34">
        <f t="shared" si="1"/>
        <v>39591.49348315315</v>
      </c>
      <c r="L40" s="34">
        <f t="shared" si="2"/>
        <v>92.703920595987668</v>
      </c>
      <c r="M40" s="34">
        <f>SUM(L40:$L$102)</f>
        <v>17149.080694259992</v>
      </c>
      <c r="N40" s="34">
        <f>SUM(K40:$K$102)</f>
        <v>964033.40406999586</v>
      </c>
      <c r="O40" s="34">
        <f>SUM(N40:$N$102)</f>
        <v>16815827.541869439</v>
      </c>
      <c r="P40" s="34">
        <f>SUM(M40:$M$102)</f>
        <v>571117.63060850615</v>
      </c>
    </row>
    <row r="41" spans="1:16" s="31" customFormat="1" ht="12">
      <c r="A41" s="34">
        <v>1</v>
      </c>
      <c r="B41" s="34">
        <v>39</v>
      </c>
      <c r="C41" s="34">
        <v>96546</v>
      </c>
      <c r="D41" s="42">
        <v>2.5400000000000002E-3</v>
      </c>
      <c r="E41" s="34">
        <v>245</v>
      </c>
      <c r="F41" s="43">
        <v>96424</v>
      </c>
      <c r="G41" s="34">
        <v>3488801</v>
      </c>
      <c r="H41" s="44">
        <v>36.14</v>
      </c>
      <c r="I41" s="34">
        <f t="shared" si="3"/>
        <v>2.3800000000000002E-2</v>
      </c>
      <c r="J41" s="45">
        <f t="shared" si="0"/>
        <v>0.39958586463787787</v>
      </c>
      <c r="K41" s="34">
        <f t="shared" si="1"/>
        <v>38578.41688732856</v>
      </c>
      <c r="L41" s="34">
        <f t="shared" si="2"/>
        <v>95.62271619093579</v>
      </c>
      <c r="M41" s="34">
        <f>SUM(L41:$L$102)</f>
        <v>17056.376773664004</v>
      </c>
      <c r="N41" s="34">
        <f>SUM(K41:$K$102)</f>
        <v>924441.9105868428</v>
      </c>
      <c r="O41" s="34">
        <f>SUM(N41:$N$102)</f>
        <v>15851794.137799451</v>
      </c>
      <c r="P41" s="34">
        <f>SUM(M41:$M$102)</f>
        <v>553968.54991424619</v>
      </c>
    </row>
    <row r="42" spans="1:16" s="31" customFormat="1" ht="12">
      <c r="A42" s="34">
        <v>1</v>
      </c>
      <c r="B42" s="34">
        <v>40</v>
      </c>
      <c r="C42" s="34">
        <v>96301</v>
      </c>
      <c r="D42" s="42">
        <v>2.6900000000000001E-3</v>
      </c>
      <c r="E42" s="34">
        <v>260</v>
      </c>
      <c r="F42" s="43">
        <v>96171</v>
      </c>
      <c r="G42" s="34">
        <v>3392378</v>
      </c>
      <c r="H42" s="44">
        <v>35.229999999999997</v>
      </c>
      <c r="I42" s="34">
        <f t="shared" si="3"/>
        <v>2.3800000000000002E-2</v>
      </c>
      <c r="J42" s="45">
        <f t="shared" si="0"/>
        <v>0.39029680077932977</v>
      </c>
      <c r="K42" s="34">
        <f t="shared" si="1"/>
        <v>37585.972211850232</v>
      </c>
      <c r="L42" s="34">
        <f t="shared" si="2"/>
        <v>99.118156087737589</v>
      </c>
      <c r="M42" s="34">
        <f>SUM(L42:$L$102)</f>
        <v>16960.75405747307</v>
      </c>
      <c r="N42" s="34">
        <f>SUM(K42:$K$102)</f>
        <v>885863.49369951419</v>
      </c>
      <c r="O42" s="34">
        <f>SUM(N42:$N$102)</f>
        <v>14927352.227212606</v>
      </c>
      <c r="P42" s="34">
        <f>SUM(M42:$M$102)</f>
        <v>536912.17314058216</v>
      </c>
    </row>
    <row r="43" spans="1:16" s="31" customFormat="1" ht="12">
      <c r="A43" s="34">
        <v>1</v>
      </c>
      <c r="B43" s="34">
        <v>41</v>
      </c>
      <c r="C43" s="34">
        <v>96041</v>
      </c>
      <c r="D43" s="42">
        <v>2.8800000000000002E-3</v>
      </c>
      <c r="E43" s="34">
        <v>276</v>
      </c>
      <c r="F43" s="43">
        <v>95903</v>
      </c>
      <c r="G43" s="34">
        <v>3296207</v>
      </c>
      <c r="H43" s="44">
        <v>34.32</v>
      </c>
      <c r="I43" s="34">
        <f t="shared" si="3"/>
        <v>2.3800000000000002E-2</v>
      </c>
      <c r="J43" s="45">
        <f t="shared" si="0"/>
        <v>0.38122367726052919</v>
      </c>
      <c r="K43" s="34">
        <f t="shared" si="1"/>
        <v>36613.103187778484</v>
      </c>
      <c r="L43" s="34">
        <f t="shared" si="2"/>
        <v>102.77176687234424</v>
      </c>
      <c r="M43" s="34">
        <f>SUM(L43:$L$102)</f>
        <v>16861.635901385333</v>
      </c>
      <c r="N43" s="34">
        <f>SUM(K43:$K$102)</f>
        <v>848277.52148766397</v>
      </c>
      <c r="O43" s="34">
        <f>SUM(N43:$N$102)</f>
        <v>14041488.733513093</v>
      </c>
      <c r="P43" s="34">
        <f>SUM(M43:$M$102)</f>
        <v>519951.41908310918</v>
      </c>
    </row>
    <row r="44" spans="1:16" s="31" customFormat="1" ht="12">
      <c r="A44" s="34">
        <v>1</v>
      </c>
      <c r="B44" s="34">
        <v>42</v>
      </c>
      <c r="C44" s="34">
        <v>95765</v>
      </c>
      <c r="D44" s="42">
        <v>3.0899999999999999E-3</v>
      </c>
      <c r="E44" s="34">
        <v>296</v>
      </c>
      <c r="F44" s="43">
        <v>95617</v>
      </c>
      <c r="G44" s="34">
        <v>3200304</v>
      </c>
      <c r="H44" s="44">
        <v>33.42</v>
      </c>
      <c r="I44" s="34">
        <f t="shared" si="3"/>
        <v>2.3800000000000002E-2</v>
      </c>
      <c r="J44" s="45">
        <f t="shared" si="0"/>
        <v>0.3723614741751603</v>
      </c>
      <c r="K44" s="34">
        <f t="shared" si="1"/>
        <v>35659.196574384223</v>
      </c>
      <c r="L44" s="34">
        <f t="shared" si="2"/>
        <v>107.65676534073788</v>
      </c>
      <c r="M44" s="34">
        <f>SUM(L44:$L$102)</f>
        <v>16758.864134512987</v>
      </c>
      <c r="N44" s="34">
        <f>SUM(K44:$K$102)</f>
        <v>811664.41829988547</v>
      </c>
      <c r="O44" s="34">
        <f>SUM(N44:$N$102)</f>
        <v>13193211.212025428</v>
      </c>
      <c r="P44" s="34">
        <f>SUM(M44:$M$102)</f>
        <v>503089.78318172373</v>
      </c>
    </row>
    <row r="45" spans="1:16" s="31" customFormat="1" ht="12">
      <c r="A45" s="34">
        <v>1</v>
      </c>
      <c r="B45" s="34">
        <v>43</v>
      </c>
      <c r="C45" s="34">
        <v>95469</v>
      </c>
      <c r="D45" s="42">
        <v>3.3500000000000001E-3</v>
      </c>
      <c r="E45" s="34">
        <v>320</v>
      </c>
      <c r="F45" s="43">
        <v>95309</v>
      </c>
      <c r="G45" s="34">
        <v>3104687</v>
      </c>
      <c r="H45" s="44">
        <v>32.520000000000003</v>
      </c>
      <c r="I45" s="34">
        <f t="shared" si="3"/>
        <v>2.3800000000000002E-2</v>
      </c>
      <c r="J45" s="45">
        <f t="shared" si="0"/>
        <v>0.36370528831330362</v>
      </c>
      <c r="K45" s="34">
        <f t="shared" si="1"/>
        <v>34722.580169982786</v>
      </c>
      <c r="L45" s="34">
        <f t="shared" si="2"/>
        <v>113.68010574356042</v>
      </c>
      <c r="M45" s="34">
        <f>SUM(L45:$L$102)</f>
        <v>16651.207369172247</v>
      </c>
      <c r="N45" s="34">
        <f>SUM(K45:$K$102)</f>
        <v>776005.22172550124</v>
      </c>
      <c r="O45" s="34">
        <f>SUM(N45:$N$102)</f>
        <v>12381546.793725541</v>
      </c>
      <c r="P45" s="34">
        <f>SUM(M45:$M$102)</f>
        <v>486330.91904721077</v>
      </c>
    </row>
    <row r="46" spans="1:16" s="31" customFormat="1" ht="12">
      <c r="A46" s="34">
        <v>1</v>
      </c>
      <c r="B46" s="34">
        <v>44</v>
      </c>
      <c r="C46" s="34">
        <v>95149</v>
      </c>
      <c r="D46" s="42">
        <v>3.6600000000000001E-3</v>
      </c>
      <c r="E46" s="34">
        <v>349</v>
      </c>
      <c r="F46" s="43">
        <v>94975</v>
      </c>
      <c r="G46" s="34">
        <v>3009378</v>
      </c>
      <c r="H46" s="44">
        <v>31.63</v>
      </c>
      <c r="I46" s="34">
        <f t="shared" si="3"/>
        <v>2.3800000000000002E-2</v>
      </c>
      <c r="J46" s="45">
        <f t="shared" si="0"/>
        <v>0.35525033044862631</v>
      </c>
      <c r="K46" s="34">
        <f t="shared" si="1"/>
        <v>33801.713691856341</v>
      </c>
      <c r="L46" s="34">
        <f t="shared" si="2"/>
        <v>121.10018101833423</v>
      </c>
      <c r="M46" s="34">
        <f>SUM(L46:$L$102)</f>
        <v>16537.527263428685</v>
      </c>
      <c r="N46" s="34">
        <f>SUM(K46:$K$102)</f>
        <v>741282.64155551849</v>
      </c>
      <c r="O46" s="34">
        <f>SUM(N46:$N$102)</f>
        <v>11605541.57200004</v>
      </c>
      <c r="P46" s="34">
        <f>SUM(M46:$M$102)</f>
        <v>469679.71167803853</v>
      </c>
    </row>
    <row r="47" spans="1:16" s="31" customFormat="1" ht="12">
      <c r="A47" s="34">
        <v>1</v>
      </c>
      <c r="B47" s="34">
        <v>45</v>
      </c>
      <c r="C47" s="34">
        <v>94800</v>
      </c>
      <c r="D47" s="42">
        <v>4.0200000000000001E-3</v>
      </c>
      <c r="E47" s="34">
        <v>381</v>
      </c>
      <c r="F47" s="43">
        <v>94610</v>
      </c>
      <c r="G47" s="34">
        <v>2914403</v>
      </c>
      <c r="H47" s="44">
        <v>30.74</v>
      </c>
      <c r="I47" s="34">
        <f t="shared" si="3"/>
        <v>2.3800000000000002E-2</v>
      </c>
      <c r="J47" s="45">
        <f t="shared" si="0"/>
        <v>0.34699192268863677</v>
      </c>
      <c r="K47" s="34">
        <f t="shared" si="1"/>
        <v>32894.834270882762</v>
      </c>
      <c r="L47" s="34">
        <f t="shared" si="2"/>
        <v>129.13061393277064</v>
      </c>
      <c r="M47" s="34">
        <f>SUM(L47:$L$102)</f>
        <v>16416.427082410351</v>
      </c>
      <c r="N47" s="34">
        <f>SUM(K47:$K$102)</f>
        <v>707480.92786366213</v>
      </c>
      <c r="O47" s="34">
        <f>SUM(N47:$N$102)</f>
        <v>10864258.930444522</v>
      </c>
      <c r="P47" s="34">
        <f>SUM(M47:$M$102)</f>
        <v>453142.18441460986</v>
      </c>
    </row>
    <row r="48" spans="1:16" s="31" customFormat="1" ht="12">
      <c r="A48" s="34">
        <v>1</v>
      </c>
      <c r="B48" s="34">
        <v>46</v>
      </c>
      <c r="C48" s="34">
        <v>94419</v>
      </c>
      <c r="D48" s="42">
        <v>4.4299999999999999E-3</v>
      </c>
      <c r="E48" s="34">
        <v>418</v>
      </c>
      <c r="F48" s="43">
        <v>94210</v>
      </c>
      <c r="G48" s="34">
        <v>2819794</v>
      </c>
      <c r="H48" s="44">
        <v>29.86</v>
      </c>
      <c r="I48" s="34">
        <f t="shared" si="3"/>
        <v>2.3800000000000002E-2</v>
      </c>
      <c r="J48" s="45">
        <f t="shared" si="0"/>
        <v>0.33892549588653714</v>
      </c>
      <c r="K48" s="34">
        <f t="shared" si="1"/>
        <v>32001.006396110952</v>
      </c>
      <c r="L48" s="34">
        <f t="shared" si="2"/>
        <v>138.37747341333514</v>
      </c>
      <c r="M48" s="34">
        <f>SUM(L48:$L$102)</f>
        <v>16287.29646847758</v>
      </c>
      <c r="N48" s="34">
        <f>SUM(K48:$K$102)</f>
        <v>674586.09359277936</v>
      </c>
      <c r="O48" s="34">
        <f>SUM(N48:$N$102)</f>
        <v>10156778.002580857</v>
      </c>
      <c r="P48" s="34">
        <f>SUM(M48:$M$102)</f>
        <v>436725.75733219949</v>
      </c>
    </row>
    <row r="49" spans="1:16" s="31" customFormat="1" ht="12">
      <c r="A49" s="34">
        <v>1</v>
      </c>
      <c r="B49" s="34">
        <v>47</v>
      </c>
      <c r="C49" s="34">
        <v>94001</v>
      </c>
      <c r="D49" s="42">
        <v>4.8799999999999998E-3</v>
      </c>
      <c r="E49" s="34">
        <v>458</v>
      </c>
      <c r="F49" s="43">
        <v>93772</v>
      </c>
      <c r="G49" s="34">
        <v>2725584</v>
      </c>
      <c r="H49" s="44">
        <v>29</v>
      </c>
      <c r="I49" s="34">
        <f t="shared" si="3"/>
        <v>2.3800000000000002E-2</v>
      </c>
      <c r="J49" s="45">
        <f t="shared" si="0"/>
        <v>0.33104658711324197</v>
      </c>
      <c r="K49" s="34">
        <f t="shared" si="1"/>
        <v>31118.710235231858</v>
      </c>
      <c r="L49" s="34">
        <f t="shared" si="2"/>
        <v>148.09468343217895</v>
      </c>
      <c r="M49" s="34">
        <f>SUM(L49:$L$102)</f>
        <v>16148.918995064247</v>
      </c>
      <c r="N49" s="34">
        <f>SUM(K49:$K$102)</f>
        <v>642585.08719666838</v>
      </c>
      <c r="O49" s="34">
        <f>SUM(N49:$N$102)</f>
        <v>9482191.9089880791</v>
      </c>
      <c r="P49" s="34">
        <f>SUM(M49:$M$102)</f>
        <v>420438.46086372191</v>
      </c>
    </row>
    <row r="50" spans="1:16" s="31" customFormat="1" ht="12">
      <c r="A50" s="34">
        <v>1</v>
      </c>
      <c r="B50" s="34">
        <v>48</v>
      </c>
      <c r="C50" s="34">
        <v>93543</v>
      </c>
      <c r="D50" s="42">
        <v>5.3699999999999998E-3</v>
      </c>
      <c r="E50" s="34">
        <v>503</v>
      </c>
      <c r="F50" s="43">
        <v>93292</v>
      </c>
      <c r="G50" s="34">
        <v>2631812</v>
      </c>
      <c r="H50" s="44">
        <v>28.13</v>
      </c>
      <c r="I50" s="34">
        <f t="shared" si="3"/>
        <v>2.3800000000000002E-2</v>
      </c>
      <c r="J50" s="45">
        <f t="shared" si="0"/>
        <v>0.32335083718816365</v>
      </c>
      <c r="K50" s="34">
        <f t="shared" si="1"/>
        <v>30247.207363092391</v>
      </c>
      <c r="L50" s="34">
        <f t="shared" si="2"/>
        <v>158.86449609850195</v>
      </c>
      <c r="M50" s="34">
        <f>SUM(L50:$L$102)</f>
        <v>16000.824311632066</v>
      </c>
      <c r="N50" s="34">
        <f>SUM(K50:$K$102)</f>
        <v>611466.37696143647</v>
      </c>
      <c r="O50" s="34">
        <f>SUM(N50:$N$102)</f>
        <v>8839606.8217914123</v>
      </c>
      <c r="P50" s="34">
        <f>SUM(M50:$M$102)</f>
        <v>404289.54186865763</v>
      </c>
    </row>
    <row r="51" spans="1:16" s="31" customFormat="1" ht="12">
      <c r="A51" s="34">
        <v>1</v>
      </c>
      <c r="B51" s="34">
        <v>49</v>
      </c>
      <c r="C51" s="34">
        <v>93040</v>
      </c>
      <c r="D51" s="42">
        <v>5.9100000000000003E-3</v>
      </c>
      <c r="E51" s="34">
        <v>550</v>
      </c>
      <c r="F51" s="43">
        <v>92765</v>
      </c>
      <c r="G51" s="34">
        <v>2538520</v>
      </c>
      <c r="H51" s="44">
        <v>27.28</v>
      </c>
      <c r="I51" s="34">
        <f t="shared" si="3"/>
        <v>2.3800000000000002E-2</v>
      </c>
      <c r="J51" s="45">
        <f t="shared" si="0"/>
        <v>0.3158339882673995</v>
      </c>
      <c r="K51" s="34">
        <f t="shared" si="1"/>
        <v>29385.194268398849</v>
      </c>
      <c r="L51" s="34">
        <f t="shared" si="2"/>
        <v>169.67053481839196</v>
      </c>
      <c r="M51" s="34">
        <f>SUM(L51:$L$102)</f>
        <v>15841.959815533563</v>
      </c>
      <c r="N51" s="34">
        <f>SUM(K51:$K$102)</f>
        <v>581219.16959834413</v>
      </c>
      <c r="O51" s="34">
        <f>SUM(N51:$N$102)</f>
        <v>8228140.4448299743</v>
      </c>
      <c r="P51" s="34">
        <f>SUM(M51:$M$102)</f>
        <v>388288.71755702561</v>
      </c>
    </row>
    <row r="52" spans="1:16" s="31" customFormat="1" ht="12">
      <c r="A52" s="34">
        <v>1</v>
      </c>
      <c r="B52" s="34">
        <v>50</v>
      </c>
      <c r="C52" s="34">
        <v>92490</v>
      </c>
      <c r="D52" s="42">
        <v>6.4900000000000001E-3</v>
      </c>
      <c r="E52" s="34">
        <v>600</v>
      </c>
      <c r="F52" s="43">
        <v>92190</v>
      </c>
      <c r="G52" s="34">
        <v>2445755</v>
      </c>
      <c r="H52" s="44">
        <v>26.44</v>
      </c>
      <c r="I52" s="34">
        <f t="shared" si="3"/>
        <v>2.3800000000000002E-2</v>
      </c>
      <c r="J52" s="45">
        <f t="shared" si="0"/>
        <v>0.3084918814879854</v>
      </c>
      <c r="K52" s="34">
        <f t="shared" si="1"/>
        <v>28532.41411882377</v>
      </c>
      <c r="L52" s="34">
        <f t="shared" si="2"/>
        <v>180.79227280014771</v>
      </c>
      <c r="M52" s="34">
        <f>SUM(L52:$L$102)</f>
        <v>15672.289280715173</v>
      </c>
      <c r="N52" s="34">
        <f>SUM(K52:$K$102)</f>
        <v>551833.97532994545</v>
      </c>
      <c r="O52" s="34">
        <f>SUM(N52:$N$102)</f>
        <v>7646921.2752316296</v>
      </c>
      <c r="P52" s="34">
        <f>SUM(M52:$M$102)</f>
        <v>372446.75774149201</v>
      </c>
    </row>
    <row r="53" spans="1:16" s="31" customFormat="1" ht="12">
      <c r="A53" s="34">
        <v>1</v>
      </c>
      <c r="B53" s="34">
        <v>51</v>
      </c>
      <c r="C53" s="34">
        <v>91890</v>
      </c>
      <c r="D53" s="42">
        <v>7.1300000000000001E-3</v>
      </c>
      <c r="E53" s="34">
        <v>655</v>
      </c>
      <c r="F53" s="43">
        <v>91563</v>
      </c>
      <c r="G53" s="34">
        <v>2353565</v>
      </c>
      <c r="H53" s="44">
        <v>25.61</v>
      </c>
      <c r="I53" s="34">
        <f t="shared" si="3"/>
        <v>2.3800000000000002E-2</v>
      </c>
      <c r="J53" s="45">
        <f t="shared" si="0"/>
        <v>0.30132045466691287</v>
      </c>
      <c r="K53" s="34">
        <f t="shared" si="1"/>
        <v>27688.336579342624</v>
      </c>
      <c r="L53" s="34">
        <f t="shared" si="2"/>
        <v>192.77680973513179</v>
      </c>
      <c r="M53" s="34">
        <f>SUM(L53:$L$102)</f>
        <v>15491.497007915026</v>
      </c>
      <c r="N53" s="34">
        <f>SUM(K53:$K$102)</f>
        <v>523301.56121112162</v>
      </c>
      <c r="O53" s="34">
        <f>SUM(N53:$N$102)</f>
        <v>7095087.2999016847</v>
      </c>
      <c r="P53" s="34">
        <f>SUM(M53:$M$102)</f>
        <v>356774.46846077684</v>
      </c>
    </row>
    <row r="54" spans="1:16" s="31" customFormat="1" ht="12">
      <c r="A54" s="34">
        <v>1</v>
      </c>
      <c r="B54" s="34">
        <v>52</v>
      </c>
      <c r="C54" s="34">
        <v>91235</v>
      </c>
      <c r="D54" s="42">
        <v>7.8300000000000002E-3</v>
      </c>
      <c r="E54" s="34">
        <v>714</v>
      </c>
      <c r="F54" s="43">
        <v>90878</v>
      </c>
      <c r="G54" s="34">
        <v>2262003</v>
      </c>
      <c r="H54" s="44">
        <v>24.79</v>
      </c>
      <c r="I54" s="34">
        <f t="shared" si="3"/>
        <v>2.3800000000000002E-2</v>
      </c>
      <c r="J54" s="45">
        <f t="shared" si="0"/>
        <v>0.29431574005363631</v>
      </c>
      <c r="K54" s="34">
        <f t="shared" si="1"/>
        <v>26851.896543793508</v>
      </c>
      <c r="L54" s="34">
        <f t="shared" si="2"/>
        <v>205.25633756426672</v>
      </c>
      <c r="M54" s="34">
        <f>SUM(L54:$L$102)</f>
        <v>15298.720198179893</v>
      </c>
      <c r="N54" s="34">
        <f>SUM(K54:$K$102)</f>
        <v>495613.22463177901</v>
      </c>
      <c r="O54" s="34">
        <f>SUM(N54:$N$102)</f>
        <v>6571785.7386905625</v>
      </c>
      <c r="P54" s="34">
        <f>SUM(M54:$M$102)</f>
        <v>341282.97145286173</v>
      </c>
    </row>
    <row r="55" spans="1:16" s="31" customFormat="1" ht="12">
      <c r="A55" s="34">
        <v>1</v>
      </c>
      <c r="B55" s="34">
        <v>53</v>
      </c>
      <c r="C55" s="34">
        <v>90521</v>
      </c>
      <c r="D55" s="42">
        <v>8.5800000000000008E-3</v>
      </c>
      <c r="E55" s="34">
        <v>777</v>
      </c>
      <c r="F55" s="43">
        <v>90133</v>
      </c>
      <c r="G55" s="34">
        <v>2171125</v>
      </c>
      <c r="H55" s="44">
        <v>23.98</v>
      </c>
      <c r="I55" s="34">
        <f t="shared" si="3"/>
        <v>2.3800000000000002E-2</v>
      </c>
      <c r="J55" s="45">
        <f t="shared" si="0"/>
        <v>0.28747386213482734</v>
      </c>
      <c r="K55" s="34">
        <f t="shared" si="1"/>
        <v>26022.421474306706</v>
      </c>
      <c r="L55" s="34">
        <f t="shared" si="2"/>
        <v>218.17463457585552</v>
      </c>
      <c r="M55" s="34">
        <f>SUM(L55:$L$102)</f>
        <v>15093.463860615626</v>
      </c>
      <c r="N55" s="34">
        <f>SUM(K55:$K$102)</f>
        <v>468761.32808798546</v>
      </c>
      <c r="O55" s="34">
        <f>SUM(N55:$N$102)</f>
        <v>6076172.5140587846</v>
      </c>
      <c r="P55" s="34">
        <f>SUM(M55:$M$102)</f>
        <v>325984.25125468191</v>
      </c>
    </row>
    <row r="56" spans="1:16" s="31" customFormat="1" ht="12">
      <c r="A56" s="34">
        <v>1</v>
      </c>
      <c r="B56" s="34">
        <v>54</v>
      </c>
      <c r="C56" s="34">
        <v>89744</v>
      </c>
      <c r="D56" s="42">
        <v>9.4000000000000004E-3</v>
      </c>
      <c r="E56" s="34">
        <v>843</v>
      </c>
      <c r="F56" s="43">
        <v>89323</v>
      </c>
      <c r="G56" s="34">
        <v>2080992</v>
      </c>
      <c r="H56" s="44">
        <v>23.19</v>
      </c>
      <c r="I56" s="34">
        <f t="shared" si="3"/>
        <v>2.3800000000000002E-2</v>
      </c>
      <c r="J56" s="45">
        <f t="shared" si="0"/>
        <v>0.28079103549016154</v>
      </c>
      <c r="K56" s="34">
        <f t="shared" si="1"/>
        <v>25199.310689029058</v>
      </c>
      <c r="L56" s="34">
        <f t="shared" si="2"/>
        <v>231.20418335437208</v>
      </c>
      <c r="M56" s="34">
        <f>SUM(L56:$L$102)</f>
        <v>14875.289226039771</v>
      </c>
      <c r="N56" s="34">
        <f>SUM(K56:$K$102)</f>
        <v>442738.90661367879</v>
      </c>
      <c r="O56" s="34">
        <f>SUM(N56:$N$102)</f>
        <v>5607411.1859707991</v>
      </c>
      <c r="P56" s="34">
        <f>SUM(M56:$M$102)</f>
        <v>310890.78739406628</v>
      </c>
    </row>
    <row r="57" spans="1:16" s="31" customFormat="1" ht="12">
      <c r="A57" s="34">
        <v>1</v>
      </c>
      <c r="B57" s="34">
        <v>55</v>
      </c>
      <c r="C57" s="34">
        <v>88901</v>
      </c>
      <c r="D57" s="42">
        <v>1.0290000000000001E-2</v>
      </c>
      <c r="E57" s="34">
        <v>915</v>
      </c>
      <c r="F57" s="43">
        <v>88444</v>
      </c>
      <c r="G57" s="34">
        <v>1991670</v>
      </c>
      <c r="H57" s="44">
        <v>22.4</v>
      </c>
      <c r="I57" s="34">
        <f t="shared" si="3"/>
        <v>2.3800000000000002E-2</v>
      </c>
      <c r="J57" s="45">
        <f t="shared" si="0"/>
        <v>0.27426356269795027</v>
      </c>
      <c r="K57" s="34">
        <f t="shared" si="1"/>
        <v>24382.304987410476</v>
      </c>
      <c r="L57" s="34">
        <f t="shared" si="2"/>
        <v>245.11736654485691</v>
      </c>
      <c r="M57" s="34">
        <f>SUM(L57:$L$102)</f>
        <v>14644.085042685398</v>
      </c>
      <c r="N57" s="34">
        <f>SUM(K57:$K$102)</f>
        <v>417539.59592464974</v>
      </c>
      <c r="O57" s="34">
        <f>SUM(N57:$N$102)</f>
        <v>5164672.2793571204</v>
      </c>
      <c r="P57" s="34">
        <f>SUM(M57:$M$102)</f>
        <v>296015.4981680265</v>
      </c>
    </row>
    <row r="58" spans="1:16" s="31" customFormat="1" ht="12">
      <c r="A58" s="34">
        <v>1</v>
      </c>
      <c r="B58" s="34">
        <v>56</v>
      </c>
      <c r="C58" s="34">
        <v>87986</v>
      </c>
      <c r="D58" s="42">
        <v>1.125E-2</v>
      </c>
      <c r="E58" s="34">
        <v>990</v>
      </c>
      <c r="F58" s="43">
        <v>87491</v>
      </c>
      <c r="G58" s="34">
        <v>1903226</v>
      </c>
      <c r="H58" s="44">
        <v>21.63</v>
      </c>
      <c r="I58" s="34">
        <f t="shared" si="3"/>
        <v>2.3800000000000002E-2</v>
      </c>
      <c r="J58" s="45">
        <f t="shared" si="0"/>
        <v>0.26788783228946111</v>
      </c>
      <c r="K58" s="34">
        <f t="shared" si="1"/>
        <v>23570.378811820527</v>
      </c>
      <c r="L58" s="34">
        <f t="shared" si="2"/>
        <v>259.04371358328427</v>
      </c>
      <c r="M58" s="34">
        <f>SUM(L58:$L$102)</f>
        <v>14398.967676140543</v>
      </c>
      <c r="N58" s="34">
        <f>SUM(K58:$K$102)</f>
        <v>393157.29093723919</v>
      </c>
      <c r="O58" s="34">
        <f>SUM(N58:$N$102)</f>
        <v>4747132.6834324701</v>
      </c>
      <c r="P58" s="34">
        <f>SUM(M58:$M$102)</f>
        <v>281371.41312534112</v>
      </c>
    </row>
    <row r="59" spans="1:16" s="31" customFormat="1" ht="12">
      <c r="A59" s="34">
        <v>1</v>
      </c>
      <c r="B59" s="34">
        <v>57</v>
      </c>
      <c r="C59" s="34">
        <v>86996</v>
      </c>
      <c r="D59" s="42">
        <v>1.2290000000000001E-2</v>
      </c>
      <c r="E59" s="34">
        <v>1069</v>
      </c>
      <c r="F59" s="43">
        <v>86462</v>
      </c>
      <c r="G59" s="34">
        <v>1815735</v>
      </c>
      <c r="H59" s="44">
        <v>20.87</v>
      </c>
      <c r="I59" s="34">
        <f t="shared" si="3"/>
        <v>2.3800000000000002E-2</v>
      </c>
      <c r="J59" s="45">
        <f t="shared" si="0"/>
        <v>0.26166031675079221</v>
      </c>
      <c r="K59" s="34">
        <f t="shared" si="1"/>
        <v>22763.40091605192</v>
      </c>
      <c r="L59" s="34">
        <f t="shared" si="2"/>
        <v>273.2124229406104</v>
      </c>
      <c r="M59" s="34">
        <f>SUM(L59:$L$102)</f>
        <v>14139.923962557259</v>
      </c>
      <c r="N59" s="34">
        <f>SUM(K59:$K$102)</f>
        <v>369586.91212541866</v>
      </c>
      <c r="O59" s="34">
        <f>SUM(N59:$N$102)</f>
        <v>4353975.3924952308</v>
      </c>
      <c r="P59" s="34">
        <f>SUM(M59:$M$102)</f>
        <v>266972.44544920063</v>
      </c>
    </row>
    <row r="60" spans="1:16" s="31" customFormat="1" ht="12">
      <c r="A60" s="34">
        <v>1</v>
      </c>
      <c r="B60" s="34">
        <v>58</v>
      </c>
      <c r="C60" s="34">
        <v>85927</v>
      </c>
      <c r="D60" s="42">
        <v>1.342E-2</v>
      </c>
      <c r="E60" s="34">
        <v>1154</v>
      </c>
      <c r="F60" s="43">
        <v>85350</v>
      </c>
      <c r="G60" s="34">
        <v>1729274</v>
      </c>
      <c r="H60" s="44">
        <v>20.12</v>
      </c>
      <c r="I60" s="34">
        <f t="shared" si="3"/>
        <v>2.3800000000000002E-2</v>
      </c>
      <c r="J60" s="45">
        <f t="shared" si="0"/>
        <v>0.25557757057119773</v>
      </c>
      <c r="K60" s="34">
        <f t="shared" si="1"/>
        <v>21961.013906471308</v>
      </c>
      <c r="L60" s="34">
        <f t="shared" si="2"/>
        <v>288.08020750064674</v>
      </c>
      <c r="M60" s="34">
        <f>SUM(L60:$L$102)</f>
        <v>13866.711539616645</v>
      </c>
      <c r="N60" s="34">
        <f>SUM(K60:$K$102)</f>
        <v>346823.51120936678</v>
      </c>
      <c r="O60" s="34">
        <f>SUM(N60:$N$102)</f>
        <v>3984388.4803698119</v>
      </c>
      <c r="P60" s="34">
        <f>SUM(M60:$M$102)</f>
        <v>252832.52148664341</v>
      </c>
    </row>
    <row r="61" spans="1:16" s="31" customFormat="1" ht="12">
      <c r="A61" s="34">
        <v>1</v>
      </c>
      <c r="B61" s="34">
        <v>59</v>
      </c>
      <c r="C61" s="34">
        <v>84773</v>
      </c>
      <c r="D61" s="42">
        <v>1.4670000000000001E-2</v>
      </c>
      <c r="E61" s="34">
        <v>1243</v>
      </c>
      <c r="F61" s="43">
        <v>84152</v>
      </c>
      <c r="G61" s="34">
        <v>1643924</v>
      </c>
      <c r="H61" s="44">
        <v>19.39</v>
      </c>
      <c r="I61" s="34">
        <f t="shared" si="3"/>
        <v>2.3800000000000002E-2</v>
      </c>
      <c r="J61" s="45">
        <f t="shared" si="0"/>
        <v>0.24963622833678226</v>
      </c>
      <c r="K61" s="34">
        <f t="shared" si="1"/>
        <v>21162.411984794042</v>
      </c>
      <c r="L61" s="34">
        <f t="shared" si="2"/>
        <v>303.08442256556003</v>
      </c>
      <c r="M61" s="34">
        <f>SUM(L61:$L$102)</f>
        <v>13578.631332116001</v>
      </c>
      <c r="N61" s="34">
        <f>SUM(K61:$K$102)</f>
        <v>324862.49730289547</v>
      </c>
      <c r="O61" s="34">
        <f>SUM(N61:$N$102)</f>
        <v>3637564.9691604455</v>
      </c>
      <c r="P61" s="34">
        <f>SUM(M61:$M$102)</f>
        <v>238965.80994702678</v>
      </c>
    </row>
    <row r="62" spans="1:16" s="31" customFormat="1" ht="12">
      <c r="A62" s="34">
        <v>1</v>
      </c>
      <c r="B62" s="34">
        <v>60</v>
      </c>
      <c r="C62" s="34">
        <v>83530</v>
      </c>
      <c r="D62" s="42">
        <v>1.6039999999999999E-2</v>
      </c>
      <c r="E62" s="34">
        <v>1340</v>
      </c>
      <c r="F62" s="43">
        <v>82860</v>
      </c>
      <c r="G62" s="34">
        <v>1559772</v>
      </c>
      <c r="H62" s="44">
        <v>18.670000000000002</v>
      </c>
      <c r="I62" s="34">
        <f t="shared" si="3"/>
        <v>2.3800000000000002E-2</v>
      </c>
      <c r="J62" s="45">
        <f t="shared" si="0"/>
        <v>0.24383300286851167</v>
      </c>
      <c r="K62" s="34">
        <f t="shared" si="1"/>
        <v>20367.370729606781</v>
      </c>
      <c r="L62" s="34">
        <f t="shared" si="2"/>
        <v>319.14067576070096</v>
      </c>
      <c r="M62" s="34">
        <f>SUM(L62:$L$102)</f>
        <v>13275.546909550441</v>
      </c>
      <c r="N62" s="34">
        <f>SUM(K62:$K$102)</f>
        <v>303700.0853181014</v>
      </c>
      <c r="O62" s="34">
        <f>SUM(N62:$N$102)</f>
        <v>3312702.4718575496</v>
      </c>
      <c r="P62" s="34">
        <f>SUM(M62:$M$102)</f>
        <v>225387.17861491081</v>
      </c>
    </row>
    <row r="63" spans="1:16" s="31" customFormat="1" ht="12">
      <c r="A63" s="34">
        <v>1</v>
      </c>
      <c r="B63" s="34">
        <v>61</v>
      </c>
      <c r="C63" s="34">
        <v>82190</v>
      </c>
      <c r="D63" s="42">
        <v>1.754E-2</v>
      </c>
      <c r="E63" s="34">
        <v>1442</v>
      </c>
      <c r="F63" s="43">
        <v>81469</v>
      </c>
      <c r="G63" s="34">
        <v>1476912</v>
      </c>
      <c r="H63" s="44">
        <v>17.97</v>
      </c>
      <c r="I63" s="34">
        <f t="shared" si="3"/>
        <v>2.3800000000000002E-2</v>
      </c>
      <c r="J63" s="45">
        <f t="shared" si="0"/>
        <v>0.23816468340350816</v>
      </c>
      <c r="K63" s="34">
        <f t="shared" si="1"/>
        <v>19574.755328934334</v>
      </c>
      <c r="L63" s="34">
        <f t="shared" si="2"/>
        <v>335.4497689664571</v>
      </c>
      <c r="M63" s="34">
        <f>SUM(L63:$L$102)</f>
        <v>12956.406233789738</v>
      </c>
      <c r="N63" s="34">
        <f>SUM(K63:$K$102)</f>
        <v>283332.71458849468</v>
      </c>
      <c r="O63" s="34">
        <f>SUM(N63:$N$102)</f>
        <v>3009002.3865394481</v>
      </c>
      <c r="P63" s="34">
        <f>SUM(M63:$M$102)</f>
        <v>212111.63170536031</v>
      </c>
    </row>
    <row r="64" spans="1:16" s="31" customFormat="1" ht="12">
      <c r="A64" s="34">
        <v>1</v>
      </c>
      <c r="B64" s="34">
        <v>62</v>
      </c>
      <c r="C64" s="34">
        <v>80748</v>
      </c>
      <c r="D64" s="42">
        <v>1.9199999999999998E-2</v>
      </c>
      <c r="E64" s="34">
        <v>1550</v>
      </c>
      <c r="F64" s="43">
        <v>79973</v>
      </c>
      <c r="G64" s="34">
        <v>1395443</v>
      </c>
      <c r="H64" s="44">
        <v>17.28</v>
      </c>
      <c r="I64" s="34">
        <f t="shared" si="3"/>
        <v>2.3800000000000002E-2</v>
      </c>
      <c r="J64" s="45">
        <f t="shared" si="0"/>
        <v>0.23262813381862488</v>
      </c>
      <c r="K64" s="34">
        <f t="shared" si="1"/>
        <v>18784.25654958632</v>
      </c>
      <c r="L64" s="34">
        <f t="shared" si="2"/>
        <v>352.1914508877403</v>
      </c>
      <c r="M64" s="34">
        <f>SUM(L64:$L$102)</f>
        <v>12620.956464823281</v>
      </c>
      <c r="N64" s="34">
        <f>SUM(K64:$K$102)</f>
        <v>263757.95925956027</v>
      </c>
      <c r="O64" s="34">
        <f>SUM(N64:$N$102)</f>
        <v>2725669.6719509535</v>
      </c>
      <c r="P64" s="34">
        <f>SUM(M64:$M$102)</f>
        <v>199155.22547157062</v>
      </c>
    </row>
    <row r="65" spans="1:16" s="31" customFormat="1" ht="12">
      <c r="A65" s="34">
        <v>1</v>
      </c>
      <c r="B65" s="34">
        <v>63</v>
      </c>
      <c r="C65" s="34">
        <v>79198</v>
      </c>
      <c r="D65" s="42">
        <v>2.1000000000000001E-2</v>
      </c>
      <c r="E65" s="34">
        <v>1663</v>
      </c>
      <c r="F65" s="43">
        <v>78367</v>
      </c>
      <c r="G65" s="34">
        <v>1315470</v>
      </c>
      <c r="H65" s="44">
        <v>16.61</v>
      </c>
      <c r="I65" s="34">
        <f t="shared" si="3"/>
        <v>2.3800000000000002E-2</v>
      </c>
      <c r="J65" s="45">
        <f t="shared" si="0"/>
        <v>0.22722029089531631</v>
      </c>
      <c r="K65" s="34">
        <f t="shared" si="1"/>
        <v>17995.39259832726</v>
      </c>
      <c r="L65" s="34">
        <f t="shared" si="2"/>
        <v>369.08316444511723</v>
      </c>
      <c r="M65" s="34">
        <f>SUM(L65:$L$102)</f>
        <v>12268.765013935539</v>
      </c>
      <c r="N65" s="34">
        <f>SUM(K65:$K$102)</f>
        <v>244973.70270997405</v>
      </c>
      <c r="O65" s="34">
        <f>SUM(N65:$N$102)</f>
        <v>2461911.7126913932</v>
      </c>
      <c r="P65" s="34">
        <f>SUM(M65:$M$102)</f>
        <v>186534.26900674729</v>
      </c>
    </row>
    <row r="66" spans="1:16" s="31" customFormat="1" ht="12">
      <c r="A66" s="34">
        <v>1</v>
      </c>
      <c r="B66" s="34">
        <v>64</v>
      </c>
      <c r="C66" s="34">
        <v>77535</v>
      </c>
      <c r="D66" s="42">
        <v>2.2939999999999999E-2</v>
      </c>
      <c r="E66" s="34">
        <v>1779</v>
      </c>
      <c r="F66" s="43">
        <v>76646</v>
      </c>
      <c r="G66" s="34">
        <v>1237104</v>
      </c>
      <c r="H66" s="44">
        <v>15.96</v>
      </c>
      <c r="I66" s="34">
        <f t="shared" si="3"/>
        <v>2.3800000000000002E-2</v>
      </c>
      <c r="J66" s="45">
        <f t="shared" ref="J66:J97" si="4">(1/(1+I66))^B66</f>
        <v>0.221938162624845</v>
      </c>
      <c r="K66" s="34">
        <f t="shared" ref="K66:K97" si="5">J66*C66</f>
        <v>17207.975439117356</v>
      </c>
      <c r="L66" s="34">
        <f t="shared" si="2"/>
        <v>385.64953243758475</v>
      </c>
      <c r="M66" s="34">
        <f>SUM(L66:$L$102)</f>
        <v>11899.681849490422</v>
      </c>
      <c r="N66" s="34">
        <f>SUM(K66:$K$102)</f>
        <v>226978.3101116468</v>
      </c>
      <c r="O66" s="34">
        <f>SUM(N66:$N$102)</f>
        <v>2216938.009981419</v>
      </c>
      <c r="P66" s="34">
        <f>SUM(M66:$M$102)</f>
        <v>174265.50399281178</v>
      </c>
    </row>
    <row r="67" spans="1:16" s="31" customFormat="1" ht="12">
      <c r="A67" s="34">
        <v>1</v>
      </c>
      <c r="B67" s="34">
        <v>65</v>
      </c>
      <c r="C67" s="34">
        <v>75756</v>
      </c>
      <c r="D67" s="42">
        <v>2.4979999999999999E-2</v>
      </c>
      <c r="E67" s="34">
        <v>1892</v>
      </c>
      <c r="F67" s="43">
        <v>74810</v>
      </c>
      <c r="G67" s="34">
        <v>1160458</v>
      </c>
      <c r="H67" s="44">
        <v>15.32</v>
      </c>
      <c r="I67" s="34">
        <f t="shared" si="3"/>
        <v>2.3800000000000002E-2</v>
      </c>
      <c r="J67" s="45">
        <f t="shared" si="4"/>
        <v>0.2167788265528863</v>
      </c>
      <c r="K67" s="34">
        <f t="shared" si="5"/>
        <v>16422.296784340455</v>
      </c>
      <c r="L67" s="34">
        <f t="shared" ref="L67:L102" si="6">((1/(1+I67))^(B67+1))*E67</f>
        <v>400.61099808366947</v>
      </c>
      <c r="M67" s="34">
        <f>SUM(L67:$L$102)</f>
        <v>11514.032317052835</v>
      </c>
      <c r="N67" s="34">
        <f>SUM(K67:$K$102)</f>
        <v>209770.33467252945</v>
      </c>
      <c r="O67" s="34">
        <f>SUM(N67:$N$102)</f>
        <v>1989959.6998697734</v>
      </c>
      <c r="P67" s="34">
        <f>SUM(M67:$M$102)</f>
        <v>162365.82214332139</v>
      </c>
    </row>
    <row r="68" spans="1:16" s="31" customFormat="1" ht="12">
      <c r="A68" s="34">
        <v>1</v>
      </c>
      <c r="B68" s="34">
        <v>66</v>
      </c>
      <c r="C68" s="34">
        <v>73864</v>
      </c>
      <c r="D68" s="42">
        <v>2.708E-2</v>
      </c>
      <c r="E68" s="34">
        <v>2000</v>
      </c>
      <c r="F68" s="43">
        <v>72864</v>
      </c>
      <c r="G68" s="34">
        <v>1085648</v>
      </c>
      <c r="H68" s="44">
        <v>14.7</v>
      </c>
      <c r="I68" s="34">
        <f t="shared" si="3"/>
        <v>2.3800000000000002E-2</v>
      </c>
      <c r="J68" s="45">
        <f t="shared" si="4"/>
        <v>0.21173942816261601</v>
      </c>
      <c r="K68" s="34">
        <f t="shared" si="5"/>
        <v>15639.921121803469</v>
      </c>
      <c r="L68" s="34">
        <f t="shared" si="6"/>
        <v>413.63435859077163</v>
      </c>
      <c r="M68" s="34">
        <f>SUM(L68:$L$102)</f>
        <v>11113.421318969165</v>
      </c>
      <c r="N68" s="34">
        <f>SUM(K68:$K$102)</f>
        <v>193348.03788818899</v>
      </c>
      <c r="O68" s="34">
        <f>SUM(N68:$N$102)</f>
        <v>1780189.3651972439</v>
      </c>
      <c r="P68" s="34">
        <f>SUM(M68:$M$102)</f>
        <v>150851.78982626856</v>
      </c>
    </row>
    <row r="69" spans="1:16" s="31" customFormat="1" ht="12">
      <c r="A69" s="34">
        <v>1</v>
      </c>
      <c r="B69" s="34">
        <v>67</v>
      </c>
      <c r="C69" s="34">
        <v>71864</v>
      </c>
      <c r="D69" s="42">
        <v>2.9229999999999999E-2</v>
      </c>
      <c r="E69" s="34">
        <v>2101</v>
      </c>
      <c r="F69" s="43">
        <v>70814</v>
      </c>
      <c r="G69" s="34">
        <v>1012784</v>
      </c>
      <c r="H69" s="44">
        <v>14.09</v>
      </c>
      <c r="I69" s="34">
        <f t="shared" ref="I69:I102" si="7">I68</f>
        <v>2.3800000000000002E-2</v>
      </c>
      <c r="J69" s="45">
        <f t="shared" si="4"/>
        <v>0.20681717929538582</v>
      </c>
      <c r="K69" s="34">
        <f t="shared" si="5"/>
        <v>14862.709772883607</v>
      </c>
      <c r="L69" s="34">
        <f t="shared" si="6"/>
        <v>424.42165823364485</v>
      </c>
      <c r="M69" s="34">
        <f>SUM(L69:$L$102)</f>
        <v>10699.786960378395</v>
      </c>
      <c r="N69" s="34">
        <f>SUM(K69:$K$102)</f>
        <v>177708.11676638553</v>
      </c>
      <c r="O69" s="34">
        <f>SUM(N69:$N$102)</f>
        <v>1586841.3273090548</v>
      </c>
      <c r="P69" s="34">
        <f>SUM(M69:$M$102)</f>
        <v>139738.36850729937</v>
      </c>
    </row>
    <row r="70" spans="1:16" s="31" customFormat="1" ht="12">
      <c r="A70" s="34">
        <v>1</v>
      </c>
      <c r="B70" s="34">
        <v>68</v>
      </c>
      <c r="C70" s="34">
        <v>69763</v>
      </c>
      <c r="D70" s="42">
        <v>3.1399999999999997E-2</v>
      </c>
      <c r="E70" s="34">
        <v>2190</v>
      </c>
      <c r="F70" s="43">
        <v>68668</v>
      </c>
      <c r="G70" s="34">
        <v>941971</v>
      </c>
      <c r="H70" s="44">
        <v>13.5</v>
      </c>
      <c r="I70" s="34">
        <f t="shared" si="7"/>
        <v>2.3800000000000002E-2</v>
      </c>
      <c r="J70" s="45">
        <f t="shared" si="4"/>
        <v>0.20200935660811273</v>
      </c>
      <c r="K70" s="34">
        <f t="shared" si="5"/>
        <v>14092.778745051768</v>
      </c>
      <c r="L70" s="34">
        <f t="shared" si="6"/>
        <v>432.11612714569918</v>
      </c>
      <c r="M70" s="34">
        <f>SUM(L70:$L$102)</f>
        <v>10275.36530214475</v>
      </c>
      <c r="N70" s="34">
        <f>SUM(K70:$K$102)</f>
        <v>162845.40699350191</v>
      </c>
      <c r="O70" s="34">
        <f>SUM(N70:$N$102)</f>
        <v>1409133.2105426693</v>
      </c>
      <c r="P70" s="34">
        <f>SUM(M70:$M$102)</f>
        <v>129038.58154692101</v>
      </c>
    </row>
    <row r="71" spans="1:16" s="31" customFormat="1" ht="12">
      <c r="A71" s="34">
        <v>1</v>
      </c>
      <c r="B71" s="34">
        <v>69</v>
      </c>
      <c r="C71" s="34">
        <v>67573</v>
      </c>
      <c r="D71" s="42">
        <v>3.3619999999999997E-2</v>
      </c>
      <c r="E71" s="34">
        <v>2272</v>
      </c>
      <c r="F71" s="43">
        <v>66437</v>
      </c>
      <c r="G71" s="34">
        <v>873303</v>
      </c>
      <c r="H71" s="44">
        <v>12.92</v>
      </c>
      <c r="I71" s="34">
        <f t="shared" si="7"/>
        <v>2.3800000000000002E-2</v>
      </c>
      <c r="J71" s="45">
        <f t="shared" si="4"/>
        <v>0.19731330006652931</v>
      </c>
      <c r="K71" s="34">
        <f t="shared" si="5"/>
        <v>13333.051625395585</v>
      </c>
      <c r="L71" s="34">
        <f t="shared" si="6"/>
        <v>437.87440686770321</v>
      </c>
      <c r="M71" s="34">
        <f>SUM(L71:$L$102)</f>
        <v>9843.2491749990495</v>
      </c>
      <c r="N71" s="34">
        <f>SUM(K71:$K$102)</f>
        <v>148752.62824845014</v>
      </c>
      <c r="O71" s="34">
        <f>SUM(N71:$N$102)</f>
        <v>1246287.8035491672</v>
      </c>
      <c r="P71" s="34">
        <f>SUM(M71:$M$102)</f>
        <v>118763.21624477625</v>
      </c>
    </row>
    <row r="72" spans="1:16" s="31" customFormat="1" ht="12">
      <c r="A72" s="34">
        <v>1</v>
      </c>
      <c r="B72" s="34">
        <v>70</v>
      </c>
      <c r="C72" s="34">
        <v>65301</v>
      </c>
      <c r="D72" s="42">
        <v>3.5920000000000001E-2</v>
      </c>
      <c r="E72" s="34">
        <v>2345</v>
      </c>
      <c r="F72" s="43">
        <v>64129</v>
      </c>
      <c r="G72" s="34">
        <v>806866</v>
      </c>
      <c r="H72" s="44">
        <v>12.36</v>
      </c>
      <c r="I72" s="34">
        <f t="shared" si="7"/>
        <v>2.3800000000000002E-2</v>
      </c>
      <c r="J72" s="45">
        <f t="shared" si="4"/>
        <v>0.19272641147346092</v>
      </c>
      <c r="K72" s="34">
        <f t="shared" si="5"/>
        <v>12585.227395628472</v>
      </c>
      <c r="L72" s="34">
        <f t="shared" si="6"/>
        <v>441.43722885843505</v>
      </c>
      <c r="M72" s="34">
        <f>SUM(L72:$L$102)</f>
        <v>9405.3747681313471</v>
      </c>
      <c r="N72" s="34">
        <f>SUM(K72:$K$102)</f>
        <v>135419.5766230546</v>
      </c>
      <c r="O72" s="34">
        <f>SUM(N72:$N$102)</f>
        <v>1097535.1753007171</v>
      </c>
      <c r="P72" s="34">
        <f>SUM(M72:$M$102)</f>
        <v>108919.96706977721</v>
      </c>
    </row>
    <row r="73" spans="1:16" s="31" customFormat="1" ht="12">
      <c r="A73" s="34">
        <v>1</v>
      </c>
      <c r="B73" s="34">
        <v>71</v>
      </c>
      <c r="C73" s="34">
        <v>62956</v>
      </c>
      <c r="D73" s="42">
        <v>3.8359999999999998E-2</v>
      </c>
      <c r="E73" s="34">
        <v>2415</v>
      </c>
      <c r="F73" s="43">
        <v>61749</v>
      </c>
      <c r="G73" s="34">
        <v>742737</v>
      </c>
      <c r="H73" s="44">
        <v>11.8</v>
      </c>
      <c r="I73" s="34">
        <f t="shared" si="7"/>
        <v>2.3800000000000002E-2</v>
      </c>
      <c r="J73" s="45">
        <f t="shared" si="4"/>
        <v>0.18824615303131559</v>
      </c>
      <c r="K73" s="34">
        <f t="shared" si="5"/>
        <v>11851.224810239504</v>
      </c>
      <c r="L73" s="34">
        <f t="shared" si="6"/>
        <v>444.04616094024919</v>
      </c>
      <c r="M73" s="34">
        <f>SUM(L73:$L$102)</f>
        <v>8963.9375392729144</v>
      </c>
      <c r="N73" s="34">
        <f>SUM(K73:$K$102)</f>
        <v>122834.34922742617</v>
      </c>
      <c r="O73" s="34">
        <f>SUM(N73:$N$102)</f>
        <v>962115.59867766232</v>
      </c>
      <c r="P73" s="34">
        <f>SUM(M73:$M$102)</f>
        <v>99514.592301645855</v>
      </c>
    </row>
    <row r="74" spans="1:16" s="31" customFormat="1" ht="12">
      <c r="A74" s="34">
        <v>1</v>
      </c>
      <c r="B74" s="34">
        <v>72</v>
      </c>
      <c r="C74" s="34">
        <v>60541</v>
      </c>
      <c r="D74" s="42">
        <v>4.1020000000000001E-2</v>
      </c>
      <c r="E74" s="34">
        <v>2484</v>
      </c>
      <c r="F74" s="43">
        <v>59299</v>
      </c>
      <c r="G74" s="34">
        <v>680989</v>
      </c>
      <c r="H74" s="44">
        <v>11.25</v>
      </c>
      <c r="I74" s="34">
        <f t="shared" si="7"/>
        <v>2.3800000000000002E-2</v>
      </c>
      <c r="J74" s="45">
        <f t="shared" si="4"/>
        <v>0.18387004593799139</v>
      </c>
      <c r="K74" s="34">
        <f t="shared" si="5"/>
        <v>11131.676451131936</v>
      </c>
      <c r="L74" s="34">
        <f t="shared" si="6"/>
        <v>446.11564183431392</v>
      </c>
      <c r="M74" s="34">
        <f>SUM(L74:$L$102)</f>
        <v>8519.8913783326643</v>
      </c>
      <c r="N74" s="34">
        <f>SUM(K74:$K$102)</f>
        <v>110983.12441718666</v>
      </c>
      <c r="O74" s="34">
        <f>SUM(N74:$N$102)</f>
        <v>839281.24945023609</v>
      </c>
      <c r="P74" s="34">
        <f>SUM(M74:$M$102)</f>
        <v>90550.654762372942</v>
      </c>
    </row>
    <row r="75" spans="1:16" s="31" customFormat="1" ht="12">
      <c r="A75" s="34">
        <v>1</v>
      </c>
      <c r="B75" s="34">
        <v>73</v>
      </c>
      <c r="C75" s="34">
        <v>58057</v>
      </c>
      <c r="D75" s="42">
        <v>4.3929999999999997E-2</v>
      </c>
      <c r="E75" s="34">
        <v>2550</v>
      </c>
      <c r="F75" s="43">
        <v>56782</v>
      </c>
      <c r="G75" s="34">
        <v>621690</v>
      </c>
      <c r="H75" s="44">
        <v>10.71</v>
      </c>
      <c r="I75" s="34">
        <f t="shared" si="7"/>
        <v>2.3800000000000002E-2</v>
      </c>
      <c r="J75" s="45">
        <f t="shared" si="4"/>
        <v>0.17959566901542429</v>
      </c>
      <c r="K75" s="34">
        <f t="shared" si="5"/>
        <v>10426.785756028488</v>
      </c>
      <c r="L75" s="34">
        <f t="shared" si="6"/>
        <v>447.32267629354556</v>
      </c>
      <c r="M75" s="34">
        <f>SUM(L75:$L$102)</f>
        <v>8073.7757364983481</v>
      </c>
      <c r="N75" s="34">
        <f>SUM(K75:$K$102)</f>
        <v>99851.447966054722</v>
      </c>
      <c r="O75" s="34">
        <f>SUM(N75:$N$102)</f>
        <v>728298.12503304949</v>
      </c>
      <c r="P75" s="34">
        <f>SUM(M75:$M$102)</f>
        <v>82030.763384040256</v>
      </c>
    </row>
    <row r="76" spans="1:16" s="31" customFormat="1" ht="12">
      <c r="A76" s="34">
        <v>1</v>
      </c>
      <c r="B76" s="34">
        <v>74</v>
      </c>
      <c r="C76" s="34">
        <v>55507</v>
      </c>
      <c r="D76" s="42">
        <v>4.7149999999999997E-2</v>
      </c>
      <c r="E76" s="34">
        <v>2618</v>
      </c>
      <c r="F76" s="43">
        <v>54198</v>
      </c>
      <c r="G76" s="34">
        <v>564908</v>
      </c>
      <c r="H76" s="44">
        <v>10.18</v>
      </c>
      <c r="I76" s="34">
        <f t="shared" si="7"/>
        <v>2.3800000000000002E-2</v>
      </c>
      <c r="J76" s="45">
        <f t="shared" si="4"/>
        <v>0.17542065737001786</v>
      </c>
      <c r="K76" s="34">
        <f t="shared" si="5"/>
        <v>9737.0744286375811</v>
      </c>
      <c r="L76" s="34">
        <f t="shared" si="6"/>
        <v>448.57519143847105</v>
      </c>
      <c r="M76" s="34">
        <f>SUM(L76:$L$102)</f>
        <v>7626.4530602048035</v>
      </c>
      <c r="N76" s="34">
        <f>SUM(K76:$K$102)</f>
        <v>89424.662210026203</v>
      </c>
      <c r="O76" s="34">
        <f>SUM(N76:$N$102)</f>
        <v>628446.67706699483</v>
      </c>
      <c r="P76" s="34">
        <f>SUM(M76:$M$102)</f>
        <v>73956.987647541901</v>
      </c>
    </row>
    <row r="77" spans="1:16" s="31" customFormat="1" ht="12">
      <c r="A77" s="34">
        <v>1</v>
      </c>
      <c r="B77" s="34">
        <v>75</v>
      </c>
      <c r="C77" s="34">
        <v>52889</v>
      </c>
      <c r="D77" s="42">
        <v>5.076E-2</v>
      </c>
      <c r="E77" s="34">
        <v>2684</v>
      </c>
      <c r="F77" s="43">
        <v>51547</v>
      </c>
      <c r="G77" s="34">
        <v>510710</v>
      </c>
      <c r="H77" s="44">
        <v>9.66</v>
      </c>
      <c r="I77" s="34">
        <f t="shared" si="7"/>
        <v>2.3800000000000002E-2</v>
      </c>
      <c r="J77" s="45">
        <f t="shared" si="4"/>
        <v>0.17134270108421354</v>
      </c>
      <c r="K77" s="34">
        <f t="shared" si="5"/>
        <v>9062.1441176429707</v>
      </c>
      <c r="L77" s="34">
        <f t="shared" si="6"/>
        <v>449.19301593087431</v>
      </c>
      <c r="M77" s="34">
        <f>SUM(L77:$L$102)</f>
        <v>7177.8778687663325</v>
      </c>
      <c r="N77" s="34">
        <f>SUM(K77:$K$102)</f>
        <v>79687.587781388633</v>
      </c>
      <c r="O77" s="34">
        <f>SUM(N77:$N$102)</f>
        <v>539022.01485696854</v>
      </c>
      <c r="P77" s="34">
        <f>SUM(M77:$M$102)</f>
        <v>66330.534587337097</v>
      </c>
    </row>
    <row r="78" spans="1:16" s="31" customFormat="1" ht="12">
      <c r="A78" s="34">
        <v>1</v>
      </c>
      <c r="B78" s="34">
        <v>76</v>
      </c>
      <c r="C78" s="34">
        <v>50205</v>
      </c>
      <c r="D78" s="42">
        <v>5.4800000000000001E-2</v>
      </c>
      <c r="E78" s="34">
        <v>2751</v>
      </c>
      <c r="F78" s="43">
        <v>48830</v>
      </c>
      <c r="G78" s="34">
        <v>459163</v>
      </c>
      <c r="H78" s="44">
        <v>9.15</v>
      </c>
      <c r="I78" s="34">
        <f t="shared" si="7"/>
        <v>2.3800000000000002E-2</v>
      </c>
      <c r="J78" s="45">
        <f t="shared" si="4"/>
        <v>0.16735954393847777</v>
      </c>
      <c r="K78" s="34">
        <f t="shared" si="5"/>
        <v>8402.2859034312769</v>
      </c>
      <c r="L78" s="34">
        <f t="shared" si="6"/>
        <v>449.70316993040854</v>
      </c>
      <c r="M78" s="34">
        <f>SUM(L78:$L$102)</f>
        <v>6728.6848528354576</v>
      </c>
      <c r="N78" s="34">
        <f>SUM(K78:$K$102)</f>
        <v>70625.443663745624</v>
      </c>
      <c r="O78" s="34">
        <f>SUM(N78:$N$102)</f>
        <v>459334.4270755797</v>
      </c>
      <c r="P78" s="34">
        <f>SUM(M78:$M$102)</f>
        <v>59152.656718570754</v>
      </c>
    </row>
    <row r="79" spans="1:16" s="31" customFormat="1" ht="12">
      <c r="A79" s="34">
        <v>1</v>
      </c>
      <c r="B79" s="34">
        <v>77</v>
      </c>
      <c r="C79" s="34">
        <v>47454</v>
      </c>
      <c r="D79" s="42">
        <v>5.9290000000000002E-2</v>
      </c>
      <c r="E79" s="34">
        <v>2814</v>
      </c>
      <c r="F79" s="43">
        <v>46047</v>
      </c>
      <c r="G79" s="34">
        <v>410333</v>
      </c>
      <c r="H79" s="44">
        <v>8.65</v>
      </c>
      <c r="I79" s="34">
        <f t="shared" si="7"/>
        <v>2.3800000000000002E-2</v>
      </c>
      <c r="J79" s="45">
        <f t="shared" si="4"/>
        <v>0.16346898216299838</v>
      </c>
      <c r="K79" s="34">
        <f t="shared" si="5"/>
        <v>7757.2570795629254</v>
      </c>
      <c r="L79" s="34">
        <f t="shared" si="6"/>
        <v>449.30818109657889</v>
      </c>
      <c r="M79" s="34">
        <f>SUM(L79:$L$102)</f>
        <v>6278.9816829050505</v>
      </c>
      <c r="N79" s="34">
        <f>SUM(K79:$K$102)</f>
        <v>62223.157760314323</v>
      </c>
      <c r="O79" s="34">
        <f>SUM(N79:$N$102)</f>
        <v>388708.98341183411</v>
      </c>
      <c r="P79" s="34">
        <f>SUM(M79:$M$102)</f>
        <v>52423.971865735308</v>
      </c>
    </row>
    <row r="80" spans="1:16" s="31" customFormat="1" ht="12">
      <c r="A80" s="34">
        <v>1</v>
      </c>
      <c r="B80" s="34">
        <v>78</v>
      </c>
      <c r="C80" s="34">
        <v>44640</v>
      </c>
      <c r="D80" s="42">
        <v>6.4360000000000001E-2</v>
      </c>
      <c r="E80" s="34">
        <v>2873</v>
      </c>
      <c r="F80" s="43">
        <v>43204</v>
      </c>
      <c r="G80" s="34">
        <v>364286</v>
      </c>
      <c r="H80" s="44">
        <v>8.16</v>
      </c>
      <c r="I80" s="34">
        <f t="shared" si="7"/>
        <v>2.3800000000000002E-2</v>
      </c>
      <c r="J80" s="45">
        <f t="shared" si="4"/>
        <v>0.15966886321840046</v>
      </c>
      <c r="K80" s="34">
        <f t="shared" si="5"/>
        <v>7127.6180540693967</v>
      </c>
      <c r="L80" s="34">
        <f t="shared" si="6"/>
        <v>448.06470406960784</v>
      </c>
      <c r="M80" s="34">
        <f>SUM(L80:$L$102)</f>
        <v>5829.6735018084719</v>
      </c>
      <c r="N80" s="34">
        <f>SUM(K80:$K$102)</f>
        <v>54465.900680751394</v>
      </c>
      <c r="O80" s="34">
        <f>SUM(N80:$N$102)</f>
        <v>326485.82565151976</v>
      </c>
      <c r="P80" s="34">
        <f>SUM(M80:$M$102)</f>
        <v>46144.990182830254</v>
      </c>
    </row>
    <row r="81" spans="1:16" s="31" customFormat="1" ht="12">
      <c r="A81" s="34">
        <v>1</v>
      </c>
      <c r="B81" s="34">
        <v>79</v>
      </c>
      <c r="C81" s="34">
        <v>41767</v>
      </c>
      <c r="D81" s="42">
        <v>7.0099999999999996E-2</v>
      </c>
      <c r="E81" s="34">
        <v>2928</v>
      </c>
      <c r="F81" s="43">
        <v>40303</v>
      </c>
      <c r="G81" s="34">
        <v>321083</v>
      </c>
      <c r="H81" s="44">
        <v>7.69</v>
      </c>
      <c r="I81" s="34">
        <f t="shared" si="7"/>
        <v>2.3800000000000002E-2</v>
      </c>
      <c r="J81" s="45">
        <f t="shared" si="4"/>
        <v>0.15595708460480606</v>
      </c>
      <c r="K81" s="34">
        <f t="shared" si="5"/>
        <v>6513.8595526889349</v>
      </c>
      <c r="L81" s="34">
        <f t="shared" si="6"/>
        <v>446.02690342144177</v>
      </c>
      <c r="M81" s="34">
        <f>SUM(L81:$L$102)</f>
        <v>5381.6087977388634</v>
      </c>
      <c r="N81" s="34">
        <f>SUM(K81:$K$102)</f>
        <v>47338.282626682005</v>
      </c>
      <c r="O81" s="34">
        <f>SUM(N81:$N$102)</f>
        <v>272019.92497076845</v>
      </c>
      <c r="P81" s="34">
        <f>SUM(M81:$M$102)</f>
        <v>40315.316681021788</v>
      </c>
    </row>
    <row r="82" spans="1:16" s="31" customFormat="1" ht="12">
      <c r="A82" s="34">
        <v>1</v>
      </c>
      <c r="B82" s="34">
        <v>80</v>
      </c>
      <c r="C82" s="34">
        <v>38839</v>
      </c>
      <c r="D82" s="42">
        <v>7.6609999999999998E-2</v>
      </c>
      <c r="E82" s="34">
        <v>2976</v>
      </c>
      <c r="F82" s="43">
        <v>37351</v>
      </c>
      <c r="G82" s="34">
        <v>280780</v>
      </c>
      <c r="H82" s="44">
        <v>7.23</v>
      </c>
      <c r="I82" s="34">
        <f t="shared" si="7"/>
        <v>2.3800000000000002E-2</v>
      </c>
      <c r="J82" s="45">
        <f t="shared" si="4"/>
        <v>0.15233159269857985</v>
      </c>
      <c r="K82" s="34">
        <f t="shared" si="5"/>
        <v>5916.4067288201431</v>
      </c>
      <c r="L82" s="34">
        <f t="shared" si="6"/>
        <v>442.80017568956191</v>
      </c>
      <c r="M82" s="34">
        <f>SUM(L82:$L$102)</f>
        <v>4935.5818943174208</v>
      </c>
      <c r="N82" s="34">
        <f>SUM(K82:$K$102)</f>
        <v>40824.423073993064</v>
      </c>
      <c r="O82" s="34">
        <f>SUM(N82:$N$102)</f>
        <v>224681.6423440864</v>
      </c>
      <c r="P82" s="34">
        <f>SUM(M82:$M$102)</f>
        <v>34933.707883282928</v>
      </c>
    </row>
    <row r="83" spans="1:16" s="31" customFormat="1" ht="12">
      <c r="A83" s="34">
        <v>1</v>
      </c>
      <c r="B83" s="34">
        <v>81</v>
      </c>
      <c r="C83" s="34">
        <v>35863</v>
      </c>
      <c r="D83" s="42">
        <v>8.3989999999999995E-2</v>
      </c>
      <c r="E83" s="34">
        <v>3012</v>
      </c>
      <c r="F83" s="43">
        <v>34357</v>
      </c>
      <c r="G83" s="34">
        <v>243429</v>
      </c>
      <c r="H83" s="44">
        <v>6.79</v>
      </c>
      <c r="I83" s="34">
        <f t="shared" si="7"/>
        <v>2.3800000000000002E-2</v>
      </c>
      <c r="J83" s="45">
        <f t="shared" si="4"/>
        <v>0.14879038161611624</v>
      </c>
      <c r="K83" s="34">
        <f t="shared" si="5"/>
        <v>5336.0694558987771</v>
      </c>
      <c r="L83" s="34">
        <f t="shared" si="6"/>
        <v>437.73845421736877</v>
      </c>
      <c r="M83" s="34">
        <f>SUM(L83:$L$102)</f>
        <v>4492.781718627858</v>
      </c>
      <c r="N83" s="34">
        <f>SUM(K83:$K$102)</f>
        <v>34908.016345172931</v>
      </c>
      <c r="O83" s="34">
        <f>SUM(N83:$N$102)</f>
        <v>183857.21927009334</v>
      </c>
      <c r="P83" s="34">
        <f>SUM(M83:$M$102)</f>
        <v>29998.125988965501</v>
      </c>
    </row>
    <row r="84" spans="1:16" s="31" customFormat="1" ht="12">
      <c r="A84" s="34">
        <v>1</v>
      </c>
      <c r="B84" s="34">
        <v>82</v>
      </c>
      <c r="C84" s="34">
        <v>32851</v>
      </c>
      <c r="D84" s="42">
        <v>9.2429999999999998E-2</v>
      </c>
      <c r="E84" s="34">
        <v>3037</v>
      </c>
      <c r="F84" s="43">
        <v>31333</v>
      </c>
      <c r="G84" s="34">
        <v>209072</v>
      </c>
      <c r="H84" s="44">
        <v>6.36</v>
      </c>
      <c r="I84" s="34">
        <f t="shared" si="7"/>
        <v>2.3800000000000002E-2</v>
      </c>
      <c r="J84" s="45">
        <f t="shared" si="4"/>
        <v>0.14533149210404009</v>
      </c>
      <c r="K84" s="34">
        <f t="shared" si="5"/>
        <v>4774.2848471098214</v>
      </c>
      <c r="L84" s="34">
        <f t="shared" si="6"/>
        <v>431.11129275246111</v>
      </c>
      <c r="M84" s="34">
        <f>SUM(L84:$L$102)</f>
        <v>4055.0432644104903</v>
      </c>
      <c r="N84" s="34">
        <f>SUM(K84:$K$102)</f>
        <v>29571.946889274175</v>
      </c>
      <c r="O84" s="34">
        <f>SUM(N84:$N$102)</f>
        <v>148949.20292492039</v>
      </c>
      <c r="P84" s="34">
        <f>SUM(M84:$M$102)</f>
        <v>25505.344270337639</v>
      </c>
    </row>
    <row r="85" spans="1:16" s="31" customFormat="1" ht="12">
      <c r="A85" s="34">
        <v>1</v>
      </c>
      <c r="B85" s="34">
        <v>83</v>
      </c>
      <c r="C85" s="34">
        <v>29814</v>
      </c>
      <c r="D85" s="42">
        <v>0.10199</v>
      </c>
      <c r="E85" s="34">
        <v>3040</v>
      </c>
      <c r="F85" s="43">
        <v>28294</v>
      </c>
      <c r="G85" s="34">
        <v>177739</v>
      </c>
      <c r="H85" s="44">
        <v>5.96</v>
      </c>
      <c r="I85" s="34">
        <f t="shared" si="7"/>
        <v>2.3800000000000002E-2</v>
      </c>
      <c r="J85" s="45">
        <f t="shared" si="4"/>
        <v>0.14195301045520617</v>
      </c>
      <c r="K85" s="34">
        <f t="shared" si="5"/>
        <v>4232.1870537115165</v>
      </c>
      <c r="L85" s="34">
        <f t="shared" si="6"/>
        <v>421.50532504769171</v>
      </c>
      <c r="M85" s="34">
        <f>SUM(L85:$L$102)</f>
        <v>3623.9319716580294</v>
      </c>
      <c r="N85" s="34">
        <f>SUM(K85:$K$102)</f>
        <v>24797.662042164353</v>
      </c>
      <c r="O85" s="34">
        <f>SUM(N85:$N$102)</f>
        <v>119377.25603564629</v>
      </c>
      <c r="P85" s="34">
        <f>SUM(M85:$M$102)</f>
        <v>21450.301005927151</v>
      </c>
    </row>
    <row r="86" spans="1:16" s="31" customFormat="1" ht="12">
      <c r="A86" s="34">
        <v>1</v>
      </c>
      <c r="B86" s="34">
        <v>84</v>
      </c>
      <c r="C86" s="34">
        <v>26774</v>
      </c>
      <c r="D86" s="42">
        <v>0.11259</v>
      </c>
      <c r="E86" s="34">
        <v>3015</v>
      </c>
      <c r="F86" s="43">
        <v>25267</v>
      </c>
      <c r="G86" s="34">
        <v>149445</v>
      </c>
      <c r="H86" s="44">
        <v>5.58</v>
      </c>
      <c r="I86" s="34">
        <f t="shared" si="7"/>
        <v>2.3800000000000002E-2</v>
      </c>
      <c r="J86" s="45">
        <f t="shared" si="4"/>
        <v>0.13865306744989858</v>
      </c>
      <c r="K86" s="34">
        <f t="shared" si="5"/>
        <v>3712.2972279035848</v>
      </c>
      <c r="L86" s="34">
        <f t="shared" si="6"/>
        <v>408.32095952475493</v>
      </c>
      <c r="M86" s="34">
        <f>SUM(L86:$L$102)</f>
        <v>3202.4266466103372</v>
      </c>
      <c r="N86" s="34">
        <f>SUM(K86:$K$102)</f>
        <v>20565.474988452836</v>
      </c>
      <c r="O86" s="34">
        <f>SUM(N86:$N$102)</f>
        <v>94579.593993481933</v>
      </c>
      <c r="P86" s="34">
        <f>SUM(M86:$M$102)</f>
        <v>17826.369034269126</v>
      </c>
    </row>
    <row r="87" spans="1:16" s="31" customFormat="1" ht="12">
      <c r="A87" s="34">
        <v>1</v>
      </c>
      <c r="B87" s="34">
        <v>85</v>
      </c>
      <c r="C87" s="34">
        <v>23759</v>
      </c>
      <c r="D87" s="42">
        <v>0.12415</v>
      </c>
      <c r="E87" s="34">
        <v>2950</v>
      </c>
      <c r="F87" s="43">
        <v>22284</v>
      </c>
      <c r="G87" s="34">
        <v>124179</v>
      </c>
      <c r="H87" s="44">
        <v>5.23</v>
      </c>
      <c r="I87" s="34">
        <f t="shared" si="7"/>
        <v>2.3800000000000002E-2</v>
      </c>
      <c r="J87" s="45">
        <f t="shared" si="4"/>
        <v>0.13542983732164343</v>
      </c>
      <c r="K87" s="34">
        <f t="shared" si="5"/>
        <v>3217.6775049249263</v>
      </c>
      <c r="L87" s="34">
        <f t="shared" si="6"/>
        <v>390.23053340383683</v>
      </c>
      <c r="M87" s="34">
        <f>SUM(L87:$L$102)</f>
        <v>2794.1056870855828</v>
      </c>
      <c r="N87" s="34">
        <f>SUM(K87:$K$102)</f>
        <v>16853.177760549246</v>
      </c>
      <c r="O87" s="34">
        <f>SUM(N87:$N$102)</f>
        <v>74014.119005029075</v>
      </c>
      <c r="P87" s="34">
        <f>SUM(M87:$M$102)</f>
        <v>14623.94238765879</v>
      </c>
    </row>
    <row r="88" spans="1:16" s="31" customFormat="1" ht="12">
      <c r="A88" s="34">
        <v>1</v>
      </c>
      <c r="B88" s="34">
        <v>86</v>
      </c>
      <c r="C88" s="34">
        <v>20809</v>
      </c>
      <c r="D88" s="42">
        <v>0.13650999999999999</v>
      </c>
      <c r="E88" s="34">
        <v>2840</v>
      </c>
      <c r="F88" s="43">
        <v>19389</v>
      </c>
      <c r="G88" s="34">
        <v>101895</v>
      </c>
      <c r="H88" s="44">
        <v>4.9000000000000004</v>
      </c>
      <c r="I88" s="34">
        <f t="shared" si="7"/>
        <v>2.3800000000000002E-2</v>
      </c>
      <c r="J88" s="45">
        <f t="shared" si="4"/>
        <v>0.13228153674706333</v>
      </c>
      <c r="K88" s="34">
        <f t="shared" si="5"/>
        <v>2752.6464981696408</v>
      </c>
      <c r="L88" s="34">
        <f t="shared" si="6"/>
        <v>366.94624376016782</v>
      </c>
      <c r="M88" s="34">
        <f>SUM(L88:$L$102)</f>
        <v>2403.8751536817458</v>
      </c>
      <c r="N88" s="34">
        <f>SUM(K88:$K$102)</f>
        <v>13635.500255624316</v>
      </c>
      <c r="O88" s="34">
        <f>SUM(N88:$N$102)</f>
        <v>57160.941244479829</v>
      </c>
      <c r="P88" s="34">
        <f>SUM(M88:$M$102)</f>
        <v>11829.836700573207</v>
      </c>
    </row>
    <row r="89" spans="1:16" s="31" customFormat="1" ht="12">
      <c r="A89" s="34">
        <v>1</v>
      </c>
      <c r="B89" s="34">
        <v>87</v>
      </c>
      <c r="C89" s="34">
        <v>17969</v>
      </c>
      <c r="D89" s="42">
        <v>0.14945</v>
      </c>
      <c r="E89" s="34">
        <v>2686</v>
      </c>
      <c r="F89" s="43">
        <v>16626</v>
      </c>
      <c r="G89" s="34">
        <v>82506</v>
      </c>
      <c r="H89" s="44">
        <v>4.59</v>
      </c>
      <c r="I89" s="34">
        <f t="shared" si="7"/>
        <v>2.3800000000000002E-2</v>
      </c>
      <c r="J89" s="45">
        <f t="shared" si="4"/>
        <v>0.12920642385921402</v>
      </c>
      <c r="K89" s="34">
        <f t="shared" si="5"/>
        <v>2321.7102303262168</v>
      </c>
      <c r="L89" s="34">
        <f t="shared" si="6"/>
        <v>338.98071350444309</v>
      </c>
      <c r="M89" s="34">
        <f>SUM(L89:$L$102)</f>
        <v>2036.9289099215782</v>
      </c>
      <c r="N89" s="34">
        <f>SUM(K89:$K$102)</f>
        <v>10882.853757454675</v>
      </c>
      <c r="O89" s="34">
        <f>SUM(N89:$N$102)</f>
        <v>43525.440988855516</v>
      </c>
      <c r="P89" s="34">
        <f>SUM(M89:$M$102)</f>
        <v>9425.9615468914599</v>
      </c>
    </row>
    <row r="90" spans="1:16" s="31" customFormat="1" ht="12">
      <c r="A90" s="34">
        <v>1</v>
      </c>
      <c r="B90" s="34">
        <v>88</v>
      </c>
      <c r="C90" s="34">
        <v>15283</v>
      </c>
      <c r="D90" s="42">
        <v>0.16273000000000001</v>
      </c>
      <c r="E90" s="34">
        <v>2487</v>
      </c>
      <c r="F90" s="43">
        <v>14040</v>
      </c>
      <c r="G90" s="34">
        <v>65880</v>
      </c>
      <c r="H90" s="44">
        <v>4.3099999999999996</v>
      </c>
      <c r="I90" s="34">
        <f t="shared" si="7"/>
        <v>2.3800000000000002E-2</v>
      </c>
      <c r="J90" s="45">
        <f t="shared" si="4"/>
        <v>0.12620279728385819</v>
      </c>
      <c r="K90" s="34">
        <f t="shared" si="5"/>
        <v>1928.7573508892046</v>
      </c>
      <c r="L90" s="34">
        <f t="shared" si="6"/>
        <v>306.56999105778016</v>
      </c>
      <c r="M90" s="34">
        <f>SUM(L90:$L$102)</f>
        <v>1697.9481964171353</v>
      </c>
      <c r="N90" s="34">
        <f>SUM(K90:$K$102)</f>
        <v>8561.1435271284608</v>
      </c>
      <c r="O90" s="34">
        <f>SUM(N90:$N$102)</f>
        <v>32642.587231400841</v>
      </c>
      <c r="P90" s="34">
        <f>SUM(M90:$M$102)</f>
        <v>7389.0326369698796</v>
      </c>
    </row>
    <row r="91" spans="1:16" s="31" customFormat="1" ht="12">
      <c r="A91" s="34">
        <v>1</v>
      </c>
      <c r="B91" s="34">
        <v>89</v>
      </c>
      <c r="C91" s="34">
        <v>12796</v>
      </c>
      <c r="D91" s="42">
        <v>0.17634</v>
      </c>
      <c r="E91" s="34">
        <v>2256</v>
      </c>
      <c r="F91" s="43">
        <v>11668</v>
      </c>
      <c r="G91" s="34">
        <v>51840</v>
      </c>
      <c r="H91" s="44">
        <v>4.05</v>
      </c>
      <c r="I91" s="34">
        <f t="shared" si="7"/>
        <v>2.3800000000000002E-2</v>
      </c>
      <c r="J91" s="45">
        <f t="shared" si="4"/>
        <v>0.12326899519814241</v>
      </c>
      <c r="K91" s="34">
        <f t="shared" si="5"/>
        <v>1577.3500625554302</v>
      </c>
      <c r="L91" s="34">
        <f t="shared" si="6"/>
        <v>271.63005779156993</v>
      </c>
      <c r="M91" s="34">
        <f>SUM(L91:$L$102)</f>
        <v>1391.378205359355</v>
      </c>
      <c r="N91" s="34">
        <f>SUM(K91:$K$102)</f>
        <v>6632.3861762392562</v>
      </c>
      <c r="O91" s="34">
        <f>SUM(N91:$N$102)</f>
        <v>24081.44370427238</v>
      </c>
      <c r="P91" s="34">
        <f>SUM(M91:$M$102)</f>
        <v>5691.084440552745</v>
      </c>
    </row>
    <row r="92" spans="1:16" s="31" customFormat="1" ht="12">
      <c r="A92" s="34">
        <v>1</v>
      </c>
      <c r="B92" s="34">
        <v>90</v>
      </c>
      <c r="C92" s="34">
        <v>10540</v>
      </c>
      <c r="D92" s="42">
        <v>0.19026000000000001</v>
      </c>
      <c r="E92" s="34">
        <v>2006</v>
      </c>
      <c r="F92" s="43">
        <v>9537</v>
      </c>
      <c r="G92" s="34">
        <v>40172</v>
      </c>
      <c r="H92" s="44">
        <v>3.81</v>
      </c>
      <c r="I92" s="34">
        <f t="shared" si="7"/>
        <v>2.3800000000000002E-2</v>
      </c>
      <c r="J92" s="45">
        <f t="shared" si="4"/>
        <v>0.12040339441115687</v>
      </c>
      <c r="K92" s="34">
        <f t="shared" si="5"/>
        <v>1269.0517770935935</v>
      </c>
      <c r="L92" s="34">
        <f t="shared" si="6"/>
        <v>235.91444538853352</v>
      </c>
      <c r="M92" s="34">
        <f>SUM(L92:$L$102)</f>
        <v>1119.7481475677848</v>
      </c>
      <c r="N92" s="34">
        <f>SUM(K92:$K$102)</f>
        <v>5055.0361136838255</v>
      </c>
      <c r="O92" s="34">
        <f>SUM(N92:$N$102)</f>
        <v>17449.057528033121</v>
      </c>
      <c r="P92" s="34">
        <f>SUM(M92:$M$102)</f>
        <v>4299.7062351933891</v>
      </c>
    </row>
    <row r="93" spans="1:16" s="31" customFormat="1" ht="12">
      <c r="A93" s="34">
        <v>1</v>
      </c>
      <c r="B93" s="34">
        <v>91</v>
      </c>
      <c r="C93" s="34">
        <v>8534</v>
      </c>
      <c r="D93" s="42">
        <v>0.20452000000000001</v>
      </c>
      <c r="E93" s="34">
        <v>1745</v>
      </c>
      <c r="F93" s="43">
        <v>7662</v>
      </c>
      <c r="G93" s="34">
        <v>30635</v>
      </c>
      <c r="H93" s="44">
        <v>3.59</v>
      </c>
      <c r="I93" s="34">
        <f t="shared" si="7"/>
        <v>2.3800000000000002E-2</v>
      </c>
      <c r="J93" s="45">
        <f t="shared" si="4"/>
        <v>0.11760440946586916</v>
      </c>
      <c r="K93" s="34">
        <f t="shared" si="5"/>
        <v>1003.6360303817273</v>
      </c>
      <c r="L93" s="34">
        <f t="shared" si="6"/>
        <v>200.44900812457675</v>
      </c>
      <c r="M93" s="34">
        <f>SUM(L93:$L$102)</f>
        <v>883.83370217925165</v>
      </c>
      <c r="N93" s="34">
        <f>SUM(K93:$K$102)</f>
        <v>3785.9843365902316</v>
      </c>
      <c r="O93" s="34">
        <f>SUM(N93:$N$102)</f>
        <v>12394.021414349294</v>
      </c>
      <c r="P93" s="34">
        <f>SUM(M93:$M$102)</f>
        <v>3179.958087625605</v>
      </c>
    </row>
    <row r="94" spans="1:16" s="31" customFormat="1" ht="12">
      <c r="A94" s="34">
        <v>1</v>
      </c>
      <c r="B94" s="34">
        <v>92</v>
      </c>
      <c r="C94" s="34">
        <v>6789</v>
      </c>
      <c r="D94" s="42">
        <v>0.21914</v>
      </c>
      <c r="E94" s="34">
        <v>1488</v>
      </c>
      <c r="F94" s="43">
        <v>6045</v>
      </c>
      <c r="G94" s="34">
        <v>22974</v>
      </c>
      <c r="H94" s="44">
        <v>3.38</v>
      </c>
      <c r="I94" s="34">
        <f t="shared" si="7"/>
        <v>2.3800000000000002E-2</v>
      </c>
      <c r="J94" s="45">
        <f t="shared" si="4"/>
        <v>0.1148704917619351</v>
      </c>
      <c r="K94" s="34">
        <f t="shared" si="5"/>
        <v>779.85576857177739</v>
      </c>
      <c r="L94" s="34">
        <f t="shared" si="6"/>
        <v>166.95379150396505</v>
      </c>
      <c r="M94" s="34">
        <f>SUM(L94:$L$102)</f>
        <v>683.38469405467481</v>
      </c>
      <c r="N94" s="34">
        <f>SUM(K94:$K$102)</f>
        <v>2782.3483062085043</v>
      </c>
      <c r="O94" s="34">
        <f>SUM(N94:$N$102)</f>
        <v>8608.0370777590633</v>
      </c>
      <c r="P94" s="34">
        <f>SUM(M94:$M$102)</f>
        <v>2296.1243854463537</v>
      </c>
    </row>
    <row r="95" spans="1:16" s="31" customFormat="1" ht="12">
      <c r="A95" s="34">
        <v>1</v>
      </c>
      <c r="B95" s="34">
        <v>93</v>
      </c>
      <c r="C95" s="34">
        <v>5301</v>
      </c>
      <c r="D95" s="42">
        <v>0.23416000000000001</v>
      </c>
      <c r="E95" s="34">
        <v>1241</v>
      </c>
      <c r="F95" s="43">
        <v>4681</v>
      </c>
      <c r="G95" s="34">
        <v>16929</v>
      </c>
      <c r="H95" s="44">
        <v>3.19</v>
      </c>
      <c r="I95" s="34">
        <f t="shared" si="7"/>
        <v>2.3800000000000002E-2</v>
      </c>
      <c r="J95" s="45">
        <f t="shared" si="4"/>
        <v>0.11220012869890124</v>
      </c>
      <c r="K95" s="34">
        <f t="shared" si="5"/>
        <v>594.77288223287542</v>
      </c>
      <c r="L95" s="34">
        <f t="shared" si="6"/>
        <v>136.00347696360271</v>
      </c>
      <c r="M95" s="34">
        <f>SUM(L95:$L$102)</f>
        <v>516.43090255070979</v>
      </c>
      <c r="N95" s="34">
        <f>SUM(K95:$K$102)</f>
        <v>2002.4925376367269</v>
      </c>
      <c r="O95" s="34">
        <f>SUM(N95:$N$102)</f>
        <v>5825.6887715505582</v>
      </c>
      <c r="P95" s="34">
        <f>SUM(M95:$M$102)</f>
        <v>1612.7396913916789</v>
      </c>
    </row>
    <row r="96" spans="1:16" s="31" customFormat="1" ht="12">
      <c r="A96" s="34">
        <v>1</v>
      </c>
      <c r="B96" s="34">
        <v>94</v>
      </c>
      <c r="C96" s="34">
        <v>4060</v>
      </c>
      <c r="D96" s="42">
        <v>0.24953</v>
      </c>
      <c r="E96" s="34">
        <v>1014</v>
      </c>
      <c r="F96" s="43">
        <v>3553</v>
      </c>
      <c r="G96" s="34">
        <v>12248</v>
      </c>
      <c r="H96" s="44">
        <v>3.02</v>
      </c>
      <c r="I96" s="34">
        <f t="shared" si="7"/>
        <v>2.3800000000000002E-2</v>
      </c>
      <c r="J96" s="45">
        <f t="shared" si="4"/>
        <v>0.1095918428393253</v>
      </c>
      <c r="K96" s="34">
        <f t="shared" si="5"/>
        <v>444.94288192766072</v>
      </c>
      <c r="L96" s="34">
        <f t="shared" si="6"/>
        <v>108.54280976663004</v>
      </c>
      <c r="M96" s="34">
        <f>SUM(L96:$L$102)</f>
        <v>380.42742558710711</v>
      </c>
      <c r="N96" s="34">
        <f>SUM(K96:$K$102)</f>
        <v>1407.7196554038514</v>
      </c>
      <c r="O96" s="34">
        <f>SUM(N96:$N$102)</f>
        <v>3823.1962339138322</v>
      </c>
      <c r="P96" s="34">
        <f>SUM(M96:$M$102)</f>
        <v>1096.3087888409691</v>
      </c>
    </row>
    <row r="97" spans="1:16" s="31" customFormat="1" ht="12">
      <c r="A97" s="34">
        <v>1</v>
      </c>
      <c r="B97" s="34">
        <v>95</v>
      </c>
      <c r="C97" s="34">
        <v>3046</v>
      </c>
      <c r="D97" s="42">
        <v>0.26515</v>
      </c>
      <c r="E97" s="34">
        <v>807</v>
      </c>
      <c r="F97" s="43">
        <v>2643</v>
      </c>
      <c r="G97" s="34">
        <v>8695</v>
      </c>
      <c r="H97" s="44">
        <v>2.85</v>
      </c>
      <c r="I97" s="34">
        <f t="shared" si="7"/>
        <v>2.3800000000000002E-2</v>
      </c>
      <c r="J97" s="45">
        <f t="shared" si="4"/>
        <v>0.10704419109135113</v>
      </c>
      <c r="K97" s="34">
        <f t="shared" si="5"/>
        <v>326.05660606425556</v>
      </c>
      <c r="L97" s="34">
        <f t="shared" si="6"/>
        <v>84.37650147560106</v>
      </c>
      <c r="M97" s="34">
        <f>SUM(L97:$L$102)</f>
        <v>271.88461582047699</v>
      </c>
      <c r="N97" s="34">
        <f>SUM(K97:$K$102)</f>
        <v>962.77677347619056</v>
      </c>
      <c r="O97" s="34">
        <f>SUM(N97:$N$102)</f>
        <v>2415.4765785099808</v>
      </c>
      <c r="P97" s="34">
        <f>SUM(M97:$M$102)</f>
        <v>715.88136325386199</v>
      </c>
    </row>
    <row r="98" spans="1:16" s="31" customFormat="1" ht="12">
      <c r="A98" s="34">
        <v>1</v>
      </c>
      <c r="B98" s="34">
        <v>96</v>
      </c>
      <c r="C98" s="34">
        <v>2239</v>
      </c>
      <c r="D98" s="42">
        <v>0.28095999999999999</v>
      </c>
      <c r="E98" s="34">
        <v>630</v>
      </c>
      <c r="F98" s="43">
        <v>1924</v>
      </c>
      <c r="G98" s="34">
        <v>6053</v>
      </c>
      <c r="H98" s="44">
        <v>2.7</v>
      </c>
      <c r="I98" s="34">
        <f t="shared" si="7"/>
        <v>2.3800000000000002E-2</v>
      </c>
      <c r="J98" s="45">
        <f>(1/(1+I98))^B98</f>
        <v>0.10455576391028631</v>
      </c>
      <c r="K98" s="34">
        <f>J98*C98</f>
        <v>234.10035539513106</v>
      </c>
      <c r="L98" s="34">
        <f t="shared" si="6"/>
        <v>64.338866246806376</v>
      </c>
      <c r="M98" s="34">
        <f>SUM(L98:$L$102)</f>
        <v>187.50811434487593</v>
      </c>
      <c r="N98" s="34">
        <f>SUM(K98:$K$102)</f>
        <v>636.72016741193511</v>
      </c>
      <c r="O98" s="34">
        <f>SUM(N98:$N$102)</f>
        <v>1452.6998050337902</v>
      </c>
      <c r="P98" s="34">
        <f>SUM(M98:$M$102)</f>
        <v>443.99674743338505</v>
      </c>
    </row>
    <row r="99" spans="1:16" s="31" customFormat="1" ht="12">
      <c r="A99" s="34">
        <v>1</v>
      </c>
      <c r="B99" s="34">
        <v>97</v>
      </c>
      <c r="C99" s="34">
        <v>1609</v>
      </c>
      <c r="D99" s="42">
        <v>0.29686000000000001</v>
      </c>
      <c r="E99" s="34">
        <v>477</v>
      </c>
      <c r="F99" s="43">
        <v>1371</v>
      </c>
      <c r="G99" s="34">
        <v>4129</v>
      </c>
      <c r="H99" s="44">
        <v>2.57</v>
      </c>
      <c r="I99" s="34">
        <f t="shared" si="7"/>
        <v>2.3800000000000002E-2</v>
      </c>
      <c r="J99" s="45">
        <f>(1/(1+I99))^B99</f>
        <v>0.10212518451874028</v>
      </c>
      <c r="K99" s="34">
        <f>J99*C99</f>
        <v>164.3194218906531</v>
      </c>
      <c r="L99" s="34">
        <f t="shared" si="6"/>
        <v>47.581278585113417</v>
      </c>
      <c r="M99" s="34">
        <f>SUM(L99:$L$102)</f>
        <v>123.16924809806957</v>
      </c>
      <c r="N99" s="34">
        <f>SUM(K99:$K$102)</f>
        <v>402.61981201680408</v>
      </c>
      <c r="O99" s="34">
        <f>SUM(N99:$N$102)</f>
        <v>815.97963762185498</v>
      </c>
      <c r="P99" s="34">
        <f>SUM(M99:$M$102)</f>
        <v>256.48863308850906</v>
      </c>
    </row>
    <row r="100" spans="1:16" s="31" customFormat="1" ht="12">
      <c r="A100" s="34">
        <v>1</v>
      </c>
      <c r="B100" s="34">
        <v>98</v>
      </c>
      <c r="C100" s="34">
        <v>1132</v>
      </c>
      <c r="D100" s="42">
        <v>0.31274999999999997</v>
      </c>
      <c r="E100" s="34">
        <v>355</v>
      </c>
      <c r="F100" s="43">
        <v>955</v>
      </c>
      <c r="G100" s="34">
        <v>2758</v>
      </c>
      <c r="H100" s="44">
        <v>2.44</v>
      </c>
      <c r="I100" s="34">
        <f t="shared" si="7"/>
        <v>2.3800000000000002E-2</v>
      </c>
      <c r="J100" s="45">
        <f>(1/(1+I100))^B100</f>
        <v>9.9751108144891854E-2</v>
      </c>
      <c r="K100" s="34">
        <f>J100*C100</f>
        <v>112.91825442001758</v>
      </c>
      <c r="L100" s="34">
        <f t="shared" si="6"/>
        <v>34.58843855385485</v>
      </c>
      <c r="M100" s="34">
        <f>SUM(L100:$L$102)</f>
        <v>75.587969512956164</v>
      </c>
      <c r="N100" s="34">
        <f>SUM(K100:$K$102)</f>
        <v>238.30039012615094</v>
      </c>
      <c r="O100" s="34">
        <f>SUM(N100:$N$102)</f>
        <v>413.3598256050509</v>
      </c>
      <c r="P100" s="34">
        <f>SUM(M100:$M$102)</f>
        <v>133.31938499043949</v>
      </c>
    </row>
    <row r="101" spans="1:16" s="31" customFormat="1" ht="12">
      <c r="A101" s="34">
        <v>1</v>
      </c>
      <c r="B101" s="34">
        <v>99</v>
      </c>
      <c r="C101" s="34">
        <v>777</v>
      </c>
      <c r="D101" s="42">
        <v>0.32856000000000002</v>
      </c>
      <c r="E101" s="34">
        <v>255</v>
      </c>
      <c r="F101" s="43">
        <v>650</v>
      </c>
      <c r="G101" s="34">
        <v>1804</v>
      </c>
      <c r="H101" s="44">
        <v>2.3199999999999998</v>
      </c>
      <c r="I101" s="34">
        <f t="shared" si="7"/>
        <v>2.3800000000000002E-2</v>
      </c>
      <c r="J101" s="45">
        <f>(1/(1+I101))^B101</f>
        <v>9.7432221278464376E-2</v>
      </c>
      <c r="K101" s="34">
        <f>J101*C101</f>
        <v>75.704835933366823</v>
      </c>
      <c r="L101" s="34">
        <f t="shared" si="6"/>
        <v>24.267646440719297</v>
      </c>
      <c r="M101" s="34">
        <f>SUM(L101:$L$102)</f>
        <v>40.999530959101307</v>
      </c>
      <c r="N101" s="34">
        <f>SUM(K101:$K$102)</f>
        <v>125.38213570613338</v>
      </c>
      <c r="O101" s="34">
        <f>SUM(N101:$N$102)</f>
        <v>175.05943547889996</v>
      </c>
      <c r="P101" s="34">
        <f>SUM(M101:$M$102)</f>
        <v>57.731415477483317</v>
      </c>
    </row>
    <row r="102" spans="1:16" s="35" customFormat="1" ht="12">
      <c r="A102" s="36">
        <v>1</v>
      </c>
      <c r="B102" s="36">
        <v>100</v>
      </c>
      <c r="C102" s="36">
        <v>522</v>
      </c>
      <c r="D102" s="46">
        <v>0.34419</v>
      </c>
      <c r="E102" s="36">
        <v>180</v>
      </c>
      <c r="F102" s="47">
        <v>432</v>
      </c>
      <c r="G102" s="36">
        <v>1154</v>
      </c>
      <c r="H102" s="48">
        <v>2.21</v>
      </c>
      <c r="I102" s="36">
        <f t="shared" si="7"/>
        <v>2.3800000000000002E-2</v>
      </c>
      <c r="J102" s="49">
        <f>(1/(1+I102))^B102</f>
        <v>9.5167240943997242E-2</v>
      </c>
      <c r="K102" s="36">
        <f>J102*C102</f>
        <v>49.67729977276656</v>
      </c>
      <c r="L102" s="36">
        <f t="shared" si="6"/>
        <v>16.73188451838201</v>
      </c>
      <c r="M102" s="36">
        <f>SUM(L102:$L$102)</f>
        <v>16.73188451838201</v>
      </c>
      <c r="N102" s="36">
        <f>SUM(K102:$K$102)</f>
        <v>49.67729977276656</v>
      </c>
      <c r="O102" s="36">
        <f>SUM(N102:$N$102)</f>
        <v>49.67729977276656</v>
      </c>
      <c r="P102" s="36">
        <f>SUM(M102:$M$102)</f>
        <v>16.73188451838201</v>
      </c>
    </row>
    <row r="103" spans="1:16" s="31" customFormat="1" ht="12">
      <c r="A103" s="37"/>
      <c r="B103" s="30"/>
      <c r="D103" s="38"/>
      <c r="E103" s="30"/>
      <c r="F103" s="39"/>
      <c r="G103" s="40"/>
      <c r="H103" s="41"/>
      <c r="J103" s="32"/>
      <c r="K103" s="30"/>
      <c r="L103" s="30"/>
      <c r="M103" s="30"/>
      <c r="N103" s="30"/>
      <c r="O103" s="30"/>
      <c r="P103" s="30"/>
    </row>
    <row r="104" spans="1:16" s="31" customFormat="1" ht="12">
      <c r="A104" s="37"/>
      <c r="B104" s="30"/>
      <c r="D104" s="38"/>
      <c r="E104" s="30"/>
      <c r="F104" s="39"/>
      <c r="G104" s="40"/>
      <c r="H104" s="41"/>
      <c r="J104" s="32"/>
      <c r="K104" s="30"/>
      <c r="L104" s="30"/>
      <c r="M104" s="30"/>
      <c r="N104" s="30"/>
      <c r="O104" s="30"/>
      <c r="P104" s="30"/>
    </row>
    <row r="105" spans="1:16">
      <c r="A105" s="4"/>
      <c r="B105" s="5"/>
      <c r="D105" s="12"/>
      <c r="F105" s="14"/>
      <c r="G105" s="2"/>
      <c r="H105" s="6"/>
    </row>
    <row r="106" spans="1:16">
      <c r="A106" s="4"/>
      <c r="B106" s="5"/>
      <c r="D106" s="12"/>
      <c r="F106" s="14"/>
      <c r="G106" s="2"/>
      <c r="H106" s="6"/>
    </row>
    <row r="107" spans="1:16">
      <c r="A107" s="4"/>
      <c r="B107" s="5"/>
      <c r="D107" s="12"/>
      <c r="F107" s="14"/>
      <c r="G107" s="2"/>
      <c r="H107" s="6"/>
    </row>
    <row r="108" spans="1:16">
      <c r="A108" s="4"/>
      <c r="B108" s="5"/>
      <c r="D108" s="12"/>
      <c r="F108" s="14"/>
      <c r="G108" s="2"/>
      <c r="H108" s="6"/>
    </row>
    <row r="109" spans="1:16">
      <c r="A109" s="4"/>
      <c r="B109" s="5"/>
      <c r="D109" s="12"/>
      <c r="F109" s="14"/>
      <c r="G109" s="2"/>
      <c r="H109" s="6"/>
    </row>
    <row r="110" spans="1:16">
      <c r="A110" s="4"/>
      <c r="B110" s="5"/>
      <c r="D110" s="12"/>
      <c r="F110" s="14"/>
      <c r="G110" s="2"/>
      <c r="H110" s="6"/>
    </row>
    <row r="111" spans="1:16">
      <c r="A111" s="4"/>
      <c r="B111" s="5"/>
      <c r="D111" s="12"/>
      <c r="F111" s="14"/>
      <c r="G111" s="2"/>
      <c r="H111" s="6"/>
    </row>
    <row r="112" spans="1:16">
      <c r="A112" s="4"/>
      <c r="B112" s="5"/>
      <c r="D112" s="12"/>
      <c r="F112" s="14"/>
      <c r="G112" s="2"/>
      <c r="H112" s="6"/>
    </row>
    <row r="113" spans="1:8">
      <c r="A113" s="4"/>
      <c r="B113" s="5"/>
      <c r="D113" s="12"/>
      <c r="F113" s="14"/>
      <c r="G113" s="2"/>
      <c r="H113" s="6"/>
    </row>
    <row r="114" spans="1:8">
      <c r="A114" s="4"/>
      <c r="B114" s="5"/>
      <c r="D114" s="12"/>
      <c r="F114" s="14"/>
      <c r="G114" s="2"/>
      <c r="H114" s="6"/>
    </row>
    <row r="115" spans="1:8">
      <c r="A115" s="4"/>
      <c r="B115" s="5"/>
      <c r="D115" s="12"/>
      <c r="F115" s="14"/>
      <c r="G115" s="2"/>
      <c r="H115" s="6"/>
    </row>
    <row r="116" spans="1:8">
      <c r="A116" s="4"/>
      <c r="B116" s="5"/>
      <c r="D116" s="12"/>
      <c r="F116" s="14"/>
      <c r="G116" s="2"/>
      <c r="H116" s="6"/>
    </row>
    <row r="117" spans="1:8">
      <c r="A117" s="4"/>
      <c r="B117" s="5"/>
      <c r="D117" s="12"/>
      <c r="F117" s="14"/>
      <c r="G117" s="2"/>
      <c r="H117" s="6"/>
    </row>
    <row r="118" spans="1:8">
      <c r="A118" s="4"/>
      <c r="B118" s="5"/>
      <c r="D118" s="12"/>
      <c r="F118" s="14"/>
      <c r="G118" s="2"/>
      <c r="H118" s="6"/>
    </row>
    <row r="119" spans="1:8">
      <c r="A119" s="4"/>
      <c r="B119" s="5"/>
      <c r="D119" s="12"/>
      <c r="F119" s="14"/>
      <c r="G119" s="2"/>
      <c r="H119" s="6"/>
    </row>
    <row r="120" spans="1:8">
      <c r="A120" s="4"/>
      <c r="B120" s="5"/>
      <c r="D120" s="12"/>
      <c r="F120" s="14"/>
      <c r="G120" s="2"/>
      <c r="H120" s="6"/>
    </row>
    <row r="121" spans="1:8">
      <c r="A121" s="4"/>
      <c r="B121" s="5"/>
      <c r="D121" s="12"/>
      <c r="F121" s="14"/>
      <c r="G121" s="2"/>
      <c r="H121" s="6"/>
    </row>
    <row r="122" spans="1:8">
      <c r="A122" s="4"/>
      <c r="B122" s="5"/>
      <c r="D122" s="12"/>
      <c r="F122" s="14"/>
      <c r="G122" s="2"/>
      <c r="H122" s="6"/>
    </row>
    <row r="123" spans="1:8">
      <c r="A123" s="4"/>
      <c r="B123" s="5"/>
      <c r="D123" s="12"/>
      <c r="F123" s="14"/>
      <c r="G123" s="2"/>
      <c r="H123" s="6"/>
    </row>
    <row r="124" spans="1:8">
      <c r="A124" s="4"/>
      <c r="B124" s="5"/>
      <c r="D124" s="12"/>
      <c r="F124" s="14"/>
      <c r="G124" s="2"/>
      <c r="H124" s="6"/>
    </row>
    <row r="125" spans="1:8">
      <c r="A125" s="4"/>
      <c r="B125" s="5"/>
      <c r="D125" s="12"/>
      <c r="F125" s="14"/>
      <c r="G125" s="2"/>
      <c r="H125" s="6"/>
    </row>
    <row r="126" spans="1:8">
      <c r="A126" s="4"/>
      <c r="B126" s="5"/>
      <c r="D126" s="12"/>
      <c r="F126" s="14"/>
      <c r="G126" s="2"/>
      <c r="H126" s="6"/>
    </row>
    <row r="127" spans="1:8">
      <c r="A127" s="4"/>
      <c r="B127" s="5"/>
      <c r="D127" s="12"/>
      <c r="F127" s="14"/>
      <c r="G127" s="2"/>
      <c r="H127" s="6"/>
    </row>
    <row r="128" spans="1:8">
      <c r="A128" s="4"/>
      <c r="B128" s="5"/>
      <c r="D128" s="12"/>
      <c r="F128" s="14"/>
      <c r="G128" s="2"/>
      <c r="H128" s="6"/>
    </row>
    <row r="129" spans="1:8">
      <c r="A129" s="4"/>
      <c r="B129" s="5"/>
      <c r="D129" s="12"/>
      <c r="F129" s="14"/>
      <c r="G129" s="2"/>
      <c r="H129" s="6"/>
    </row>
    <row r="130" spans="1:8">
      <c r="A130" s="4"/>
      <c r="B130" s="5"/>
      <c r="D130" s="12"/>
      <c r="F130" s="14"/>
      <c r="G130" s="2"/>
      <c r="H130" s="6"/>
    </row>
    <row r="131" spans="1:8">
      <c r="A131" s="4"/>
      <c r="B131" s="5"/>
      <c r="D131" s="12"/>
      <c r="F131" s="14"/>
      <c r="G131" s="2"/>
      <c r="H131" s="6"/>
    </row>
    <row r="132" spans="1:8">
      <c r="A132" s="4"/>
      <c r="B132" s="5"/>
      <c r="D132" s="12"/>
      <c r="F132" s="14"/>
      <c r="G132" s="2"/>
      <c r="H132" s="6"/>
    </row>
    <row r="133" spans="1:8">
      <c r="A133" s="4"/>
      <c r="B133" s="5"/>
      <c r="D133" s="12"/>
      <c r="F133" s="14"/>
      <c r="G133" s="2"/>
      <c r="H133" s="6"/>
    </row>
    <row r="134" spans="1:8">
      <c r="A134" s="4"/>
      <c r="B134" s="5"/>
      <c r="D134" s="12"/>
      <c r="F134" s="14"/>
      <c r="G134" s="2"/>
      <c r="H134" s="6"/>
    </row>
    <row r="135" spans="1:8">
      <c r="A135" s="4"/>
      <c r="B135" s="5"/>
      <c r="D135" s="12"/>
      <c r="F135" s="14"/>
      <c r="G135" s="2"/>
      <c r="H135" s="6"/>
    </row>
    <row r="136" spans="1:8">
      <c r="A136" s="4"/>
      <c r="B136" s="5"/>
      <c r="D136" s="12"/>
      <c r="F136" s="14"/>
      <c r="G136" s="2"/>
      <c r="H136" s="6"/>
    </row>
    <row r="137" spans="1:8">
      <c r="A137" s="4"/>
      <c r="B137" s="5"/>
      <c r="D137" s="12"/>
      <c r="F137" s="14"/>
      <c r="G137" s="2"/>
      <c r="H137" s="6"/>
    </row>
    <row r="138" spans="1:8">
      <c r="A138" s="4"/>
      <c r="B138" s="5"/>
      <c r="D138" s="12"/>
      <c r="F138" s="14"/>
      <c r="G138" s="2"/>
      <c r="H138" s="6"/>
    </row>
    <row r="139" spans="1:8">
      <c r="A139" s="4"/>
      <c r="B139" s="5"/>
      <c r="D139" s="12"/>
      <c r="F139" s="14"/>
      <c r="G139" s="2"/>
      <c r="H139" s="6"/>
    </row>
    <row r="140" spans="1:8">
      <c r="A140" s="4"/>
      <c r="B140" s="5"/>
      <c r="D140" s="12"/>
      <c r="F140" s="14"/>
      <c r="G140" s="2"/>
      <c r="H140" s="6"/>
    </row>
    <row r="141" spans="1:8">
      <c r="A141" s="4"/>
      <c r="B141" s="5"/>
      <c r="D141" s="12"/>
      <c r="F141" s="14"/>
      <c r="G141" s="2"/>
      <c r="H141" s="6"/>
    </row>
    <row r="142" spans="1:8">
      <c r="A142" s="4"/>
      <c r="B142" s="5"/>
      <c r="D142" s="12"/>
      <c r="F142" s="14"/>
      <c r="G142" s="2"/>
      <c r="H142" s="6"/>
    </row>
    <row r="143" spans="1:8">
      <c r="A143" s="4"/>
      <c r="B143" s="5"/>
      <c r="D143" s="12"/>
      <c r="F143" s="14"/>
      <c r="G143" s="2"/>
      <c r="H143" s="6"/>
    </row>
    <row r="144" spans="1:8">
      <c r="A144" s="4"/>
      <c r="B144" s="5"/>
      <c r="D144" s="12"/>
      <c r="F144" s="14"/>
      <c r="G144" s="2"/>
      <c r="H144" s="6"/>
    </row>
    <row r="145" spans="1:8">
      <c r="A145" s="4"/>
      <c r="B145" s="5"/>
      <c r="D145" s="12"/>
      <c r="F145" s="14"/>
      <c r="G145" s="2"/>
      <c r="H145" s="6"/>
    </row>
    <row r="146" spans="1:8">
      <c r="A146" s="4"/>
      <c r="B146" s="5"/>
      <c r="D146" s="12"/>
      <c r="F146" s="14"/>
      <c r="G146" s="2"/>
      <c r="H146" s="6"/>
    </row>
    <row r="147" spans="1:8">
      <c r="A147" s="4"/>
      <c r="B147" s="5"/>
      <c r="D147" s="12"/>
      <c r="F147" s="14"/>
      <c r="G147" s="2"/>
      <c r="H147" s="6"/>
    </row>
    <row r="148" spans="1:8">
      <c r="A148" s="4"/>
      <c r="B148" s="5"/>
      <c r="D148" s="12"/>
      <c r="F148" s="14"/>
      <c r="G148" s="2"/>
      <c r="H148" s="6"/>
    </row>
    <row r="149" spans="1:8">
      <c r="A149" s="4"/>
      <c r="B149" s="5"/>
      <c r="D149" s="12"/>
      <c r="F149" s="14"/>
      <c r="G149" s="2"/>
      <c r="H149" s="6"/>
    </row>
    <row r="150" spans="1:8">
      <c r="A150" s="4"/>
      <c r="B150" s="5"/>
      <c r="D150" s="12"/>
      <c r="F150" s="14"/>
      <c r="G150" s="2"/>
      <c r="H150" s="6"/>
    </row>
    <row r="151" spans="1:8">
      <c r="A151" s="4"/>
      <c r="B151" s="5"/>
      <c r="D151" s="12"/>
      <c r="F151" s="14"/>
      <c r="G151" s="2"/>
      <c r="H151" s="6"/>
    </row>
    <row r="152" spans="1:8">
      <c r="A152" s="4"/>
      <c r="B152" s="5"/>
      <c r="D152" s="12"/>
      <c r="F152" s="14"/>
      <c r="G152" s="2"/>
      <c r="H152" s="6"/>
    </row>
    <row r="153" spans="1:8">
      <c r="A153" s="4"/>
      <c r="B153" s="5"/>
      <c r="D153" s="12"/>
      <c r="F153" s="14"/>
      <c r="G153" s="2"/>
      <c r="H153" s="6"/>
    </row>
    <row r="154" spans="1:8">
      <c r="A154" s="4"/>
      <c r="B154" s="5"/>
      <c r="D154" s="12"/>
      <c r="F154" s="14"/>
      <c r="G154" s="2"/>
      <c r="H154" s="6"/>
    </row>
    <row r="155" spans="1:8">
      <c r="A155" s="4"/>
      <c r="B155" s="5"/>
      <c r="D155" s="12"/>
      <c r="F155" s="14"/>
      <c r="G155" s="2"/>
      <c r="H155" s="6"/>
    </row>
    <row r="156" spans="1:8">
      <c r="A156" s="4"/>
      <c r="B156" s="5"/>
      <c r="D156" s="12"/>
      <c r="F156" s="14"/>
      <c r="G156" s="2"/>
      <c r="H156" s="6"/>
    </row>
    <row r="157" spans="1:8">
      <c r="A157" s="4"/>
      <c r="B157" s="5"/>
      <c r="D157" s="12"/>
      <c r="F157" s="14"/>
      <c r="G157" s="2"/>
      <c r="H157" s="6"/>
    </row>
    <row r="158" spans="1:8">
      <c r="A158" s="4"/>
      <c r="B158" s="5"/>
      <c r="D158" s="12"/>
      <c r="F158" s="14"/>
      <c r="G158" s="2"/>
      <c r="H158" s="6"/>
    </row>
    <row r="159" spans="1:8">
      <c r="A159" s="4"/>
      <c r="B159" s="5"/>
      <c r="D159" s="12"/>
      <c r="F159" s="14"/>
      <c r="G159" s="2"/>
      <c r="H159" s="6"/>
    </row>
    <row r="160" spans="1:8">
      <c r="A160" s="4"/>
      <c r="B160" s="5"/>
      <c r="D160" s="12"/>
      <c r="F160" s="14"/>
      <c r="G160" s="2"/>
      <c r="H160" s="6"/>
    </row>
    <row r="161" spans="1:8">
      <c r="A161" s="4"/>
      <c r="B161" s="5"/>
      <c r="D161" s="12"/>
      <c r="F161" s="14"/>
      <c r="G161" s="2"/>
      <c r="H161" s="6"/>
    </row>
    <row r="162" spans="1:8">
      <c r="A162" s="4"/>
      <c r="B162" s="5"/>
      <c r="D162" s="12"/>
      <c r="F162" s="14"/>
      <c r="G162" s="2"/>
      <c r="H162" s="6"/>
    </row>
    <row r="163" spans="1:8">
      <c r="A163" s="4"/>
      <c r="B163" s="5"/>
      <c r="D163" s="12"/>
      <c r="F163" s="14"/>
      <c r="G163" s="2"/>
      <c r="H163" s="6"/>
    </row>
    <row r="164" spans="1:8">
      <c r="A164" s="4"/>
      <c r="B164" s="5"/>
      <c r="D164" s="12"/>
      <c r="F164" s="14"/>
      <c r="G164" s="2"/>
      <c r="H164" s="6"/>
    </row>
    <row r="165" spans="1:8">
      <c r="A165" s="4"/>
      <c r="B165" s="5"/>
      <c r="D165" s="12"/>
      <c r="F165" s="14"/>
      <c r="G165" s="2"/>
      <c r="H165" s="6"/>
    </row>
    <row r="166" spans="1:8">
      <c r="A166" s="4"/>
      <c r="B166" s="5"/>
      <c r="D166" s="12"/>
      <c r="F166" s="14"/>
      <c r="G166" s="2"/>
      <c r="H166" s="6"/>
    </row>
    <row r="167" spans="1:8">
      <c r="A167" s="4"/>
      <c r="B167" s="5"/>
      <c r="D167" s="12"/>
      <c r="F167" s="14"/>
      <c r="G167" s="2"/>
      <c r="H167" s="6"/>
    </row>
    <row r="168" spans="1:8">
      <c r="A168" s="4"/>
      <c r="B168" s="5"/>
      <c r="D168" s="12"/>
      <c r="F168" s="14"/>
      <c r="G168" s="2"/>
      <c r="H168" s="6"/>
    </row>
    <row r="169" spans="1:8">
      <c r="A169" s="4"/>
      <c r="B169" s="5"/>
      <c r="D169" s="12"/>
      <c r="F169" s="14"/>
      <c r="G169" s="2"/>
      <c r="H169" s="6"/>
    </row>
    <row r="170" spans="1:8">
      <c r="A170" s="4"/>
      <c r="B170" s="5"/>
      <c r="D170" s="12"/>
      <c r="F170" s="14"/>
      <c r="G170" s="2"/>
      <c r="H170" s="6"/>
    </row>
    <row r="171" spans="1:8">
      <c r="A171" s="4"/>
      <c r="B171" s="5"/>
      <c r="D171" s="12"/>
      <c r="F171" s="14"/>
      <c r="G171" s="2"/>
      <c r="H171" s="6"/>
    </row>
    <row r="172" spans="1:8">
      <c r="A172" s="4"/>
      <c r="B172" s="5"/>
      <c r="D172" s="12"/>
      <c r="F172" s="14"/>
      <c r="G172" s="2"/>
      <c r="H172" s="6"/>
    </row>
    <row r="173" spans="1:8">
      <c r="A173" s="4"/>
      <c r="B173" s="5"/>
      <c r="D173" s="12"/>
      <c r="F173" s="14"/>
      <c r="G173" s="2"/>
      <c r="H173" s="6"/>
    </row>
    <row r="174" spans="1:8">
      <c r="A174" s="4"/>
      <c r="B174" s="5"/>
      <c r="D174" s="12"/>
      <c r="F174" s="14"/>
      <c r="G174" s="2"/>
      <c r="H174" s="6"/>
    </row>
    <row r="175" spans="1:8">
      <c r="A175" s="4"/>
      <c r="B175" s="5"/>
      <c r="D175" s="12"/>
      <c r="F175" s="14"/>
      <c r="G175" s="2"/>
      <c r="H175" s="6"/>
    </row>
    <row r="176" spans="1:8">
      <c r="A176" s="4"/>
      <c r="B176" s="5"/>
      <c r="D176" s="12"/>
      <c r="F176" s="14"/>
      <c r="G176" s="2"/>
      <c r="H176" s="6"/>
    </row>
    <row r="177" spans="1:8">
      <c r="A177" s="4"/>
      <c r="B177" s="5"/>
      <c r="D177" s="12"/>
      <c r="F177" s="14"/>
      <c r="G177" s="2"/>
      <c r="H177" s="6"/>
    </row>
    <row r="178" spans="1:8">
      <c r="A178" s="4"/>
      <c r="B178" s="5"/>
      <c r="D178" s="12"/>
      <c r="F178" s="14"/>
      <c r="G178" s="2"/>
      <c r="H178" s="6"/>
    </row>
    <row r="179" spans="1:8">
      <c r="A179" s="4"/>
      <c r="B179" s="5"/>
      <c r="D179" s="12"/>
      <c r="F179" s="14"/>
      <c r="G179" s="2"/>
      <c r="H179" s="6"/>
    </row>
    <row r="180" spans="1:8">
      <c r="A180" s="4"/>
      <c r="B180" s="5"/>
      <c r="D180" s="12"/>
      <c r="F180" s="14"/>
      <c r="G180" s="2"/>
      <c r="H180" s="6"/>
    </row>
    <row r="181" spans="1:8">
      <c r="A181" s="4"/>
      <c r="B181" s="5"/>
      <c r="D181" s="12"/>
      <c r="F181" s="14"/>
      <c r="G181" s="2"/>
      <c r="H181" s="6"/>
    </row>
    <row r="182" spans="1:8">
      <c r="A182" s="4"/>
      <c r="B182" s="5"/>
      <c r="D182" s="12"/>
      <c r="F182" s="14"/>
      <c r="G182" s="2"/>
      <c r="H182" s="6"/>
    </row>
    <row r="183" spans="1:8">
      <c r="A183" s="4"/>
      <c r="B183" s="5"/>
      <c r="D183" s="12"/>
      <c r="F183" s="14"/>
      <c r="G183" s="2"/>
      <c r="H183" s="6"/>
    </row>
    <row r="184" spans="1:8">
      <c r="A184" s="4"/>
      <c r="B184" s="5"/>
      <c r="D184" s="12"/>
      <c r="F184" s="14"/>
      <c r="G184" s="2"/>
      <c r="H184" s="6"/>
    </row>
    <row r="185" spans="1:8">
      <c r="A185" s="4"/>
      <c r="B185" s="5"/>
      <c r="D185" s="12"/>
      <c r="F185" s="14"/>
      <c r="G185" s="2"/>
      <c r="H185" s="6"/>
    </row>
    <row r="186" spans="1:8">
      <c r="A186" s="4"/>
      <c r="B186" s="5"/>
      <c r="D186" s="12"/>
      <c r="F186" s="14"/>
      <c r="G186" s="2"/>
      <c r="H186" s="6"/>
    </row>
    <row r="187" spans="1:8">
      <c r="A187" s="4"/>
      <c r="B187" s="5"/>
      <c r="D187" s="12"/>
      <c r="F187" s="14"/>
      <c r="G187" s="2"/>
      <c r="H187" s="6"/>
    </row>
    <row r="188" spans="1:8">
      <c r="A188" s="4"/>
      <c r="B188" s="5"/>
      <c r="D188" s="12"/>
      <c r="F188" s="14"/>
      <c r="G188" s="2"/>
      <c r="H188" s="6"/>
    </row>
    <row r="189" spans="1:8">
      <c r="A189" s="4"/>
      <c r="B189" s="5"/>
      <c r="D189" s="12"/>
      <c r="F189" s="14"/>
      <c r="G189" s="2"/>
      <c r="H189" s="6"/>
    </row>
    <row r="190" spans="1:8">
      <c r="A190" s="4"/>
      <c r="B190" s="5"/>
      <c r="D190" s="12"/>
      <c r="F190" s="14"/>
      <c r="G190" s="2"/>
      <c r="H190" s="6"/>
    </row>
    <row r="191" spans="1:8">
      <c r="A191" s="4"/>
      <c r="B191" s="5"/>
      <c r="D191" s="12"/>
      <c r="F191" s="14"/>
      <c r="G191" s="2"/>
      <c r="H191" s="6"/>
    </row>
    <row r="192" spans="1:8">
      <c r="A192" s="4"/>
      <c r="B192" s="5"/>
      <c r="D192" s="12"/>
      <c r="F192" s="14"/>
      <c r="G192" s="2"/>
      <c r="H192" s="6"/>
    </row>
    <row r="193" spans="1:8">
      <c r="A193" s="4"/>
      <c r="B193" s="5"/>
      <c r="D193" s="12"/>
      <c r="F193" s="14"/>
      <c r="G193" s="2"/>
      <c r="H193" s="6"/>
    </row>
    <row r="194" spans="1:8">
      <c r="A194" s="4"/>
      <c r="B194" s="5"/>
      <c r="D194" s="12"/>
      <c r="F194" s="14"/>
      <c r="G194" s="2"/>
      <c r="H194" s="6"/>
    </row>
    <row r="195" spans="1:8">
      <c r="A195" s="4"/>
      <c r="B195" s="5"/>
      <c r="D195" s="12"/>
      <c r="F195" s="14"/>
      <c r="G195" s="2"/>
      <c r="H195" s="6"/>
    </row>
    <row r="196" spans="1:8">
      <c r="A196" s="4"/>
      <c r="B196" s="5"/>
      <c r="D196" s="12"/>
      <c r="F196" s="14"/>
      <c r="G196" s="2"/>
      <c r="H196" s="6"/>
    </row>
    <row r="197" spans="1:8">
      <c r="A197" s="4"/>
      <c r="B197" s="5"/>
      <c r="D197" s="12"/>
      <c r="F197" s="14"/>
      <c r="G197" s="2"/>
      <c r="H197" s="6"/>
    </row>
    <row r="198" spans="1:8">
      <c r="A198" s="4"/>
      <c r="B198" s="5"/>
      <c r="D198" s="12"/>
      <c r="F198" s="14"/>
      <c r="G198" s="2"/>
      <c r="H198" s="6"/>
    </row>
    <row r="199" spans="1:8">
      <c r="A199" s="4"/>
      <c r="B199" s="5"/>
      <c r="D199" s="12"/>
      <c r="F199" s="14"/>
      <c r="G199" s="2"/>
      <c r="H199" s="6"/>
    </row>
    <row r="200" spans="1:8">
      <c r="A200" s="4"/>
      <c r="B200" s="5"/>
      <c r="D200" s="12"/>
      <c r="F200" s="14"/>
      <c r="G200" s="2"/>
      <c r="H200" s="6"/>
    </row>
    <row r="201" spans="1:8">
      <c r="A201" s="4"/>
      <c r="B201" s="5"/>
      <c r="D201" s="12"/>
      <c r="F201" s="14"/>
      <c r="G201" s="2"/>
      <c r="H201" s="6"/>
    </row>
    <row r="202" spans="1:8">
      <c r="A202" s="4"/>
      <c r="B202" s="5"/>
      <c r="D202" s="12"/>
      <c r="F202" s="14"/>
      <c r="G202" s="2"/>
      <c r="H202" s="6"/>
    </row>
    <row r="203" spans="1:8">
      <c r="A203" s="7"/>
      <c r="B203" s="8"/>
      <c r="C203" s="9"/>
      <c r="D203" s="13"/>
      <c r="E203" s="8"/>
      <c r="F203" s="15"/>
      <c r="G203" s="10"/>
      <c r="H203" s="11"/>
    </row>
    <row r="204" spans="1:8">
      <c r="D204" s="1"/>
      <c r="G204" s="2"/>
      <c r="H204" s="3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P207"/>
  <sheetViews>
    <sheetView topLeftCell="B1" workbookViewId="0">
      <selection activeCell="F4" sqref="F4"/>
    </sheetView>
  </sheetViews>
  <sheetFormatPr defaultRowHeight="11.25"/>
  <cols>
    <col min="1" max="1" width="8.5" hidden="1" customWidth="1"/>
    <col min="2" max="2" width="10" customWidth="1"/>
    <col min="3" max="3" width="12.83203125" customWidth="1"/>
    <col min="4" max="4" width="12" customWidth="1"/>
    <col min="5" max="5" width="9.6640625" style="5" customWidth="1"/>
    <col min="6" max="6" width="12" customWidth="1"/>
    <col min="7" max="7" width="12.1640625" customWidth="1"/>
    <col min="8" max="8" width="11.1640625" customWidth="1"/>
    <col min="9" max="9" width="11.33203125" customWidth="1"/>
    <col min="10" max="10" width="12.6640625" style="29" customWidth="1"/>
    <col min="11" max="11" width="9.33203125" style="5"/>
    <col min="12" max="12" width="9.33203125" style="5" customWidth="1"/>
    <col min="13" max="14" width="9.33203125" style="5"/>
    <col min="15" max="15" width="14.1640625" style="5" hidden="1" customWidth="1"/>
    <col min="16" max="16" width="9.33203125" style="5" hidden="1" customWidth="1"/>
  </cols>
  <sheetData>
    <row r="1" spans="1:16" ht="12" thickBot="1">
      <c r="A1" s="72" t="s">
        <v>20</v>
      </c>
      <c r="B1" s="73"/>
      <c r="C1" s="73"/>
      <c r="D1" s="73"/>
      <c r="E1" s="73"/>
      <c r="F1" s="73"/>
      <c r="G1" s="73"/>
      <c r="H1" s="73"/>
      <c r="I1" s="76" t="s">
        <v>21</v>
      </c>
      <c r="J1" s="77"/>
      <c r="K1" s="74" t="s">
        <v>19</v>
      </c>
      <c r="L1" s="75"/>
      <c r="M1" s="75"/>
      <c r="N1" s="75"/>
      <c r="O1" s="75"/>
      <c r="P1" s="75"/>
    </row>
    <row r="2" spans="1:16" ht="30" customHeight="1" thickBot="1">
      <c r="A2" s="73"/>
      <c r="B2" s="73"/>
      <c r="C2" s="73"/>
      <c r="D2" s="73"/>
      <c r="E2" s="73"/>
      <c r="F2" s="73"/>
      <c r="G2" s="73"/>
      <c r="H2" s="73"/>
      <c r="I2" s="78"/>
      <c r="J2" s="79"/>
      <c r="K2" s="75"/>
      <c r="L2" s="75"/>
      <c r="M2" s="75"/>
      <c r="N2" s="75"/>
      <c r="O2" s="75"/>
      <c r="P2" s="75"/>
    </row>
    <row r="3" spans="1:16" s="17" customFormat="1" ht="45.75" thickBot="1">
      <c r="A3" s="22" t="s">
        <v>26</v>
      </c>
      <c r="B3" s="21" t="s">
        <v>0</v>
      </c>
      <c r="C3" s="22" t="s">
        <v>25</v>
      </c>
      <c r="D3" s="23" t="s">
        <v>24</v>
      </c>
      <c r="E3" s="21" t="s">
        <v>1</v>
      </c>
      <c r="F3" s="22" t="s">
        <v>23</v>
      </c>
      <c r="G3" s="22" t="s">
        <v>22</v>
      </c>
      <c r="H3" s="24" t="s">
        <v>2</v>
      </c>
      <c r="I3" s="20" t="s">
        <v>27</v>
      </c>
      <c r="J3" s="27" t="s">
        <v>11</v>
      </c>
      <c r="K3" s="75"/>
      <c r="L3" s="75"/>
      <c r="M3" s="75"/>
      <c r="N3" s="75"/>
      <c r="O3" s="75"/>
      <c r="P3" s="75"/>
    </row>
    <row r="4" spans="1:16" s="16" customFormat="1" ht="13.5" thickBot="1">
      <c r="A4" s="19"/>
      <c r="B4" s="19" t="s">
        <v>3</v>
      </c>
      <c r="C4" s="19" t="s">
        <v>4</v>
      </c>
      <c r="D4" s="25" t="s">
        <v>5</v>
      </c>
      <c r="E4" s="19" t="s">
        <v>6</v>
      </c>
      <c r="F4" s="19" t="s">
        <v>7</v>
      </c>
      <c r="G4" s="19" t="s">
        <v>8</v>
      </c>
      <c r="H4" s="26" t="s">
        <v>9</v>
      </c>
      <c r="I4" s="18" t="s">
        <v>12</v>
      </c>
      <c r="J4" s="28" t="s">
        <v>10</v>
      </c>
      <c r="K4" s="19" t="s">
        <v>13</v>
      </c>
      <c r="L4" s="19" t="s">
        <v>14</v>
      </c>
      <c r="M4" s="19" t="s">
        <v>15</v>
      </c>
      <c r="N4" s="19" t="s">
        <v>17</v>
      </c>
      <c r="O4" s="19" t="s">
        <v>18</v>
      </c>
      <c r="P4" s="19" t="s">
        <v>16</v>
      </c>
    </row>
    <row r="5" spans="1:16" s="31" customFormat="1" ht="12">
      <c r="A5" s="34"/>
      <c r="B5" s="34">
        <v>0</v>
      </c>
      <c r="C5" s="34">
        <v>100000</v>
      </c>
      <c r="D5" s="42">
        <v>3.6900000000000001E-3</v>
      </c>
      <c r="E5" s="34">
        <v>369</v>
      </c>
      <c r="F5" s="43">
        <v>99668</v>
      </c>
      <c r="G5" s="34">
        <v>7712339</v>
      </c>
      <c r="H5" s="44">
        <v>77.12</v>
      </c>
      <c r="I5" s="34">
        <v>2.3800000000000002E-2</v>
      </c>
      <c r="J5" s="45">
        <f t="shared" ref="J5:J68" si="0">(1/(1+I5))^B5</f>
        <v>1</v>
      </c>
      <c r="K5" s="33">
        <f t="shared" ref="K5:K68" si="1">J5*C5</f>
        <v>100000</v>
      </c>
      <c r="L5" s="33">
        <f>((1/(1+I5))^(B5+1))*E5</f>
        <v>360.42195741355732</v>
      </c>
      <c r="M5" s="33">
        <f>SUM(L5:$L$105)</f>
        <v>17357.291202396351</v>
      </c>
      <c r="N5" s="33">
        <f>SUM(K5:$K$105)</f>
        <v>3552274.3783704578</v>
      </c>
      <c r="O5" s="33">
        <f>SUM(N5:$N$105)</f>
        <v>100171494.26985568</v>
      </c>
      <c r="P5" s="33">
        <f>SUM(M5:$M$105)</f>
        <v>1217155.6590294836</v>
      </c>
    </row>
    <row r="6" spans="1:16" s="31" customFormat="1" ht="12">
      <c r="A6" s="34"/>
      <c r="B6" s="34">
        <v>1</v>
      </c>
      <c r="C6" s="34">
        <v>99631</v>
      </c>
      <c r="D6" s="42">
        <v>3.2000000000000003E-4</v>
      </c>
      <c r="E6" s="34">
        <v>32</v>
      </c>
      <c r="F6" s="43">
        <v>99615</v>
      </c>
      <c r="G6" s="34">
        <v>7612672</v>
      </c>
      <c r="H6" s="44">
        <v>76.41</v>
      </c>
      <c r="I6" s="34">
        <f>I5</f>
        <v>2.3800000000000002E-2</v>
      </c>
      <c r="J6" s="45">
        <f t="shared" si="0"/>
        <v>0.97675327212346152</v>
      </c>
      <c r="K6" s="34">
        <f t="shared" si="1"/>
        <v>97314.905254932601</v>
      </c>
      <c r="L6" s="34">
        <f t="shared" ref="L6:L69" si="2">((1/(1+I6))^(B6+1))*E6</f>
        <v>30.529502547324444</v>
      </c>
      <c r="M6" s="34">
        <f>SUM(L6:$L$105)</f>
        <v>16996.869244982794</v>
      </c>
      <c r="N6" s="34">
        <f>SUM(K6:$K$105)</f>
        <v>3452274.3783704578</v>
      </c>
      <c r="O6" s="34">
        <f>SUM(N6:$N$105)</f>
        <v>96619219.891485229</v>
      </c>
      <c r="P6" s="34">
        <f>SUM(M6:$M$105)</f>
        <v>1199798.3678270869</v>
      </c>
    </row>
    <row r="7" spans="1:16" s="31" customFormat="1" ht="12">
      <c r="A7" s="34"/>
      <c r="B7" s="34">
        <v>2</v>
      </c>
      <c r="C7" s="34">
        <v>99599</v>
      </c>
      <c r="D7" s="42">
        <v>2.2000000000000001E-4</v>
      </c>
      <c r="E7" s="34">
        <v>22</v>
      </c>
      <c r="F7" s="43">
        <v>99588</v>
      </c>
      <c r="G7" s="34">
        <v>7513057</v>
      </c>
      <c r="H7" s="44">
        <v>75.430000000000007</v>
      </c>
      <c r="I7" s="34">
        <f>I6</f>
        <v>2.3800000000000002E-2</v>
      </c>
      <c r="J7" s="45">
        <f>(1/(1+I7))^B7</f>
        <v>0.95404695460388889</v>
      </c>
      <c r="K7" s="34">
        <f t="shared" si="1"/>
        <v>95022.122631592734</v>
      </c>
      <c r="L7" s="34">
        <f>((1/(1+I7))^(B7+1))*E7</f>
        <v>20.501106662712985</v>
      </c>
      <c r="M7" s="34">
        <f>SUM(L7:$L$105)</f>
        <v>16966.339742435473</v>
      </c>
      <c r="N7" s="34">
        <f>SUM(K7:$K$105)</f>
        <v>3354959.4731155247</v>
      </c>
      <c r="O7" s="34">
        <f>SUM(N7:$N$105)</f>
        <v>93166945.51311478</v>
      </c>
      <c r="P7" s="34">
        <f>SUM(M7:$M$105)</f>
        <v>1182801.498582104</v>
      </c>
    </row>
    <row r="8" spans="1:16" s="31" customFormat="1" ht="12">
      <c r="A8" s="34"/>
      <c r="B8" s="34">
        <v>3</v>
      </c>
      <c r="C8" s="34">
        <v>99577</v>
      </c>
      <c r="D8" s="42">
        <v>1.7000000000000001E-4</v>
      </c>
      <c r="E8" s="34">
        <v>17</v>
      </c>
      <c r="F8" s="43">
        <v>99569</v>
      </c>
      <c r="G8" s="34">
        <v>7413469</v>
      </c>
      <c r="H8" s="44">
        <v>74.45</v>
      </c>
      <c r="I8" s="34">
        <f t="shared" ref="I8:I71" si="3">I7</f>
        <v>2.3800000000000002E-2</v>
      </c>
      <c r="J8" s="45">
        <f t="shared" si="0"/>
        <v>0.93186848466877203</v>
      </c>
      <c r="K8" s="34">
        <f>J8*C8</f>
        <v>92792.668097862319</v>
      </c>
      <c r="L8" s="34">
        <f t="shared" si="2"/>
        <v>15.473495057012233</v>
      </c>
      <c r="M8" s="34">
        <f>SUM(L8:$L$105)</f>
        <v>16945.838635772758</v>
      </c>
      <c r="N8" s="34">
        <f>SUM(K8:$K$105)</f>
        <v>3259937.3504839321</v>
      </c>
      <c r="O8" s="34">
        <f>SUM(N8:$N$105)</f>
        <v>89811986.039999261</v>
      </c>
      <c r="P8" s="34">
        <f>SUM(M8:$M$105)</f>
        <v>1165835.1588396686</v>
      </c>
    </row>
    <row r="9" spans="1:16" s="31" customFormat="1" ht="12">
      <c r="A9" s="34"/>
      <c r="B9" s="34">
        <v>4</v>
      </c>
      <c r="C9" s="34">
        <v>99560</v>
      </c>
      <c r="D9" s="42">
        <v>1.3999999999999999E-4</v>
      </c>
      <c r="E9" s="34">
        <v>14</v>
      </c>
      <c r="F9" s="43">
        <v>99553</v>
      </c>
      <c r="G9" s="34">
        <v>7313900</v>
      </c>
      <c r="H9" s="44">
        <v>73.459999999999994</v>
      </c>
      <c r="I9" s="34">
        <f t="shared" si="3"/>
        <v>2.3800000000000002E-2</v>
      </c>
      <c r="J9" s="45">
        <f t="shared" si="0"/>
        <v>0.91020559158895487</v>
      </c>
      <c r="K9" s="34">
        <f t="shared" si="1"/>
        <v>90620.06869859634</v>
      </c>
      <c r="L9" s="34">
        <f>((1/(1+I9))^(B9+1))*E9</f>
        <v>12.446648058454157</v>
      </c>
      <c r="M9" s="34">
        <f>SUM(L9:$L$105)</f>
        <v>16930.365140715745</v>
      </c>
      <c r="N9" s="34">
        <f>SUM(K9:$K$105)</f>
        <v>3167144.6823860696</v>
      </c>
      <c r="O9" s="34">
        <f>SUM(N9:$N$105)</f>
        <v>86552048.689515337</v>
      </c>
      <c r="P9" s="34">
        <f>SUM(M9:$M$105)</f>
        <v>1148889.3202038959</v>
      </c>
    </row>
    <row r="10" spans="1:16" s="31" customFormat="1" ht="12">
      <c r="A10" s="34"/>
      <c r="B10" s="34">
        <v>5</v>
      </c>
      <c r="C10" s="34">
        <v>99546</v>
      </c>
      <c r="D10" s="42">
        <v>1.2E-4</v>
      </c>
      <c r="E10" s="34">
        <v>12</v>
      </c>
      <c r="F10" s="43">
        <v>99540</v>
      </c>
      <c r="G10" s="34">
        <v>7214347</v>
      </c>
      <c r="H10" s="44">
        <v>72.47</v>
      </c>
      <c r="I10" s="34">
        <f t="shared" si="3"/>
        <v>2.3800000000000002E-2</v>
      </c>
      <c r="J10" s="45">
        <f t="shared" si="0"/>
        <v>0.88904628988958267</v>
      </c>
      <c r="K10" s="34">
        <f t="shared" si="1"/>
        <v>88501.001973348393</v>
      </c>
      <c r="L10" s="34">
        <f t="shared" si="2"/>
        <v>10.420546472626482</v>
      </c>
      <c r="M10" s="34">
        <f>SUM(L10:$L$105)</f>
        <v>16917.918492657293</v>
      </c>
      <c r="N10" s="34">
        <f>SUM(K10:$K$105)</f>
        <v>3076524.6136874733</v>
      </c>
      <c r="O10" s="34">
        <f>SUM(N10:$N$105)</f>
        <v>83384904.007129282</v>
      </c>
      <c r="P10" s="34">
        <f>SUM(M10:$M$105)</f>
        <v>1131958.9550631801</v>
      </c>
    </row>
    <row r="11" spans="1:16" s="31" customFormat="1" ht="12">
      <c r="A11" s="34"/>
      <c r="B11" s="34">
        <v>6</v>
      </c>
      <c r="C11" s="34">
        <v>99534</v>
      </c>
      <c r="D11" s="42">
        <v>1E-4</v>
      </c>
      <c r="E11" s="34">
        <v>10</v>
      </c>
      <c r="F11" s="43">
        <v>99529</v>
      </c>
      <c r="G11" s="34">
        <v>7114807</v>
      </c>
      <c r="H11" s="44">
        <v>71.48</v>
      </c>
      <c r="I11" s="34">
        <f t="shared" si="3"/>
        <v>2.3800000000000002E-2</v>
      </c>
      <c r="J11" s="45">
        <f t="shared" si="0"/>
        <v>0.86837887271887348</v>
      </c>
      <c r="K11" s="34">
        <f t="shared" si="1"/>
        <v>86433.222717200348</v>
      </c>
      <c r="L11" s="34">
        <f t="shared" si="2"/>
        <v>8.4819190537104259</v>
      </c>
      <c r="M11" s="34">
        <f>SUM(L11:$L$105)</f>
        <v>16907.497946184667</v>
      </c>
      <c r="N11" s="34">
        <f>SUM(K11:$K$105)</f>
        <v>2988023.6117141251</v>
      </c>
      <c r="O11" s="34">
        <f>SUM(N11:$N$105)</f>
        <v>80308379.393441811</v>
      </c>
      <c r="P11" s="34">
        <f>SUM(M11:$M$105)</f>
        <v>1115041.0365705229</v>
      </c>
    </row>
    <row r="12" spans="1:16" s="31" customFormat="1" ht="12">
      <c r="A12" s="34"/>
      <c r="B12" s="34">
        <v>7</v>
      </c>
      <c r="C12" s="34">
        <v>99524</v>
      </c>
      <c r="D12" s="42">
        <v>9.0000000000000006E-5</v>
      </c>
      <c r="E12" s="34">
        <v>9</v>
      </c>
      <c r="F12" s="43">
        <v>99520</v>
      </c>
      <c r="G12" s="34">
        <v>7015278</v>
      </c>
      <c r="H12" s="44">
        <v>70.489999999999995</v>
      </c>
      <c r="I12" s="34">
        <f t="shared" si="3"/>
        <v>2.3800000000000002E-2</v>
      </c>
      <c r="J12" s="45">
        <f t="shared" si="0"/>
        <v>0.84819190537104261</v>
      </c>
      <c r="K12" s="34">
        <f t="shared" si="1"/>
        <v>84415.451190147651</v>
      </c>
      <c r="L12" s="34">
        <f t="shared" si="2"/>
        <v>7.4562679706381942</v>
      </c>
      <c r="M12" s="34">
        <f>SUM(L12:$L$105)</f>
        <v>16899.016027130954</v>
      </c>
      <c r="N12" s="34">
        <f>SUM(K12:$K$105)</f>
        <v>2901590.3889969247</v>
      </c>
      <c r="O12" s="34">
        <f>SUM(N12:$N$105)</f>
        <v>77320355.781727672</v>
      </c>
      <c r="P12" s="34">
        <f>SUM(M12:$M$105)</f>
        <v>1098133.5386243381</v>
      </c>
    </row>
    <row r="13" spans="1:16" s="31" customFormat="1" ht="12">
      <c r="A13" s="34"/>
      <c r="B13" s="34">
        <v>8</v>
      </c>
      <c r="C13" s="34">
        <v>99515</v>
      </c>
      <c r="D13" s="42">
        <v>9.0000000000000006E-5</v>
      </c>
      <c r="E13" s="34">
        <v>9</v>
      </c>
      <c r="F13" s="43">
        <v>99511</v>
      </c>
      <c r="G13" s="34">
        <v>6915759</v>
      </c>
      <c r="H13" s="44">
        <v>69.489999999999995</v>
      </c>
      <c r="I13" s="34">
        <f t="shared" si="3"/>
        <v>2.3800000000000002E-2</v>
      </c>
      <c r="J13" s="45">
        <f t="shared" si="0"/>
        <v>0.82847421895979934</v>
      </c>
      <c r="K13" s="34">
        <f t="shared" si="1"/>
        <v>82445.611899784431</v>
      </c>
      <c r="L13" s="34">
        <f t="shared" si="2"/>
        <v>7.2829341381502184</v>
      </c>
      <c r="M13" s="34">
        <f>SUM(L13:$L$105)</f>
        <v>16891.559759160318</v>
      </c>
      <c r="N13" s="34">
        <f>SUM(K13:$K$105)</f>
        <v>2817174.9378067772</v>
      </c>
      <c r="O13" s="34">
        <f>SUM(N13:$N$105)</f>
        <v>74418765.392730743</v>
      </c>
      <c r="P13" s="34">
        <f>SUM(M13:$M$105)</f>
        <v>1081234.5225972077</v>
      </c>
    </row>
    <row r="14" spans="1:16" s="31" customFormat="1" ht="12">
      <c r="A14" s="34"/>
      <c r="B14" s="34">
        <v>9</v>
      </c>
      <c r="C14" s="34">
        <v>99506</v>
      </c>
      <c r="D14" s="42">
        <v>1E-4</v>
      </c>
      <c r="E14" s="34">
        <v>10</v>
      </c>
      <c r="F14" s="43">
        <v>99501</v>
      </c>
      <c r="G14" s="34">
        <v>6816248</v>
      </c>
      <c r="H14" s="44">
        <v>68.5</v>
      </c>
      <c r="I14" s="34">
        <f t="shared" si="3"/>
        <v>2.3800000000000002E-2</v>
      </c>
      <c r="J14" s="45">
        <f t="shared" si="0"/>
        <v>0.80921490423891318</v>
      </c>
      <c r="K14" s="34">
        <f t="shared" si="1"/>
        <v>80521.738261197301</v>
      </c>
      <c r="L14" s="34">
        <f t="shared" si="2"/>
        <v>7.9040330556643204</v>
      </c>
      <c r="M14" s="34">
        <f>SUM(L14:$L$105)</f>
        <v>16884.276825022167</v>
      </c>
      <c r="N14" s="34">
        <f>SUM(K14:$K$105)</f>
        <v>2734729.3259069929</v>
      </c>
      <c r="O14" s="34">
        <f>SUM(N14:$N$105)</f>
        <v>71601590.454923958</v>
      </c>
      <c r="P14" s="34">
        <f>SUM(M14:$M$105)</f>
        <v>1064342.9628380467</v>
      </c>
    </row>
    <row r="15" spans="1:16" s="31" customFormat="1" ht="12">
      <c r="A15" s="34"/>
      <c r="B15" s="34">
        <v>10</v>
      </c>
      <c r="C15" s="34">
        <v>99496</v>
      </c>
      <c r="D15" s="42">
        <v>1E-4</v>
      </c>
      <c r="E15" s="34">
        <v>10</v>
      </c>
      <c r="F15" s="43">
        <v>99491</v>
      </c>
      <c r="G15" s="34">
        <v>6716747</v>
      </c>
      <c r="H15" s="44">
        <v>67.510000000000005</v>
      </c>
      <c r="I15" s="34">
        <f t="shared" si="3"/>
        <v>2.3800000000000002E-2</v>
      </c>
      <c r="J15" s="45">
        <f t="shared" si="0"/>
        <v>0.79040330556643201</v>
      </c>
      <c r="K15" s="34">
        <f t="shared" si="1"/>
        <v>78641.967290637724</v>
      </c>
      <c r="L15" s="34">
        <f t="shared" si="2"/>
        <v>7.7202901500921257</v>
      </c>
      <c r="M15" s="34">
        <f>SUM(L15:$L$105)</f>
        <v>16876.372791966503</v>
      </c>
      <c r="N15" s="34">
        <f>SUM(K15:$K$105)</f>
        <v>2654207.5876457952</v>
      </c>
      <c r="O15" s="34">
        <f>SUM(N15:$N$105)</f>
        <v>68866861.129016966</v>
      </c>
      <c r="P15" s="34">
        <f>SUM(M15:$M$105)</f>
        <v>1047458.6860130242</v>
      </c>
    </row>
    <row r="16" spans="1:16" s="31" customFormat="1" ht="12">
      <c r="A16" s="34"/>
      <c r="B16" s="34">
        <v>11</v>
      </c>
      <c r="C16" s="34">
        <v>99486</v>
      </c>
      <c r="D16" s="42">
        <v>1.2E-4</v>
      </c>
      <c r="E16" s="34">
        <v>12</v>
      </c>
      <c r="F16" s="43">
        <v>99480</v>
      </c>
      <c r="G16" s="34">
        <v>6617256</v>
      </c>
      <c r="H16" s="44">
        <v>66.510000000000005</v>
      </c>
      <c r="I16" s="34">
        <f t="shared" si="3"/>
        <v>2.3800000000000002E-2</v>
      </c>
      <c r="J16" s="45">
        <f t="shared" si="0"/>
        <v>0.77202901500921262</v>
      </c>
      <c r="K16" s="34">
        <f t="shared" si="1"/>
        <v>76806.078587206532</v>
      </c>
      <c r="L16" s="34">
        <f t="shared" si="2"/>
        <v>9.0489823990140188</v>
      </c>
      <c r="M16" s="34">
        <f>SUM(L16:$L$105)</f>
        <v>16868.65250181641</v>
      </c>
      <c r="N16" s="34">
        <f>SUM(K16:$K$105)</f>
        <v>2575565.6203551576</v>
      </c>
      <c r="O16" s="34">
        <f>SUM(N16:$N$105)</f>
        <v>66212653.541371197</v>
      </c>
      <c r="P16" s="34">
        <f>SUM(M16:$M$105)</f>
        <v>1030582.3132210578</v>
      </c>
    </row>
    <row r="17" spans="1:16" s="31" customFormat="1" ht="12">
      <c r="A17" s="34"/>
      <c r="B17" s="34">
        <v>12</v>
      </c>
      <c r="C17" s="34">
        <v>99474</v>
      </c>
      <c r="D17" s="42">
        <v>1.2999999999999999E-4</v>
      </c>
      <c r="E17" s="34">
        <v>13</v>
      </c>
      <c r="F17" s="43">
        <v>99468</v>
      </c>
      <c r="G17" s="34">
        <v>6517776</v>
      </c>
      <c r="H17" s="44">
        <v>65.52</v>
      </c>
      <c r="I17" s="34">
        <f t="shared" si="3"/>
        <v>2.3800000000000002E-2</v>
      </c>
      <c r="J17" s="45">
        <f t="shared" si="0"/>
        <v>0.75408186658450149</v>
      </c>
      <c r="K17" s="34">
        <f t="shared" si="1"/>
        <v>75011.539596626695</v>
      </c>
      <c r="L17" s="34">
        <f t="shared" si="2"/>
        <v>9.5751750982599315</v>
      </c>
      <c r="M17" s="34">
        <f>SUM(L17:$L$105)</f>
        <v>16859.603519417396</v>
      </c>
      <c r="N17" s="34">
        <f>SUM(K17:$K$105)</f>
        <v>2498759.5417679511</v>
      </c>
      <c r="O17" s="34">
        <f>SUM(N17:$N$105)</f>
        <v>63637087.921016045</v>
      </c>
      <c r="P17" s="34">
        <f>SUM(M17:$M$105)</f>
        <v>1013713.6607192414</v>
      </c>
    </row>
    <row r="18" spans="1:16" s="31" customFormat="1" ht="12">
      <c r="A18" s="34"/>
      <c r="B18" s="34">
        <v>13</v>
      </c>
      <c r="C18" s="34">
        <v>99461</v>
      </c>
      <c r="D18" s="42">
        <v>1.6000000000000001E-4</v>
      </c>
      <c r="E18" s="34">
        <v>16</v>
      </c>
      <c r="F18" s="43">
        <v>99453</v>
      </c>
      <c r="G18" s="34">
        <v>6418309</v>
      </c>
      <c r="H18" s="44">
        <v>64.53</v>
      </c>
      <c r="I18" s="34">
        <f t="shared" si="3"/>
        <v>2.3800000000000002E-2</v>
      </c>
      <c r="J18" s="45">
        <f t="shared" si="0"/>
        <v>0.73655193063537938</v>
      </c>
      <c r="K18" s="34">
        <f t="shared" si="1"/>
        <v>73258.191572925469</v>
      </c>
      <c r="L18" s="34">
        <f t="shared" si="2"/>
        <v>11.510872133391356</v>
      </c>
      <c r="M18" s="34">
        <f>SUM(L18:$L$105)</f>
        <v>16850.028344319137</v>
      </c>
      <c r="N18" s="34">
        <f>SUM(K18:$K$105)</f>
        <v>2423748.002171325</v>
      </c>
      <c r="O18" s="34">
        <f>SUM(N18:$N$105)</f>
        <v>61138328.37924809</v>
      </c>
      <c r="P18" s="34">
        <f>SUM(M18:$M$105)</f>
        <v>996854.05719982402</v>
      </c>
    </row>
    <row r="19" spans="1:16" s="31" customFormat="1" ht="12">
      <c r="A19" s="34"/>
      <c r="B19" s="34">
        <v>14</v>
      </c>
      <c r="C19" s="34">
        <v>99445</v>
      </c>
      <c r="D19" s="42">
        <v>1.9000000000000001E-4</v>
      </c>
      <c r="E19" s="34">
        <v>19</v>
      </c>
      <c r="F19" s="43">
        <v>99436</v>
      </c>
      <c r="G19" s="34">
        <v>6318856</v>
      </c>
      <c r="H19" s="44">
        <v>63.54</v>
      </c>
      <c r="I19" s="34">
        <f t="shared" si="3"/>
        <v>2.3800000000000002E-2</v>
      </c>
      <c r="J19" s="45">
        <f t="shared" si="0"/>
        <v>0.71942950833695973</v>
      </c>
      <c r="K19" s="34">
        <f t="shared" si="1"/>
        <v>71543.667456568961</v>
      </c>
      <c r="L19" s="34">
        <f t="shared" si="2"/>
        <v>13.351397400275673</v>
      </c>
      <c r="M19" s="34">
        <f>SUM(L19:$L$105)</f>
        <v>16838.517472185744</v>
      </c>
      <c r="N19" s="34">
        <f>SUM(K19:$K$105)</f>
        <v>2350489.810598399</v>
      </c>
      <c r="O19" s="34">
        <f>SUM(N19:$N$105)</f>
        <v>58714580.377076767</v>
      </c>
      <c r="P19" s="34">
        <f>SUM(M19:$M$105)</f>
        <v>980004.02885550505</v>
      </c>
    </row>
    <row r="20" spans="1:16" s="31" customFormat="1" ht="12">
      <c r="A20" s="34"/>
      <c r="B20" s="34">
        <v>15</v>
      </c>
      <c r="C20" s="34">
        <v>99426</v>
      </c>
      <c r="D20" s="42">
        <v>2.3000000000000001E-4</v>
      </c>
      <c r="E20" s="34">
        <v>23</v>
      </c>
      <c r="F20" s="43">
        <v>99415</v>
      </c>
      <c r="G20" s="34">
        <v>6219420</v>
      </c>
      <c r="H20" s="44">
        <v>62.55</v>
      </c>
      <c r="I20" s="34">
        <f t="shared" si="3"/>
        <v>2.3800000000000002E-2</v>
      </c>
      <c r="J20" s="45">
        <f t="shared" si="0"/>
        <v>0.70270512633029858</v>
      </c>
      <c r="K20" s="34">
        <f t="shared" si="1"/>
        <v>69867.159890516268</v>
      </c>
      <c r="L20" s="34">
        <f t="shared" si="2"/>
        <v>15.786499224064139</v>
      </c>
      <c r="M20" s="34">
        <f>SUM(L20:$L$105)</f>
        <v>16825.166074785469</v>
      </c>
      <c r="N20" s="34">
        <f>SUM(K20:$K$105)</f>
        <v>2278946.1431418303</v>
      </c>
      <c r="O20" s="34">
        <f>SUM(N20:$N$105)</f>
        <v>56364090.566478372</v>
      </c>
      <c r="P20" s="34">
        <f>SUM(M20:$M$105)</f>
        <v>963165.51138331916</v>
      </c>
    </row>
    <row r="21" spans="1:16" s="31" customFormat="1" ht="12">
      <c r="A21" s="34"/>
      <c r="B21" s="34">
        <v>16</v>
      </c>
      <c r="C21" s="34">
        <v>99403</v>
      </c>
      <c r="D21" s="42">
        <v>2.7999999999999998E-4</v>
      </c>
      <c r="E21" s="34">
        <v>28</v>
      </c>
      <c r="F21" s="43">
        <v>99389</v>
      </c>
      <c r="G21" s="34">
        <v>6120006</v>
      </c>
      <c r="H21" s="44">
        <v>61.57</v>
      </c>
      <c r="I21" s="34">
        <f t="shared" si="3"/>
        <v>2.3800000000000002E-2</v>
      </c>
      <c r="J21" s="45">
        <f t="shared" si="0"/>
        <v>0.68636953148104951</v>
      </c>
      <c r="K21" s="34">
        <f t="shared" si="1"/>
        <v>68227.190537810762</v>
      </c>
      <c r="L21" s="34">
        <f t="shared" si="2"/>
        <v>18.771583201278943</v>
      </c>
      <c r="M21" s="34">
        <f>SUM(L21:$L$105)</f>
        <v>16809.379575561405</v>
      </c>
      <c r="N21" s="34">
        <f>SUM(K21:$K$105)</f>
        <v>2209078.9832513146</v>
      </c>
      <c r="O21" s="34">
        <f>SUM(N21:$N$105)</f>
        <v>54085144.423336536</v>
      </c>
      <c r="P21" s="34">
        <f>SUM(M21:$M$105)</f>
        <v>946340.34530853375</v>
      </c>
    </row>
    <row r="22" spans="1:16" s="31" customFormat="1" ht="12">
      <c r="A22" s="34"/>
      <c r="B22" s="34">
        <v>17</v>
      </c>
      <c r="C22" s="34">
        <v>99375</v>
      </c>
      <c r="D22" s="42">
        <v>3.4000000000000002E-4</v>
      </c>
      <c r="E22" s="34">
        <v>34</v>
      </c>
      <c r="F22" s="43">
        <v>99358</v>
      </c>
      <c r="G22" s="34">
        <v>6020617</v>
      </c>
      <c r="H22" s="44">
        <v>60.58</v>
      </c>
      <c r="I22" s="34">
        <f t="shared" si="3"/>
        <v>2.3800000000000002E-2</v>
      </c>
      <c r="J22" s="45">
        <f t="shared" si="0"/>
        <v>0.6704136857599623</v>
      </c>
      <c r="K22" s="34">
        <f t="shared" si="1"/>
        <v>66622.360022396257</v>
      </c>
      <c r="L22" s="34">
        <f t="shared" si="2"/>
        <v>22.264177882241373</v>
      </c>
      <c r="M22" s="34">
        <f>SUM(L22:$L$105)</f>
        <v>16790.607992360125</v>
      </c>
      <c r="N22" s="34">
        <f>SUM(K22:$K$105)</f>
        <v>2140851.7927135038</v>
      </c>
      <c r="O22" s="34">
        <f>SUM(N22:$N$105)</f>
        <v>51876065.440085225</v>
      </c>
      <c r="P22" s="34">
        <f>SUM(M22:$M$105)</f>
        <v>929530.96573297225</v>
      </c>
    </row>
    <row r="23" spans="1:16" s="31" customFormat="1" ht="12">
      <c r="A23" s="34"/>
      <c r="B23" s="34">
        <v>18</v>
      </c>
      <c r="C23" s="34">
        <v>99341</v>
      </c>
      <c r="D23" s="42">
        <v>3.8000000000000002E-4</v>
      </c>
      <c r="E23" s="34">
        <v>38</v>
      </c>
      <c r="F23" s="43">
        <v>99322</v>
      </c>
      <c r="G23" s="34">
        <v>5921259</v>
      </c>
      <c r="H23" s="44">
        <v>59.61</v>
      </c>
      <c r="I23" s="34">
        <f t="shared" si="3"/>
        <v>2.3800000000000002E-2</v>
      </c>
      <c r="J23" s="45">
        <f t="shared" si="0"/>
        <v>0.65482876124239331</v>
      </c>
      <c r="K23" s="34">
        <f t="shared" si="1"/>
        <v>65051.343970580594</v>
      </c>
      <c r="L23" s="34">
        <f t="shared" si="2"/>
        <v>24.305033138514304</v>
      </c>
      <c r="M23" s="34">
        <f>SUM(L23:$L$105)</f>
        <v>16768.343814477885</v>
      </c>
      <c r="N23" s="34">
        <f>SUM(K23:$K$105)</f>
        <v>2074229.4326911077</v>
      </c>
      <c r="O23" s="34">
        <f>SUM(N23:$N$105)</f>
        <v>49735213.647371709</v>
      </c>
      <c r="P23" s="34">
        <f>SUM(M23:$M$105)</f>
        <v>912740.35774061212</v>
      </c>
    </row>
    <row r="24" spans="1:16" s="31" customFormat="1" ht="12">
      <c r="A24" s="34"/>
      <c r="B24" s="34">
        <v>19</v>
      </c>
      <c r="C24" s="34">
        <v>99303</v>
      </c>
      <c r="D24" s="42">
        <v>4.4999999999999999E-4</v>
      </c>
      <c r="E24" s="34">
        <v>45</v>
      </c>
      <c r="F24" s="43">
        <v>99281</v>
      </c>
      <c r="G24" s="34">
        <v>5821937</v>
      </c>
      <c r="H24" s="44">
        <v>58.63</v>
      </c>
      <c r="I24" s="34">
        <f t="shared" si="3"/>
        <v>2.3800000000000002E-2</v>
      </c>
      <c r="J24" s="45">
        <f t="shared" si="0"/>
        <v>0.63960613522406062</v>
      </c>
      <c r="K24" s="34">
        <f t="shared" si="1"/>
        <v>63514.808046154889</v>
      </c>
      <c r="L24" s="34">
        <f t="shared" si="2"/>
        <v>28.113182345265407</v>
      </c>
      <c r="M24" s="34">
        <f>SUM(L24:$L$105)</f>
        <v>16744.038781339372</v>
      </c>
      <c r="N24" s="34">
        <f>SUM(K24:$K$105)</f>
        <v>2009178.0887205268</v>
      </c>
      <c r="O24" s="34">
        <f>SUM(N24:$N$105)</f>
        <v>47660984.214680605</v>
      </c>
      <c r="P24" s="34">
        <f>SUM(M24:$M$105)</f>
        <v>895972.0139261341</v>
      </c>
    </row>
    <row r="25" spans="1:16" s="31" customFormat="1" ht="12">
      <c r="A25" s="34"/>
      <c r="B25" s="34">
        <v>20</v>
      </c>
      <c r="C25" s="34">
        <v>99258</v>
      </c>
      <c r="D25" s="42">
        <v>5.1000000000000004E-4</v>
      </c>
      <c r="E25" s="34">
        <v>51</v>
      </c>
      <c r="F25" s="43">
        <v>99233</v>
      </c>
      <c r="G25" s="34">
        <v>5722656</v>
      </c>
      <c r="H25" s="44">
        <v>57.65</v>
      </c>
      <c r="I25" s="34">
        <f t="shared" si="3"/>
        <v>2.3800000000000002E-2</v>
      </c>
      <c r="J25" s="45">
        <f t="shared" si="0"/>
        <v>0.62473738545034241</v>
      </c>
      <c r="K25" s="34">
        <f t="shared" si="1"/>
        <v>62010.183405030089</v>
      </c>
      <c r="L25" s="34">
        <f t="shared" si="2"/>
        <v>31.120928558280387</v>
      </c>
      <c r="M25" s="34">
        <f>SUM(L25:$L$105)</f>
        <v>16715.925598994105</v>
      </c>
      <c r="N25" s="34">
        <f>SUM(K25:$K$105)</f>
        <v>1945663.2806743716</v>
      </c>
      <c r="O25" s="34">
        <f>SUM(N25:$N$105)</f>
        <v>45651806.125960074</v>
      </c>
      <c r="P25" s="34">
        <f>SUM(M25:$M$105)</f>
        <v>879227.97514479479</v>
      </c>
    </row>
    <row r="26" spans="1:16" s="31" customFormat="1" ht="12">
      <c r="A26" s="34"/>
      <c r="B26" s="34">
        <v>21</v>
      </c>
      <c r="C26" s="34">
        <v>99207</v>
      </c>
      <c r="D26" s="42">
        <v>5.5000000000000003E-4</v>
      </c>
      <c r="E26" s="34">
        <v>55</v>
      </c>
      <c r="F26" s="43">
        <v>99180</v>
      </c>
      <c r="G26" s="34">
        <v>5623424</v>
      </c>
      <c r="H26" s="44">
        <v>56.68</v>
      </c>
      <c r="I26" s="34">
        <f t="shared" si="3"/>
        <v>2.3800000000000002E-2</v>
      </c>
      <c r="J26" s="45">
        <f t="shared" si="0"/>
        <v>0.61021428545647816</v>
      </c>
      <c r="K26" s="34">
        <f t="shared" si="1"/>
        <v>60537.528617280826</v>
      </c>
      <c r="L26" s="34">
        <f t="shared" si="2"/>
        <v>32.781584000885232</v>
      </c>
      <c r="M26" s="34">
        <f>SUM(L26:$L$105)</f>
        <v>16684.804670435824</v>
      </c>
      <c r="N26" s="34">
        <f>SUM(K26:$K$105)</f>
        <v>1883653.0972693416</v>
      </c>
      <c r="O26" s="34">
        <f>SUM(N26:$N$105)</f>
        <v>43706142.845285706</v>
      </c>
      <c r="P26" s="34">
        <f>SUM(M26:$M$105)</f>
        <v>862512.04954580066</v>
      </c>
    </row>
    <row r="27" spans="1:16" s="31" customFormat="1" ht="12">
      <c r="A27" s="34"/>
      <c r="B27" s="34">
        <v>22</v>
      </c>
      <c r="C27" s="34">
        <v>99152</v>
      </c>
      <c r="D27" s="42">
        <v>5.8E-4</v>
      </c>
      <c r="E27" s="34">
        <v>58</v>
      </c>
      <c r="F27" s="43">
        <v>99123</v>
      </c>
      <c r="G27" s="34">
        <v>5524244</v>
      </c>
      <c r="H27" s="44">
        <v>55.71</v>
      </c>
      <c r="I27" s="34">
        <f t="shared" si="3"/>
        <v>2.3800000000000002E-2</v>
      </c>
      <c r="J27" s="45">
        <f t="shared" si="0"/>
        <v>0.59602880001609515</v>
      </c>
      <c r="K27" s="34">
        <f t="shared" si="1"/>
        <v>59097.447579195868</v>
      </c>
      <c r="L27" s="34">
        <f t="shared" si="2"/>
        <v>33.766038680341389</v>
      </c>
      <c r="M27" s="34">
        <f>SUM(L27:$L$105)</f>
        <v>16652.02308643494</v>
      </c>
      <c r="N27" s="34">
        <f>SUM(K27:$K$105)</f>
        <v>1823115.568652061</v>
      </c>
      <c r="O27" s="34">
        <f>SUM(N27:$N$105)</f>
        <v>41822489.748016372</v>
      </c>
      <c r="P27" s="34">
        <f>SUM(M27:$M$105)</f>
        <v>845827.24487536482</v>
      </c>
    </row>
    <row r="28" spans="1:16" s="31" customFormat="1" ht="12">
      <c r="A28" s="34"/>
      <c r="B28" s="34">
        <v>23</v>
      </c>
      <c r="C28" s="34">
        <v>99094</v>
      </c>
      <c r="D28" s="42">
        <v>6.0999999999999997E-4</v>
      </c>
      <c r="E28" s="34">
        <v>60</v>
      </c>
      <c r="F28" s="43">
        <v>99064</v>
      </c>
      <c r="G28" s="34">
        <v>5425121</v>
      </c>
      <c r="H28" s="44">
        <v>54.75</v>
      </c>
      <c r="I28" s="34">
        <f t="shared" si="3"/>
        <v>2.3800000000000002E-2</v>
      </c>
      <c r="J28" s="45">
        <f t="shared" si="0"/>
        <v>0.58217308069554119</v>
      </c>
      <c r="K28" s="34">
        <f t="shared" si="1"/>
        <v>57689.859258443961</v>
      </c>
      <c r="L28" s="34">
        <f t="shared" si="2"/>
        <v>34.118367690693951</v>
      </c>
      <c r="M28" s="34">
        <f>SUM(L28:$L$105)</f>
        <v>16618.2570477546</v>
      </c>
      <c r="N28" s="34">
        <f>SUM(K28:$K$105)</f>
        <v>1764018.1210728653</v>
      </c>
      <c r="O28" s="34">
        <f>SUM(N28:$N$105)</f>
        <v>39999374.179364301</v>
      </c>
      <c r="P28" s="34">
        <f>SUM(M28:$M$105)</f>
        <v>829175.22178892989</v>
      </c>
    </row>
    <row r="29" spans="1:16" s="31" customFormat="1" ht="12">
      <c r="A29" s="34"/>
      <c r="B29" s="34">
        <v>24</v>
      </c>
      <c r="C29" s="34">
        <v>99034</v>
      </c>
      <c r="D29" s="42">
        <v>6.4000000000000005E-4</v>
      </c>
      <c r="E29" s="34">
        <v>63</v>
      </c>
      <c r="F29" s="43">
        <v>99003</v>
      </c>
      <c r="G29" s="34">
        <v>5326057</v>
      </c>
      <c r="H29" s="44">
        <v>53.78</v>
      </c>
      <c r="I29" s="34">
        <f t="shared" si="3"/>
        <v>2.3800000000000002E-2</v>
      </c>
      <c r="J29" s="45">
        <f t="shared" si="0"/>
        <v>0.56863946151156586</v>
      </c>
      <c r="K29" s="34">
        <f t="shared" si="1"/>
        <v>56314.640431336411</v>
      </c>
      <c r="L29" s="34">
        <f t="shared" si="2"/>
        <v>34.991488645466546</v>
      </c>
      <c r="M29" s="34">
        <f>SUM(L29:$L$105)</f>
        <v>16584.138680063905</v>
      </c>
      <c r="N29" s="34">
        <f>SUM(K29:$K$105)</f>
        <v>1706328.2618144213</v>
      </c>
      <c r="O29" s="34">
        <f>SUM(N29:$N$105)</f>
        <v>38235356.058291435</v>
      </c>
      <c r="P29" s="34">
        <f>SUM(M29:$M$105)</f>
        <v>812556.96474117541</v>
      </c>
    </row>
    <row r="30" spans="1:16" s="31" customFormat="1" ht="12">
      <c r="A30" s="34"/>
      <c r="B30" s="34">
        <v>25</v>
      </c>
      <c r="C30" s="34">
        <v>98971</v>
      </c>
      <c r="D30" s="42">
        <v>6.8000000000000005E-4</v>
      </c>
      <c r="E30" s="34">
        <v>67</v>
      </c>
      <c r="F30" s="43">
        <v>98938</v>
      </c>
      <c r="G30" s="34">
        <v>5227055</v>
      </c>
      <c r="H30" s="44">
        <v>52.81</v>
      </c>
      <c r="I30" s="34">
        <f t="shared" si="3"/>
        <v>2.3800000000000002E-2</v>
      </c>
      <c r="J30" s="45">
        <f t="shared" si="0"/>
        <v>0.55542045468994516</v>
      </c>
      <c r="K30" s="34">
        <f t="shared" si="1"/>
        <v>54970.517821118563</v>
      </c>
      <c r="L30" s="34">
        <f t="shared" si="2"/>
        <v>36.348086017021217</v>
      </c>
      <c r="M30" s="34">
        <f>SUM(L30:$L$105)</f>
        <v>16549.147191418437</v>
      </c>
      <c r="N30" s="34">
        <f>SUM(K30:$K$105)</f>
        <v>1650013.6213830847</v>
      </c>
      <c r="O30" s="34">
        <f>SUM(N30:$N$105)</f>
        <v>36529027.796477005</v>
      </c>
      <c r="P30" s="34">
        <f>SUM(M30:$M$105)</f>
        <v>795972.82606111153</v>
      </c>
    </row>
    <row r="31" spans="1:16" s="31" customFormat="1" ht="12">
      <c r="A31" s="34"/>
      <c r="B31" s="34">
        <v>26</v>
      </c>
      <c r="C31" s="34">
        <v>98904</v>
      </c>
      <c r="D31" s="42">
        <v>6.9999999999999999E-4</v>
      </c>
      <c r="E31" s="34">
        <v>69</v>
      </c>
      <c r="F31" s="43">
        <v>98870</v>
      </c>
      <c r="G31" s="34">
        <v>5128117</v>
      </c>
      <c r="H31" s="44">
        <v>51.85</v>
      </c>
      <c r="I31" s="34">
        <f t="shared" si="3"/>
        <v>2.3800000000000002E-2</v>
      </c>
      <c r="J31" s="45">
        <f t="shared" si="0"/>
        <v>0.54250874652270475</v>
      </c>
      <c r="K31" s="34">
        <f t="shared" si="1"/>
        <v>53656.285066081589</v>
      </c>
      <c r="L31" s="34">
        <f t="shared" si="2"/>
        <v>36.562906339193809</v>
      </c>
      <c r="M31" s="34">
        <f>SUM(L31:$L$105)</f>
        <v>16512.799105401416</v>
      </c>
      <c r="N31" s="34">
        <f>SUM(K31:$K$105)</f>
        <v>1595043.103561966</v>
      </c>
      <c r="O31" s="34">
        <f>SUM(N31:$N$105)</f>
        <v>34879014.175093919</v>
      </c>
      <c r="P31" s="34">
        <f>SUM(M31:$M$105)</f>
        <v>779423.67886969307</v>
      </c>
    </row>
    <row r="32" spans="1:16" s="31" customFormat="1" ht="12">
      <c r="A32" s="34"/>
      <c r="B32" s="34">
        <v>27</v>
      </c>
      <c r="C32" s="34">
        <v>98835</v>
      </c>
      <c r="D32" s="42">
        <v>7.2999999999999996E-4</v>
      </c>
      <c r="E32" s="34">
        <v>72</v>
      </c>
      <c r="F32" s="43">
        <v>98799</v>
      </c>
      <c r="G32" s="34">
        <v>5029248</v>
      </c>
      <c r="H32" s="44">
        <v>50.89</v>
      </c>
      <c r="I32" s="34">
        <f t="shared" si="3"/>
        <v>2.3800000000000002E-2</v>
      </c>
      <c r="J32" s="45">
        <f t="shared" si="0"/>
        <v>0.52989719332164942</v>
      </c>
      <c r="K32" s="34">
        <f t="shared" si="1"/>
        <v>52372.38910194522</v>
      </c>
      <c r="L32" s="34">
        <f t="shared" si="2"/>
        <v>37.265674857549087</v>
      </c>
      <c r="M32" s="34">
        <f>SUM(L32:$L$105)</f>
        <v>16476.236199062223</v>
      </c>
      <c r="N32" s="34">
        <f>SUM(K32:$K$105)</f>
        <v>1541386.8184958843</v>
      </c>
      <c r="O32" s="34">
        <f>SUM(N32:$N$105)</f>
        <v>33283971.071531944</v>
      </c>
      <c r="P32" s="34">
        <f>SUM(M32:$M$105)</f>
        <v>762910.87976429157</v>
      </c>
    </row>
    <row r="33" spans="1:16" s="31" customFormat="1" ht="12">
      <c r="A33" s="34"/>
      <c r="B33" s="34">
        <v>28</v>
      </c>
      <c r="C33" s="34">
        <v>98763</v>
      </c>
      <c r="D33" s="42">
        <v>7.7999999999999999E-4</v>
      </c>
      <c r="E33" s="34">
        <v>77</v>
      </c>
      <c r="F33" s="43">
        <v>98725</v>
      </c>
      <c r="G33" s="34">
        <v>4930449</v>
      </c>
      <c r="H33" s="44">
        <v>49.92</v>
      </c>
      <c r="I33" s="34">
        <f t="shared" si="3"/>
        <v>2.3800000000000002E-2</v>
      </c>
      <c r="J33" s="45">
        <f t="shared" si="0"/>
        <v>0.51757881746595957</v>
      </c>
      <c r="K33" s="34">
        <f t="shared" si="1"/>
        <v>51117.636749390564</v>
      </c>
      <c r="L33" s="34">
        <f t="shared" si="2"/>
        <v>38.927103872708422</v>
      </c>
      <c r="M33" s="34">
        <f>SUM(L33:$L$105)</f>
        <v>16438.970524204673</v>
      </c>
      <c r="N33" s="34">
        <f>SUM(K33:$K$105)</f>
        <v>1489014.429393939</v>
      </c>
      <c r="O33" s="34">
        <f>SUM(N33:$N$105)</f>
        <v>31742584.253036059</v>
      </c>
      <c r="P33" s="34">
        <f>SUM(M33:$M$105)</f>
        <v>746434.64356522937</v>
      </c>
    </row>
    <row r="34" spans="1:16" s="31" customFormat="1" ht="12">
      <c r="A34" s="34"/>
      <c r="B34" s="34">
        <v>29</v>
      </c>
      <c r="C34" s="34">
        <v>98686</v>
      </c>
      <c r="D34" s="42">
        <v>8.4999999999999995E-4</v>
      </c>
      <c r="E34" s="34">
        <v>84</v>
      </c>
      <c r="F34" s="43">
        <v>98644</v>
      </c>
      <c r="G34" s="34">
        <v>4831724</v>
      </c>
      <c r="H34" s="44">
        <v>48.96</v>
      </c>
      <c r="I34" s="34">
        <f t="shared" si="3"/>
        <v>2.3800000000000002E-2</v>
      </c>
      <c r="J34" s="45">
        <f t="shared" si="0"/>
        <v>0.50554680354166781</v>
      </c>
      <c r="K34" s="34">
        <f t="shared" si="1"/>
        <v>49890.391854313028</v>
      </c>
      <c r="L34" s="34">
        <f t="shared" si="2"/>
        <v>41.47873754395399</v>
      </c>
      <c r="M34" s="34">
        <f>SUM(L34:$L$105)</f>
        <v>16400.043420331967</v>
      </c>
      <c r="N34" s="34">
        <f>SUM(K34:$K$105)</f>
        <v>1437896.7926445485</v>
      </c>
      <c r="O34" s="34">
        <f>SUM(N34:$N$105)</f>
        <v>30253569.82364212</v>
      </c>
      <c r="P34" s="34">
        <f>SUM(M34:$M$105)</f>
        <v>729995.67304102471</v>
      </c>
    </row>
    <row r="35" spans="1:16" s="31" customFormat="1" ht="12">
      <c r="A35" s="34"/>
      <c r="B35" s="34">
        <v>30</v>
      </c>
      <c r="C35" s="34">
        <v>98602</v>
      </c>
      <c r="D35" s="42">
        <v>8.9999999999999998E-4</v>
      </c>
      <c r="E35" s="34">
        <v>89</v>
      </c>
      <c r="F35" s="43">
        <v>98558</v>
      </c>
      <c r="G35" s="34">
        <v>4733080</v>
      </c>
      <c r="H35" s="44">
        <v>48</v>
      </c>
      <c r="I35" s="34">
        <f t="shared" si="3"/>
        <v>2.3800000000000002E-2</v>
      </c>
      <c r="J35" s="45">
        <f t="shared" si="0"/>
        <v>0.49379449457088087</v>
      </c>
      <c r="K35" s="34">
        <f t="shared" si="1"/>
        <v>48689.124753677999</v>
      </c>
      <c r="L35" s="34">
        <f t="shared" si="2"/>
        <v>42.926069561250628</v>
      </c>
      <c r="M35" s="34">
        <f>SUM(L35:$L$105)</f>
        <v>16358.564682788012</v>
      </c>
      <c r="N35" s="34">
        <f>SUM(K35:$K$105)</f>
        <v>1388006.4007902353</v>
      </c>
      <c r="O35" s="34">
        <f>SUM(N35:$N$105)</f>
        <v>28815673.030997574</v>
      </c>
      <c r="P35" s="34">
        <f>SUM(M35:$M$105)</f>
        <v>713595.62962069269</v>
      </c>
    </row>
    <row r="36" spans="1:16" s="31" customFormat="1" ht="12">
      <c r="A36" s="34"/>
      <c r="B36" s="34">
        <v>31</v>
      </c>
      <c r="C36" s="34">
        <v>98513</v>
      </c>
      <c r="D36" s="42">
        <v>9.7000000000000005E-4</v>
      </c>
      <c r="E36" s="34">
        <v>96</v>
      </c>
      <c r="F36" s="43">
        <v>98465</v>
      </c>
      <c r="G36" s="34">
        <v>4634523</v>
      </c>
      <c r="H36" s="44">
        <v>47.04</v>
      </c>
      <c r="I36" s="34">
        <f t="shared" si="3"/>
        <v>2.3800000000000002E-2</v>
      </c>
      <c r="J36" s="45">
        <f t="shared" si="0"/>
        <v>0.48231538832865872</v>
      </c>
      <c r="K36" s="34">
        <f t="shared" si="1"/>
        <v>47514.335850421157</v>
      </c>
      <c r="L36" s="34">
        <f t="shared" si="2"/>
        <v>45.225900839569483</v>
      </c>
      <c r="M36" s="34">
        <f>SUM(L36:$L$105)</f>
        <v>16315.63861322676</v>
      </c>
      <c r="N36" s="34">
        <f>SUM(K36:$K$105)</f>
        <v>1339317.276036557</v>
      </c>
      <c r="O36" s="34">
        <f>SUM(N36:$N$105)</f>
        <v>27427666.630207341</v>
      </c>
      <c r="P36" s="34">
        <f>SUM(M36:$M$105)</f>
        <v>697237.06493790471</v>
      </c>
    </row>
    <row r="37" spans="1:16" s="31" customFormat="1" ht="12">
      <c r="A37" s="34"/>
      <c r="B37" s="34">
        <v>32</v>
      </c>
      <c r="C37" s="34">
        <v>98417</v>
      </c>
      <c r="D37" s="42">
        <v>1.06E-3</v>
      </c>
      <c r="E37" s="34">
        <v>104</v>
      </c>
      <c r="F37" s="43">
        <v>98365</v>
      </c>
      <c r="G37" s="34">
        <v>4536058</v>
      </c>
      <c r="H37" s="44">
        <v>46.09</v>
      </c>
      <c r="I37" s="34">
        <f t="shared" si="3"/>
        <v>2.3800000000000002E-2</v>
      </c>
      <c r="J37" s="45">
        <f t="shared" si="0"/>
        <v>0.47110313374551543</v>
      </c>
      <c r="K37" s="34">
        <f t="shared" si="1"/>
        <v>46364.557113832394</v>
      </c>
      <c r="L37" s="34">
        <f t="shared" si="2"/>
        <v>47.855758848929085</v>
      </c>
      <c r="M37" s="34">
        <f>SUM(L37:$L$105)</f>
        <v>16270.412712387191</v>
      </c>
      <c r="N37" s="34">
        <f>SUM(K37:$K$105)</f>
        <v>1291802.9401861362</v>
      </c>
      <c r="O37" s="34">
        <f>SUM(N37:$N$105)</f>
        <v>26088349.354170781</v>
      </c>
      <c r="P37" s="34">
        <f>SUM(M37:$M$105)</f>
        <v>680921.426324678</v>
      </c>
    </row>
    <row r="38" spans="1:16" s="31" customFormat="1" ht="12">
      <c r="A38" s="34"/>
      <c r="B38" s="34">
        <v>33</v>
      </c>
      <c r="C38" s="34">
        <v>98313</v>
      </c>
      <c r="D38" s="42">
        <v>1.15E-3</v>
      </c>
      <c r="E38" s="34">
        <v>113</v>
      </c>
      <c r="F38" s="43">
        <v>98257</v>
      </c>
      <c r="G38" s="34">
        <v>4437693</v>
      </c>
      <c r="H38" s="44">
        <v>45.14</v>
      </c>
      <c r="I38" s="34">
        <f t="shared" si="3"/>
        <v>2.3800000000000002E-2</v>
      </c>
      <c r="J38" s="45">
        <f t="shared" si="0"/>
        <v>0.46015152739354892</v>
      </c>
      <c r="K38" s="34">
        <f t="shared" si="1"/>
        <v>45238.877112641974</v>
      </c>
      <c r="L38" s="34">
        <f t="shared" si="2"/>
        <v>50.788359636131105</v>
      </c>
      <c r="M38" s="34">
        <f>SUM(L38:$L$105)</f>
        <v>16222.556953538262</v>
      </c>
      <c r="N38" s="34">
        <f>SUM(K38:$K$105)</f>
        <v>1245438.3830723038</v>
      </c>
      <c r="O38" s="34">
        <f>SUM(N38:$N$105)</f>
        <v>24796546.413984645</v>
      </c>
      <c r="P38" s="34">
        <f>SUM(M38:$M$105)</f>
        <v>664651.01361229084</v>
      </c>
    </row>
    <row r="39" spans="1:16" s="31" customFormat="1" ht="12">
      <c r="A39" s="34"/>
      <c r="B39" s="34">
        <v>34</v>
      </c>
      <c r="C39" s="34">
        <v>98200</v>
      </c>
      <c r="D39" s="42">
        <v>1.2199999999999999E-3</v>
      </c>
      <c r="E39" s="34">
        <v>120</v>
      </c>
      <c r="F39" s="43">
        <v>98140</v>
      </c>
      <c r="G39" s="34">
        <v>4339436</v>
      </c>
      <c r="H39" s="44">
        <v>44.19</v>
      </c>
      <c r="I39" s="34">
        <f t="shared" si="3"/>
        <v>2.3800000000000002E-2</v>
      </c>
      <c r="J39" s="45">
        <f t="shared" si="0"/>
        <v>0.44945451005425757</v>
      </c>
      <c r="K39" s="34">
        <f t="shared" si="1"/>
        <v>44136.43288732809</v>
      </c>
      <c r="L39" s="34">
        <f t="shared" si="2"/>
        <v>52.680739603937198</v>
      </c>
      <c r="M39" s="34">
        <f>SUM(L39:$L$105)</f>
        <v>16171.76859390213</v>
      </c>
      <c r="N39" s="34">
        <f>SUM(K39:$K$105)</f>
        <v>1200199.5059596619</v>
      </c>
      <c r="O39" s="34">
        <f>SUM(N39:$N$105)</f>
        <v>23551108.030912343</v>
      </c>
      <c r="P39" s="34">
        <f>SUM(M39:$M$105)</f>
        <v>648428.45665875264</v>
      </c>
    </row>
    <row r="40" spans="1:16" s="31" customFormat="1" ht="12">
      <c r="A40" s="34"/>
      <c r="B40" s="34">
        <v>35</v>
      </c>
      <c r="C40" s="34">
        <v>98080</v>
      </c>
      <c r="D40" s="42">
        <v>1.32E-3</v>
      </c>
      <c r="E40" s="34">
        <v>129</v>
      </c>
      <c r="F40" s="43">
        <v>98016</v>
      </c>
      <c r="G40" s="34">
        <v>4241296</v>
      </c>
      <c r="H40" s="44">
        <v>43.24</v>
      </c>
      <c r="I40" s="34">
        <f t="shared" si="3"/>
        <v>2.3800000000000002E-2</v>
      </c>
      <c r="J40" s="45">
        <f t="shared" si="0"/>
        <v>0.43900616336614329</v>
      </c>
      <c r="K40" s="34">
        <f t="shared" si="1"/>
        <v>43057.724502951336</v>
      </c>
      <c r="L40" s="34">
        <f t="shared" si="2"/>
        <v>55.315291144981913</v>
      </c>
      <c r="M40" s="34">
        <f>SUM(L40:$L$105)</f>
        <v>16119.087854298192</v>
      </c>
      <c r="N40" s="34">
        <f>SUM(K40:$K$105)</f>
        <v>1156063.0730723336</v>
      </c>
      <c r="O40" s="34">
        <f>SUM(N40:$N$105)</f>
        <v>22350908.524952684</v>
      </c>
      <c r="P40" s="34">
        <f>SUM(M40:$M$105)</f>
        <v>632256.68806485052</v>
      </c>
    </row>
    <row r="41" spans="1:16" s="31" customFormat="1" ht="12">
      <c r="A41" s="34"/>
      <c r="B41" s="34">
        <v>36</v>
      </c>
      <c r="C41" s="34">
        <v>97951</v>
      </c>
      <c r="D41" s="42">
        <v>1.41E-3</v>
      </c>
      <c r="E41" s="34">
        <v>138</v>
      </c>
      <c r="F41" s="43">
        <v>97882</v>
      </c>
      <c r="G41" s="34">
        <v>4143281</v>
      </c>
      <c r="H41" s="44">
        <v>42.3</v>
      </c>
      <c r="I41" s="34">
        <f t="shared" si="3"/>
        <v>2.3800000000000002E-2</v>
      </c>
      <c r="J41" s="45">
        <f t="shared" si="0"/>
        <v>0.42880070655024738</v>
      </c>
      <c r="K41" s="34">
        <f t="shared" si="1"/>
        <v>42001.458007303278</v>
      </c>
      <c r="L41" s="34">
        <f t="shared" si="2"/>
        <v>57.798884063229281</v>
      </c>
      <c r="M41" s="34">
        <f>SUM(L41:$L$105)</f>
        <v>16063.77256315321</v>
      </c>
      <c r="N41" s="34">
        <f>SUM(K41:$K$105)</f>
        <v>1113005.3485693824</v>
      </c>
      <c r="O41" s="34">
        <f>SUM(N41:$N$105)</f>
        <v>21194845.451880351</v>
      </c>
      <c r="P41" s="34">
        <f>SUM(M41:$M$105)</f>
        <v>616137.60021055234</v>
      </c>
    </row>
    <row r="42" spans="1:16" s="31" customFormat="1" ht="12">
      <c r="A42" s="34"/>
      <c r="B42" s="34">
        <v>37</v>
      </c>
      <c r="C42" s="34">
        <v>97813</v>
      </c>
      <c r="D42" s="42">
        <v>1.5E-3</v>
      </c>
      <c r="E42" s="34">
        <v>147</v>
      </c>
      <c r="F42" s="43">
        <v>97740</v>
      </c>
      <c r="G42" s="34">
        <v>4045399</v>
      </c>
      <c r="H42" s="44">
        <v>41.36</v>
      </c>
      <c r="I42" s="34">
        <f t="shared" si="3"/>
        <v>2.3800000000000002E-2</v>
      </c>
      <c r="J42" s="45">
        <f t="shared" si="0"/>
        <v>0.41883249321180638</v>
      </c>
      <c r="K42" s="34">
        <f t="shared" si="1"/>
        <v>40967.262658526415</v>
      </c>
      <c r="L42" s="34">
        <f t="shared" si="2"/>
        <v>60.137113207790122</v>
      </c>
      <c r="M42" s="34">
        <f>SUM(L42:$L$105)</f>
        <v>16005.973679089981</v>
      </c>
      <c r="N42" s="34">
        <f>SUM(K42:$K$105)</f>
        <v>1071003.8905620787</v>
      </c>
      <c r="O42" s="34">
        <f>SUM(N42:$N$105)</f>
        <v>20081840.103310972</v>
      </c>
      <c r="P42" s="34">
        <f>SUM(M42:$M$105)</f>
        <v>600073.82764739904</v>
      </c>
    </row>
    <row r="43" spans="1:16" s="31" customFormat="1" ht="12">
      <c r="A43" s="34"/>
      <c r="B43" s="34">
        <v>38</v>
      </c>
      <c r="C43" s="34">
        <v>97666</v>
      </c>
      <c r="D43" s="42">
        <v>1.6000000000000001E-3</v>
      </c>
      <c r="E43" s="34">
        <v>156</v>
      </c>
      <c r="F43" s="43">
        <v>97588</v>
      </c>
      <c r="G43" s="34">
        <v>3947659</v>
      </c>
      <c r="H43" s="44">
        <v>40.42</v>
      </c>
      <c r="I43" s="34">
        <f t="shared" si="3"/>
        <v>2.3800000000000002E-2</v>
      </c>
      <c r="J43" s="45">
        <f t="shared" si="0"/>
        <v>0.40909600821625935</v>
      </c>
      <c r="K43" s="34">
        <f t="shared" si="1"/>
        <v>39954.770738449188</v>
      </c>
      <c r="L43" s="34">
        <f t="shared" si="2"/>
        <v>62.335394883508947</v>
      </c>
      <c r="M43" s="34">
        <f>SUM(L43:$L$105)</f>
        <v>15945.836565882191</v>
      </c>
      <c r="N43" s="34">
        <f>SUM(K43:$K$105)</f>
        <v>1030036.627903552</v>
      </c>
      <c r="O43" s="34">
        <f>SUM(N43:$N$105)</f>
        <v>19010836.212748896</v>
      </c>
      <c r="P43" s="34">
        <f>SUM(M43:$M$105)</f>
        <v>584067.85396830912</v>
      </c>
    </row>
    <row r="44" spans="1:16" s="31" customFormat="1" ht="12">
      <c r="A44" s="34"/>
      <c r="B44" s="34">
        <v>39</v>
      </c>
      <c r="C44" s="34">
        <v>97510</v>
      </c>
      <c r="D44" s="42">
        <v>1.6999999999999999E-3</v>
      </c>
      <c r="E44" s="34">
        <v>166</v>
      </c>
      <c r="F44" s="43">
        <v>97427</v>
      </c>
      <c r="G44" s="34">
        <v>3850071</v>
      </c>
      <c r="H44" s="44">
        <v>39.479999999999997</v>
      </c>
      <c r="I44" s="34">
        <f t="shared" si="3"/>
        <v>2.3800000000000002E-2</v>
      </c>
      <c r="J44" s="45">
        <f t="shared" si="0"/>
        <v>0.39958586463787787</v>
      </c>
      <c r="K44" s="34">
        <f t="shared" si="1"/>
        <v>38963.617660839474</v>
      </c>
      <c r="L44" s="34">
        <f t="shared" si="2"/>
        <v>64.789268929368745</v>
      </c>
      <c r="M44" s="34">
        <f>SUM(L44:$L$105)</f>
        <v>15883.501170998683</v>
      </c>
      <c r="N44" s="34">
        <f>SUM(K44:$K$105)</f>
        <v>990081.85716510285</v>
      </c>
      <c r="O44" s="34">
        <f>SUM(N44:$N$105)</f>
        <v>17980799.584845342</v>
      </c>
      <c r="P44" s="34">
        <f>SUM(M44:$M$105)</f>
        <v>568122.01740242681</v>
      </c>
    </row>
    <row r="45" spans="1:16" s="31" customFormat="1" ht="12">
      <c r="A45" s="34"/>
      <c r="B45" s="34">
        <v>40</v>
      </c>
      <c r="C45" s="34">
        <v>97344</v>
      </c>
      <c r="D45" s="42">
        <v>1.82E-3</v>
      </c>
      <c r="E45" s="34">
        <v>177</v>
      </c>
      <c r="F45" s="43">
        <v>97256</v>
      </c>
      <c r="G45" s="34">
        <v>3752644</v>
      </c>
      <c r="H45" s="44">
        <v>38.549999999999997</v>
      </c>
      <c r="I45" s="34">
        <f t="shared" si="3"/>
        <v>2.3800000000000002E-2</v>
      </c>
      <c r="J45" s="45">
        <f t="shared" si="0"/>
        <v>0.39029680077932977</v>
      </c>
      <c r="K45" s="34">
        <f t="shared" si="1"/>
        <v>37993.051775063075</v>
      </c>
      <c r="L45" s="34">
        <f t="shared" si="2"/>
        <v>67.476590875113672</v>
      </c>
      <c r="M45" s="34">
        <f>SUM(L45:$L$105)</f>
        <v>15818.711902069314</v>
      </c>
      <c r="N45" s="34">
        <f>SUM(K45:$K$105)</f>
        <v>951118.2395042635</v>
      </c>
      <c r="O45" s="34">
        <f>SUM(N45:$N$105)</f>
        <v>16990717.727680236</v>
      </c>
      <c r="P45" s="34">
        <f>SUM(M45:$M$105)</f>
        <v>552238.51623142813</v>
      </c>
    </row>
    <row r="46" spans="1:16" s="31" customFormat="1" ht="12">
      <c r="A46" s="34"/>
      <c r="B46" s="34">
        <v>41</v>
      </c>
      <c r="C46" s="34">
        <v>97167</v>
      </c>
      <c r="D46" s="42">
        <v>1.9499999999999999E-3</v>
      </c>
      <c r="E46" s="34">
        <v>189</v>
      </c>
      <c r="F46" s="43">
        <v>97073</v>
      </c>
      <c r="G46" s="34">
        <v>3655389</v>
      </c>
      <c r="H46" s="44">
        <v>37.619999999999997</v>
      </c>
      <c r="I46" s="34">
        <f t="shared" si="3"/>
        <v>2.3800000000000002E-2</v>
      </c>
      <c r="J46" s="45">
        <f t="shared" si="0"/>
        <v>0.38122367726052919</v>
      </c>
      <c r="K46" s="34">
        <f t="shared" si="1"/>
        <v>37042.361048373838</v>
      </c>
      <c r="L46" s="34">
        <f t="shared" si="2"/>
        <v>70.376318619105291</v>
      </c>
      <c r="M46" s="34">
        <f>SUM(L46:$L$105)</f>
        <v>15751.235311194201</v>
      </c>
      <c r="N46" s="34">
        <f>SUM(K46:$K$105)</f>
        <v>913125.18772920046</v>
      </c>
      <c r="O46" s="34">
        <f>SUM(N46:$N$105)</f>
        <v>16039599.488175981</v>
      </c>
      <c r="P46" s="34">
        <f>SUM(M46:$M$105)</f>
        <v>536419.80432935909</v>
      </c>
    </row>
    <row r="47" spans="1:16" s="31" customFormat="1" ht="12">
      <c r="A47" s="34"/>
      <c r="B47" s="34">
        <v>42</v>
      </c>
      <c r="C47" s="34">
        <v>96978</v>
      </c>
      <c r="D47" s="42">
        <v>2.0999999999999999E-3</v>
      </c>
      <c r="E47" s="34">
        <v>204</v>
      </c>
      <c r="F47" s="43">
        <v>96876</v>
      </c>
      <c r="G47" s="34">
        <v>3558316</v>
      </c>
      <c r="H47" s="44">
        <v>36.69</v>
      </c>
      <c r="I47" s="34">
        <f t="shared" si="3"/>
        <v>2.3800000000000002E-2</v>
      </c>
      <c r="J47" s="45">
        <f t="shared" si="0"/>
        <v>0.3723614741751603</v>
      </c>
      <c r="K47" s="34">
        <f t="shared" si="1"/>
        <v>36110.871042558698</v>
      </c>
      <c r="L47" s="34">
        <f t="shared" si="2"/>
        <v>74.195878815913943</v>
      </c>
      <c r="M47" s="34">
        <f>SUM(L47:$L$105)</f>
        <v>15680.858992575095</v>
      </c>
      <c r="N47" s="34">
        <f>SUM(K47:$K$105)</f>
        <v>876082.82668082661</v>
      </c>
      <c r="O47" s="34">
        <f>SUM(N47:$N$105)</f>
        <v>15126474.300446779</v>
      </c>
      <c r="P47" s="34">
        <f>SUM(M47:$M$105)</f>
        <v>520668.56901816488</v>
      </c>
    </row>
    <row r="48" spans="1:16" s="31" customFormat="1" ht="12">
      <c r="A48" s="34"/>
      <c r="B48" s="34">
        <v>43</v>
      </c>
      <c r="C48" s="34">
        <v>96774</v>
      </c>
      <c r="D48" s="42">
        <v>2.2799999999999999E-3</v>
      </c>
      <c r="E48" s="34">
        <v>221</v>
      </c>
      <c r="F48" s="43">
        <v>96664</v>
      </c>
      <c r="G48" s="34">
        <v>3461440</v>
      </c>
      <c r="H48" s="44">
        <v>35.770000000000003</v>
      </c>
      <c r="I48" s="34">
        <f t="shared" si="3"/>
        <v>2.3800000000000002E-2</v>
      </c>
      <c r="J48" s="45">
        <f t="shared" si="0"/>
        <v>0.36370528831330362</v>
      </c>
      <c r="K48" s="34">
        <f t="shared" si="1"/>
        <v>35197.215571231645</v>
      </c>
      <c r="L48" s="34">
        <f t="shared" si="2"/>
        <v>78.51032302914642</v>
      </c>
      <c r="M48" s="34">
        <f>SUM(L48:$L$105)</f>
        <v>15606.663113759181</v>
      </c>
      <c r="N48" s="34">
        <f>SUM(K48:$K$105)</f>
        <v>839971.95563826791</v>
      </c>
      <c r="O48" s="34">
        <f>SUM(N48:$N$105)</f>
        <v>14250391.473765953</v>
      </c>
      <c r="P48" s="34">
        <f>SUM(M48:$M$105)</f>
        <v>504987.7100255898</v>
      </c>
    </row>
    <row r="49" spans="1:16" s="31" customFormat="1" ht="12">
      <c r="A49" s="34"/>
      <c r="B49" s="34">
        <v>44</v>
      </c>
      <c r="C49" s="34">
        <v>96553</v>
      </c>
      <c r="D49" s="42">
        <v>2.5000000000000001E-3</v>
      </c>
      <c r="E49" s="34">
        <v>241</v>
      </c>
      <c r="F49" s="43">
        <v>96433</v>
      </c>
      <c r="G49" s="34">
        <v>3364777</v>
      </c>
      <c r="H49" s="44">
        <v>34.85</v>
      </c>
      <c r="I49" s="34">
        <f t="shared" si="3"/>
        <v>2.3800000000000002E-2</v>
      </c>
      <c r="J49" s="45">
        <f t="shared" si="0"/>
        <v>0.35525033044862631</v>
      </c>
      <c r="K49" s="34">
        <f t="shared" si="1"/>
        <v>34300.485155806215</v>
      </c>
      <c r="L49" s="34">
        <f t="shared" si="2"/>
        <v>83.625053367961456</v>
      </c>
      <c r="M49" s="34">
        <f>SUM(L49:$L$105)</f>
        <v>15528.152790730035</v>
      </c>
      <c r="N49" s="34">
        <f>SUM(K49:$K$105)</f>
        <v>804774.74006703636</v>
      </c>
      <c r="O49" s="34">
        <f>SUM(N49:$N$105)</f>
        <v>13410419.518127684</v>
      </c>
      <c r="P49" s="34">
        <f>SUM(M49:$M$105)</f>
        <v>489381.04691183055</v>
      </c>
    </row>
    <row r="50" spans="1:16" s="31" customFormat="1" ht="12">
      <c r="A50" s="34"/>
      <c r="B50" s="34">
        <v>45</v>
      </c>
      <c r="C50" s="34">
        <v>96312</v>
      </c>
      <c r="D50" s="42">
        <v>2.7399999999999998E-3</v>
      </c>
      <c r="E50" s="34">
        <v>264</v>
      </c>
      <c r="F50" s="43">
        <v>96180</v>
      </c>
      <c r="G50" s="34">
        <v>3268344</v>
      </c>
      <c r="H50" s="44">
        <v>33.93</v>
      </c>
      <c r="I50" s="34">
        <f t="shared" si="3"/>
        <v>2.3800000000000002E-2</v>
      </c>
      <c r="J50" s="45">
        <f t="shared" si="0"/>
        <v>0.34699192268863677</v>
      </c>
      <c r="K50" s="34">
        <f t="shared" si="1"/>
        <v>33419.486057987982</v>
      </c>
      <c r="L50" s="34">
        <f t="shared" si="2"/>
        <v>89.476330914045803</v>
      </c>
      <c r="M50" s="34">
        <f>SUM(L50:$L$105)</f>
        <v>15444.527737362072</v>
      </c>
      <c r="N50" s="34">
        <f>SUM(K50:$K$105)</f>
        <v>770474.25491122995</v>
      </c>
      <c r="O50" s="34">
        <f>SUM(N50:$N$105)</f>
        <v>12605644.778060647</v>
      </c>
      <c r="P50" s="34">
        <f>SUM(M50:$M$105)</f>
        <v>473852.89412110054</v>
      </c>
    </row>
    <row r="51" spans="1:16" s="31" customFormat="1" ht="12">
      <c r="A51" s="34"/>
      <c r="B51" s="34">
        <v>46</v>
      </c>
      <c r="C51" s="34">
        <v>96048</v>
      </c>
      <c r="D51" s="42">
        <v>3.0300000000000001E-3</v>
      </c>
      <c r="E51" s="34">
        <v>291</v>
      </c>
      <c r="F51" s="43">
        <v>95903</v>
      </c>
      <c r="G51" s="34">
        <v>3172164</v>
      </c>
      <c r="H51" s="44">
        <v>33.03</v>
      </c>
      <c r="I51" s="34">
        <f t="shared" si="3"/>
        <v>2.3800000000000002E-2</v>
      </c>
      <c r="J51" s="45">
        <f t="shared" si="0"/>
        <v>0.33892549588653714</v>
      </c>
      <c r="K51" s="34">
        <f t="shared" si="1"/>
        <v>32553.116028910121</v>
      </c>
      <c r="L51" s="34">
        <f t="shared" si="2"/>
        <v>96.334556849953415</v>
      </c>
      <c r="M51" s="34">
        <f>SUM(L51:$L$105)</f>
        <v>15355.051406448027</v>
      </c>
      <c r="N51" s="34">
        <f>SUM(K51:$K$105)</f>
        <v>737054.76885324193</v>
      </c>
      <c r="O51" s="34">
        <f>SUM(N51:$N$105)</f>
        <v>11835170.523149416</v>
      </c>
      <c r="P51" s="34">
        <f>SUM(M51:$M$105)</f>
        <v>458408.36638373858</v>
      </c>
    </row>
    <row r="52" spans="1:16" s="31" customFormat="1" ht="12">
      <c r="A52" s="34"/>
      <c r="B52" s="34">
        <v>47</v>
      </c>
      <c r="C52" s="34">
        <v>95757</v>
      </c>
      <c r="D52" s="42">
        <v>3.3300000000000001E-3</v>
      </c>
      <c r="E52" s="34">
        <v>319</v>
      </c>
      <c r="F52" s="43">
        <v>95598</v>
      </c>
      <c r="G52" s="34">
        <v>3076262</v>
      </c>
      <c r="H52" s="44">
        <v>32.130000000000003</v>
      </c>
      <c r="I52" s="34">
        <f t="shared" si="3"/>
        <v>2.3800000000000002E-2</v>
      </c>
      <c r="J52" s="45">
        <f t="shared" si="0"/>
        <v>0.33104658711324197</v>
      </c>
      <c r="K52" s="34">
        <f t="shared" si="1"/>
        <v>31700.028042202714</v>
      </c>
      <c r="L52" s="34">
        <f t="shared" si="2"/>
        <v>103.1489170630242</v>
      </c>
      <c r="M52" s="34">
        <f>SUM(L52:$L$105)</f>
        <v>15258.716849598073</v>
      </c>
      <c r="N52" s="34">
        <f>SUM(K52:$K$105)</f>
        <v>704501.65282433177</v>
      </c>
      <c r="O52" s="34">
        <f>SUM(N52:$N$105)</f>
        <v>11098115.754296172</v>
      </c>
      <c r="P52" s="34">
        <f>SUM(M52:$M$105)</f>
        <v>443053.31497729046</v>
      </c>
    </row>
    <row r="53" spans="1:16" s="31" customFormat="1" ht="12">
      <c r="A53" s="34"/>
      <c r="B53" s="34">
        <v>48</v>
      </c>
      <c r="C53" s="34">
        <v>95438</v>
      </c>
      <c r="D53" s="42">
        <v>3.6700000000000001E-3</v>
      </c>
      <c r="E53" s="34">
        <v>350</v>
      </c>
      <c r="F53" s="43">
        <v>95263</v>
      </c>
      <c r="G53" s="34">
        <v>2980664</v>
      </c>
      <c r="H53" s="44">
        <v>31.23</v>
      </c>
      <c r="I53" s="34">
        <f t="shared" si="3"/>
        <v>2.3800000000000002E-2</v>
      </c>
      <c r="J53" s="45">
        <f t="shared" si="0"/>
        <v>0.32335083718816365</v>
      </c>
      <c r="K53" s="34">
        <f t="shared" si="1"/>
        <v>30859.957199563964</v>
      </c>
      <c r="L53" s="34">
        <f t="shared" si="2"/>
        <v>110.54189589358982</v>
      </c>
      <c r="M53" s="34">
        <f>SUM(L53:$L$105)</f>
        <v>15155.567932535048</v>
      </c>
      <c r="N53" s="34">
        <f>SUM(K53:$K$105)</f>
        <v>672801.62478212907</v>
      </c>
      <c r="O53" s="34">
        <f>SUM(N53:$N$105)</f>
        <v>10393614.101471843</v>
      </c>
      <c r="P53" s="34">
        <f>SUM(M53:$M$105)</f>
        <v>427794.59812769247</v>
      </c>
    </row>
    <row r="54" spans="1:16" s="31" customFormat="1" ht="12">
      <c r="A54" s="34"/>
      <c r="B54" s="34">
        <v>49</v>
      </c>
      <c r="C54" s="34">
        <v>95088</v>
      </c>
      <c r="D54" s="42">
        <v>4.0400000000000002E-3</v>
      </c>
      <c r="E54" s="34">
        <v>384</v>
      </c>
      <c r="F54" s="43">
        <v>94896</v>
      </c>
      <c r="G54" s="34">
        <v>2885401</v>
      </c>
      <c r="H54" s="44">
        <v>30.34</v>
      </c>
      <c r="I54" s="34">
        <f t="shared" si="3"/>
        <v>2.3800000000000002E-2</v>
      </c>
      <c r="J54" s="45">
        <f t="shared" si="0"/>
        <v>0.3158339882673995</v>
      </c>
      <c r="K54" s="34">
        <f t="shared" si="1"/>
        <v>30032.022276370484</v>
      </c>
      <c r="L54" s="34">
        <f t="shared" si="2"/>
        <v>118.4608824913864</v>
      </c>
      <c r="M54" s="34">
        <f>SUM(L54:$L$105)</f>
        <v>15045.026036641459</v>
      </c>
      <c r="N54" s="34">
        <f>SUM(K54:$K$105)</f>
        <v>641941.6675825651</v>
      </c>
      <c r="O54" s="34">
        <f>SUM(N54:$N$105)</f>
        <v>9720812.4766897149</v>
      </c>
      <c r="P54" s="34">
        <f>SUM(M54:$M$105)</f>
        <v>412639.03019515751</v>
      </c>
    </row>
    <row r="55" spans="1:16" s="31" customFormat="1" ht="12">
      <c r="A55" s="34"/>
      <c r="B55" s="34">
        <v>50</v>
      </c>
      <c r="C55" s="34">
        <v>94704</v>
      </c>
      <c r="D55" s="42">
        <v>4.45E-3</v>
      </c>
      <c r="E55" s="34">
        <v>421</v>
      </c>
      <c r="F55" s="43">
        <v>94494</v>
      </c>
      <c r="G55" s="34">
        <v>2790505</v>
      </c>
      <c r="H55" s="44">
        <v>29.47</v>
      </c>
      <c r="I55" s="34">
        <f t="shared" si="3"/>
        <v>2.3800000000000002E-2</v>
      </c>
      <c r="J55" s="45">
        <f t="shared" si="0"/>
        <v>0.3084918814879854</v>
      </c>
      <c r="K55" s="34">
        <f t="shared" si="1"/>
        <v>29215.415144438168</v>
      </c>
      <c r="L55" s="34">
        <f t="shared" si="2"/>
        <v>126.85591141477032</v>
      </c>
      <c r="M55" s="34">
        <f>SUM(L55:$L$105)</f>
        <v>14926.565154150072</v>
      </c>
      <c r="N55" s="34">
        <f>SUM(K55:$K$105)</f>
        <v>611909.64530619467</v>
      </c>
      <c r="O55" s="34">
        <f>SUM(N55:$N$105)</f>
        <v>9078870.8091071509</v>
      </c>
      <c r="P55" s="34">
        <f>SUM(M55:$M$105)</f>
        <v>397594.00415851595</v>
      </c>
    </row>
    <row r="56" spans="1:16" s="31" customFormat="1" ht="12">
      <c r="A56" s="34"/>
      <c r="B56" s="34">
        <v>51</v>
      </c>
      <c r="C56" s="34">
        <v>94283</v>
      </c>
      <c r="D56" s="42">
        <v>4.8799999999999998E-3</v>
      </c>
      <c r="E56" s="34">
        <v>460</v>
      </c>
      <c r="F56" s="43">
        <v>94053</v>
      </c>
      <c r="G56" s="34">
        <v>2696012</v>
      </c>
      <c r="H56" s="44">
        <v>28.59</v>
      </c>
      <c r="I56" s="34">
        <f t="shared" si="3"/>
        <v>2.3800000000000002E-2</v>
      </c>
      <c r="J56" s="45">
        <f t="shared" si="0"/>
        <v>0.30132045466691287</v>
      </c>
      <c r="K56" s="34">
        <f t="shared" si="1"/>
        <v>28409.396427360545</v>
      </c>
      <c r="L56" s="34">
        <f t="shared" si="2"/>
        <v>135.3852404246727</v>
      </c>
      <c r="M56" s="34">
        <f>SUM(L56:$L$105)</f>
        <v>14799.709242735302</v>
      </c>
      <c r="N56" s="34">
        <f>SUM(K56:$K$105)</f>
        <v>582694.23016175651</v>
      </c>
      <c r="O56" s="34">
        <f>SUM(N56:$N$105)</f>
        <v>8466961.1638009511</v>
      </c>
      <c r="P56" s="34">
        <f>SUM(M56:$M$105)</f>
        <v>382667.43900436594</v>
      </c>
    </row>
    <row r="57" spans="1:16" s="31" customFormat="1" ht="12">
      <c r="A57" s="34"/>
      <c r="B57" s="34">
        <v>52</v>
      </c>
      <c r="C57" s="34">
        <v>93823</v>
      </c>
      <c r="D57" s="42">
        <v>5.3600000000000002E-3</v>
      </c>
      <c r="E57" s="34">
        <v>503</v>
      </c>
      <c r="F57" s="43">
        <v>93572</v>
      </c>
      <c r="G57" s="34">
        <v>2601959</v>
      </c>
      <c r="H57" s="44">
        <v>27.73</v>
      </c>
      <c r="I57" s="34">
        <f t="shared" si="3"/>
        <v>2.3800000000000002E-2</v>
      </c>
      <c r="J57" s="45">
        <f t="shared" si="0"/>
        <v>0.29431574005363631</v>
      </c>
      <c r="K57" s="34">
        <f t="shared" si="1"/>
        <v>27613.585679052321</v>
      </c>
      <c r="L57" s="34">
        <f t="shared" si="2"/>
        <v>144.59935265381816</v>
      </c>
      <c r="M57" s="34">
        <f>SUM(L57:$L$105)</f>
        <v>14664.324002310628</v>
      </c>
      <c r="N57" s="34">
        <f>SUM(K57:$K$105)</f>
        <v>554284.83373439626</v>
      </c>
      <c r="O57" s="34">
        <f>SUM(N57:$N$105)</f>
        <v>7884266.933639193</v>
      </c>
      <c r="P57" s="34">
        <f>SUM(M57:$M$105)</f>
        <v>367867.72976163065</v>
      </c>
    </row>
    <row r="58" spans="1:16" s="31" customFormat="1" ht="12">
      <c r="A58" s="34"/>
      <c r="B58" s="34">
        <v>53</v>
      </c>
      <c r="C58" s="34">
        <v>93320</v>
      </c>
      <c r="D58" s="42">
        <v>5.8900000000000003E-3</v>
      </c>
      <c r="E58" s="34">
        <v>550</v>
      </c>
      <c r="F58" s="43">
        <v>93045</v>
      </c>
      <c r="G58" s="34">
        <v>2508387</v>
      </c>
      <c r="H58" s="44">
        <v>26.88</v>
      </c>
      <c r="I58" s="34">
        <f t="shared" si="3"/>
        <v>2.3800000000000002E-2</v>
      </c>
      <c r="J58" s="45">
        <f t="shared" si="0"/>
        <v>0.28747386213482734</v>
      </c>
      <c r="K58" s="34">
        <f t="shared" si="1"/>
        <v>26827.060814422086</v>
      </c>
      <c r="L58" s="34">
        <f t="shared" si="2"/>
        <v>154.43506951958884</v>
      </c>
      <c r="M58" s="34">
        <f>SUM(L58:$L$105)</f>
        <v>14519.724649656811</v>
      </c>
      <c r="N58" s="34">
        <f>SUM(K58:$K$105)</f>
        <v>526671.2480553441</v>
      </c>
      <c r="O58" s="34">
        <f>SUM(N58:$N$105)</f>
        <v>7329982.0999047961</v>
      </c>
      <c r="P58" s="34">
        <f>SUM(M58:$M$105)</f>
        <v>353203.40575932001</v>
      </c>
    </row>
    <row r="59" spans="1:16" s="31" customFormat="1" ht="12">
      <c r="A59" s="34"/>
      <c r="B59" s="34">
        <v>54</v>
      </c>
      <c r="C59" s="34">
        <v>92770</v>
      </c>
      <c r="D59" s="42">
        <v>6.4599999999999996E-3</v>
      </c>
      <c r="E59" s="34">
        <v>599</v>
      </c>
      <c r="F59" s="43">
        <v>92471</v>
      </c>
      <c r="G59" s="34">
        <v>2415342</v>
      </c>
      <c r="H59" s="44">
        <v>26.04</v>
      </c>
      <c r="I59" s="34">
        <f t="shared" si="3"/>
        <v>2.3800000000000002E-2</v>
      </c>
      <c r="J59" s="45">
        <f t="shared" si="0"/>
        <v>0.28079103549016154</v>
      </c>
      <c r="K59" s="34">
        <f t="shared" si="1"/>
        <v>26048.984362422285</v>
      </c>
      <c r="L59" s="34">
        <f t="shared" si="2"/>
        <v>164.28387405607222</v>
      </c>
      <c r="M59" s="34">
        <f>SUM(L59:$L$105)</f>
        <v>14365.289580137221</v>
      </c>
      <c r="N59" s="34">
        <f>SUM(K59:$K$105)</f>
        <v>499844.18724092207</v>
      </c>
      <c r="O59" s="34">
        <f>SUM(N59:$N$105)</f>
        <v>6803310.8518494526</v>
      </c>
      <c r="P59" s="34">
        <f>SUM(M59:$M$105)</f>
        <v>338683.68110966322</v>
      </c>
    </row>
    <row r="60" spans="1:16" s="31" customFormat="1" ht="12">
      <c r="A60" s="34"/>
      <c r="B60" s="34">
        <v>55</v>
      </c>
      <c r="C60" s="34">
        <v>92171</v>
      </c>
      <c r="D60" s="42">
        <v>7.0800000000000004E-3</v>
      </c>
      <c r="E60" s="34">
        <v>653</v>
      </c>
      <c r="F60" s="43">
        <v>91845</v>
      </c>
      <c r="G60" s="34">
        <v>2322872</v>
      </c>
      <c r="H60" s="44">
        <v>25.2</v>
      </c>
      <c r="I60" s="34">
        <f t="shared" si="3"/>
        <v>2.3800000000000002E-2</v>
      </c>
      <c r="J60" s="45">
        <f t="shared" si="0"/>
        <v>0.27426356269795027</v>
      </c>
      <c r="K60" s="34">
        <f t="shared" si="1"/>
        <v>25279.146837432774</v>
      </c>
      <c r="L60" s="34">
        <f t="shared" si="2"/>
        <v>174.9307544850181</v>
      </c>
      <c r="M60" s="34">
        <f>SUM(L60:$L$105)</f>
        <v>14201.005706081149</v>
      </c>
      <c r="N60" s="34">
        <f>SUM(K60:$K$105)</f>
        <v>473795.20287849969</v>
      </c>
      <c r="O60" s="34">
        <f>SUM(N60:$N$105)</f>
        <v>6303466.6646085307</v>
      </c>
      <c r="P60" s="34">
        <f>SUM(M60:$M$105)</f>
        <v>324318.39152952598</v>
      </c>
    </row>
    <row r="61" spans="1:16" s="31" customFormat="1" ht="12">
      <c r="A61" s="34"/>
      <c r="B61" s="34">
        <v>56</v>
      </c>
      <c r="C61" s="34">
        <v>91518</v>
      </c>
      <c r="D61" s="42">
        <v>7.7600000000000004E-3</v>
      </c>
      <c r="E61" s="34">
        <v>710</v>
      </c>
      <c r="F61" s="43">
        <v>91163</v>
      </c>
      <c r="G61" s="34">
        <v>2231027</v>
      </c>
      <c r="H61" s="44">
        <v>24.38</v>
      </c>
      <c r="I61" s="34">
        <f t="shared" si="3"/>
        <v>2.3800000000000002E-2</v>
      </c>
      <c r="J61" s="45">
        <f t="shared" si="0"/>
        <v>0.26788783228946111</v>
      </c>
      <c r="K61" s="34">
        <f t="shared" si="1"/>
        <v>24516.558635466903</v>
      </c>
      <c r="L61" s="34">
        <f t="shared" si="2"/>
        <v>185.77882489306248</v>
      </c>
      <c r="M61" s="34">
        <f>SUM(L61:$L$105)</f>
        <v>14026.074951596131</v>
      </c>
      <c r="N61" s="34">
        <f>SUM(K61:$K$105)</f>
        <v>448516.05604106694</v>
      </c>
      <c r="O61" s="34">
        <f>SUM(N61:$N$105)</f>
        <v>5829671.4617300304</v>
      </c>
      <c r="P61" s="34">
        <f>SUM(M61:$M$105)</f>
        <v>310117.38582344493</v>
      </c>
    </row>
    <row r="62" spans="1:16" s="31" customFormat="1" ht="12">
      <c r="A62" s="34"/>
      <c r="B62" s="34">
        <v>57</v>
      </c>
      <c r="C62" s="34">
        <v>90808</v>
      </c>
      <c r="D62" s="42">
        <v>8.4899999999999993E-3</v>
      </c>
      <c r="E62" s="34">
        <v>771</v>
      </c>
      <c r="F62" s="43">
        <v>90423</v>
      </c>
      <c r="G62" s="34">
        <v>2139864</v>
      </c>
      <c r="H62" s="44">
        <v>23.56</v>
      </c>
      <c r="I62" s="34">
        <f t="shared" si="3"/>
        <v>2.3800000000000002E-2</v>
      </c>
      <c r="J62" s="45">
        <f t="shared" si="0"/>
        <v>0.26166031675079221</v>
      </c>
      <c r="K62" s="34">
        <f t="shared" si="1"/>
        <v>23760.85004350594</v>
      </c>
      <c r="L62" s="34">
        <f t="shared" si="2"/>
        <v>197.05030691039346</v>
      </c>
      <c r="M62" s="34">
        <f>SUM(L62:$L$105)</f>
        <v>13840.29612670307</v>
      </c>
      <c r="N62" s="34">
        <f>SUM(K62:$K$105)</f>
        <v>423999.49740559998</v>
      </c>
      <c r="O62" s="34">
        <f>SUM(N62:$N$105)</f>
        <v>5381155.4056889648</v>
      </c>
      <c r="P62" s="34">
        <f>SUM(M62:$M$105)</f>
        <v>296091.31087184872</v>
      </c>
    </row>
    <row r="63" spans="1:16" s="31" customFormat="1" ht="12">
      <c r="A63" s="34"/>
      <c r="B63" s="34">
        <v>58</v>
      </c>
      <c r="C63" s="34">
        <v>90037</v>
      </c>
      <c r="D63" s="42">
        <v>9.2999999999999992E-3</v>
      </c>
      <c r="E63" s="34">
        <v>837</v>
      </c>
      <c r="F63" s="43">
        <v>89619</v>
      </c>
      <c r="G63" s="34">
        <v>2049442</v>
      </c>
      <c r="H63" s="44">
        <v>22.76</v>
      </c>
      <c r="I63" s="34">
        <f t="shared" si="3"/>
        <v>2.3800000000000002E-2</v>
      </c>
      <c r="J63" s="45">
        <f t="shared" si="0"/>
        <v>0.25557757057119773</v>
      </c>
      <c r="K63" s="34">
        <f t="shared" si="1"/>
        <v>23011.437721518931</v>
      </c>
      <c r="L63" s="34">
        <f t="shared" si="2"/>
        <v>208.94552311788675</v>
      </c>
      <c r="M63" s="34">
        <f>SUM(L63:$L$105)</f>
        <v>13643.245819792675</v>
      </c>
      <c r="N63" s="34">
        <f>SUM(K63:$K$105)</f>
        <v>400238.64736209408</v>
      </c>
      <c r="O63" s="34">
        <f>SUM(N63:$N$105)</f>
        <v>4957155.908283365</v>
      </c>
      <c r="P63" s="34">
        <f>SUM(M63:$M$105)</f>
        <v>282251.01474514569</v>
      </c>
    </row>
    <row r="64" spans="1:16" s="31" customFormat="1" ht="12">
      <c r="A64" s="34"/>
      <c r="B64" s="34">
        <v>59</v>
      </c>
      <c r="C64" s="34">
        <v>89200</v>
      </c>
      <c r="D64" s="42">
        <v>1.018E-2</v>
      </c>
      <c r="E64" s="34">
        <v>908</v>
      </c>
      <c r="F64" s="43">
        <v>88746</v>
      </c>
      <c r="G64" s="34">
        <v>1959823</v>
      </c>
      <c r="H64" s="44">
        <v>21.97</v>
      </c>
      <c r="I64" s="34">
        <f t="shared" si="3"/>
        <v>2.3800000000000002E-2</v>
      </c>
      <c r="J64" s="45">
        <f t="shared" si="0"/>
        <v>0.24963622833678226</v>
      </c>
      <c r="K64" s="34">
        <f t="shared" si="1"/>
        <v>22267.551567640978</v>
      </c>
      <c r="L64" s="34">
        <f t="shared" si="2"/>
        <v>221.40036660460859</v>
      </c>
      <c r="M64" s="34">
        <f>SUM(L64:$L$105)</f>
        <v>13434.300296674788</v>
      </c>
      <c r="N64" s="34">
        <f>SUM(K64:$K$105)</f>
        <v>377227.20964057517</v>
      </c>
      <c r="O64" s="34">
        <f>SUM(N64:$N$105)</f>
        <v>4556917.2609212706</v>
      </c>
      <c r="P64" s="34">
        <f>SUM(M64:$M$105)</f>
        <v>268607.76892535295</v>
      </c>
    </row>
    <row r="65" spans="1:16" s="31" customFormat="1" ht="12">
      <c r="A65" s="34"/>
      <c r="B65" s="34">
        <v>60</v>
      </c>
      <c r="C65" s="34">
        <v>88292</v>
      </c>
      <c r="D65" s="42">
        <v>1.1169999999999999E-2</v>
      </c>
      <c r="E65" s="34">
        <v>986</v>
      </c>
      <c r="F65" s="43">
        <v>87799</v>
      </c>
      <c r="G65" s="34">
        <v>1871077</v>
      </c>
      <c r="H65" s="44">
        <v>21.19</v>
      </c>
      <c r="I65" s="34">
        <f t="shared" si="3"/>
        <v>2.3800000000000002E-2</v>
      </c>
      <c r="J65" s="45">
        <f t="shared" si="0"/>
        <v>0.24383300286851167</v>
      </c>
      <c r="K65" s="34">
        <f t="shared" si="1"/>
        <v>21528.503489266634</v>
      </c>
      <c r="L65" s="34">
        <f t="shared" si="2"/>
        <v>234.83037783585905</v>
      </c>
      <c r="M65" s="34">
        <f>SUM(L65:$L$105)</f>
        <v>13212.89993007018</v>
      </c>
      <c r="N65" s="34">
        <f>SUM(K65:$K$105)</f>
        <v>354959.65807293419</v>
      </c>
      <c r="O65" s="34">
        <f>SUM(N65:$N$105)</f>
        <v>4179690.051280695</v>
      </c>
      <c r="P65" s="34">
        <f>SUM(M65:$M$105)</f>
        <v>255173.46862867815</v>
      </c>
    </row>
    <row r="66" spans="1:16" s="31" customFormat="1" ht="12">
      <c r="A66" s="34"/>
      <c r="B66" s="34">
        <v>61</v>
      </c>
      <c r="C66" s="34">
        <v>87306</v>
      </c>
      <c r="D66" s="42">
        <v>1.226E-2</v>
      </c>
      <c r="E66" s="34">
        <v>1070</v>
      </c>
      <c r="F66" s="43">
        <v>86771</v>
      </c>
      <c r="G66" s="34">
        <v>1783278</v>
      </c>
      <c r="H66" s="44">
        <v>20.43</v>
      </c>
      <c r="I66" s="34">
        <f t="shared" si="3"/>
        <v>2.3800000000000002E-2</v>
      </c>
      <c r="J66" s="45">
        <f t="shared" si="0"/>
        <v>0.23816468340350816</v>
      </c>
      <c r="K66" s="34">
        <f t="shared" si="1"/>
        <v>20793.205849226684</v>
      </c>
      <c r="L66" s="34">
        <f t="shared" si="2"/>
        <v>248.91210318592863</v>
      </c>
      <c r="M66" s="34">
        <f>SUM(L66:$L$105)</f>
        <v>12978.069552234321</v>
      </c>
      <c r="N66" s="34">
        <f>SUM(K66:$K$105)</f>
        <v>333431.15458366758</v>
      </c>
      <c r="O66" s="34">
        <f>SUM(N66:$N$105)</f>
        <v>3824730.393207761</v>
      </c>
      <c r="P66" s="34">
        <f>SUM(M66:$M$105)</f>
        <v>241960.568698608</v>
      </c>
    </row>
    <row r="67" spans="1:16" s="31" customFormat="1" ht="12">
      <c r="A67" s="34"/>
      <c r="B67" s="34">
        <v>62</v>
      </c>
      <c r="C67" s="34">
        <v>86236</v>
      </c>
      <c r="D67" s="42">
        <v>1.3429999999999999E-2</v>
      </c>
      <c r="E67" s="34">
        <v>1158</v>
      </c>
      <c r="F67" s="43">
        <v>85657</v>
      </c>
      <c r="G67" s="34">
        <v>1696507</v>
      </c>
      <c r="H67" s="44">
        <v>19.670000000000002</v>
      </c>
      <c r="I67" s="34">
        <f t="shared" si="3"/>
        <v>2.3800000000000002E-2</v>
      </c>
      <c r="J67" s="45">
        <f t="shared" si="0"/>
        <v>0.23262813381862488</v>
      </c>
      <c r="K67" s="34">
        <f t="shared" si="1"/>
        <v>20060.919747982934</v>
      </c>
      <c r="L67" s="34">
        <f t="shared" si="2"/>
        <v>263.12109685677626</v>
      </c>
      <c r="M67" s="34">
        <f>SUM(L67:$L$105)</f>
        <v>12729.157449048393</v>
      </c>
      <c r="N67" s="34">
        <f>SUM(K67:$K$105)</f>
        <v>312637.9487344409</v>
      </c>
      <c r="O67" s="34">
        <f>SUM(N67:$N$105)</f>
        <v>3491299.2386240931</v>
      </c>
      <c r="P67" s="34">
        <f>SUM(M67:$M$105)</f>
        <v>228982.49914637362</v>
      </c>
    </row>
    <row r="68" spans="1:16" s="31" customFormat="1" ht="12">
      <c r="A68" s="34"/>
      <c r="B68" s="34">
        <v>63</v>
      </c>
      <c r="C68" s="34">
        <v>85078</v>
      </c>
      <c r="D68" s="42">
        <v>1.47E-2</v>
      </c>
      <c r="E68" s="34">
        <v>1251</v>
      </c>
      <c r="F68" s="43">
        <v>84453</v>
      </c>
      <c r="G68" s="34">
        <v>1610850</v>
      </c>
      <c r="H68" s="44">
        <v>18.93</v>
      </c>
      <c r="I68" s="34">
        <f t="shared" si="3"/>
        <v>2.3800000000000002E-2</v>
      </c>
      <c r="J68" s="45">
        <f t="shared" si="0"/>
        <v>0.22722029089531631</v>
      </c>
      <c r="K68" s="34">
        <f t="shared" si="1"/>
        <v>19331.447908791721</v>
      </c>
      <c r="L68" s="34">
        <f t="shared" si="2"/>
        <v>277.64464144368111</v>
      </c>
      <c r="M68" s="34">
        <f>SUM(L68:$L$105)</f>
        <v>12466.036352191615</v>
      </c>
      <c r="N68" s="34">
        <f>SUM(K68:$K$105)</f>
        <v>292577.02898645791</v>
      </c>
      <c r="O68" s="34">
        <f>SUM(N68:$N$105)</f>
        <v>3178661.2898896523</v>
      </c>
      <c r="P68" s="34">
        <f>SUM(M68:$M$105)</f>
        <v>216253.34169732526</v>
      </c>
    </row>
    <row r="69" spans="1:16" s="31" customFormat="1" ht="12">
      <c r="A69" s="34"/>
      <c r="B69" s="34">
        <v>64</v>
      </c>
      <c r="C69" s="34">
        <v>83827</v>
      </c>
      <c r="D69" s="42">
        <v>1.6070000000000001E-2</v>
      </c>
      <c r="E69" s="34">
        <v>1347</v>
      </c>
      <c r="F69" s="43">
        <v>83154</v>
      </c>
      <c r="G69" s="34">
        <v>1526398</v>
      </c>
      <c r="H69" s="44">
        <v>18.21</v>
      </c>
      <c r="I69" s="34">
        <f t="shared" si="3"/>
        <v>2.3800000000000002E-2</v>
      </c>
      <c r="J69" s="45">
        <f t="shared" ref="J69:J100" si="4">(1/(1+I69))^B69</f>
        <v>0.221938162624845</v>
      </c>
      <c r="K69" s="34">
        <f t="shared" ref="K69:K100" si="5">J69*C69</f>
        <v>18604.410358352881</v>
      </c>
      <c r="L69" s="34">
        <f t="shared" si="2"/>
        <v>292.00107936673783</v>
      </c>
      <c r="M69" s="34">
        <f>SUM(L69:$L$105)</f>
        <v>12188.391710747934</v>
      </c>
      <c r="N69" s="34">
        <f>SUM(K69:$K$105)</f>
        <v>273245.5810776662</v>
      </c>
      <c r="O69" s="34">
        <f>SUM(N69:$N$105)</f>
        <v>2886084.2609031945</v>
      </c>
      <c r="P69" s="34">
        <f>SUM(M69:$M$105)</f>
        <v>203787.30534513362</v>
      </c>
    </row>
    <row r="70" spans="1:16" s="31" customFormat="1" ht="12">
      <c r="A70" s="34"/>
      <c r="B70" s="34">
        <v>65</v>
      </c>
      <c r="C70" s="34">
        <v>82480</v>
      </c>
      <c r="D70" s="42">
        <v>1.7479999999999999E-2</v>
      </c>
      <c r="E70" s="34">
        <v>1442</v>
      </c>
      <c r="F70" s="43">
        <v>81759</v>
      </c>
      <c r="G70" s="34">
        <v>1443244</v>
      </c>
      <c r="H70" s="44">
        <v>17.5</v>
      </c>
      <c r="I70" s="34">
        <f t="shared" si="3"/>
        <v>2.3800000000000002E-2</v>
      </c>
      <c r="J70" s="45">
        <f t="shared" si="4"/>
        <v>0.2167788265528863</v>
      </c>
      <c r="K70" s="34">
        <f t="shared" si="5"/>
        <v>17879.917614082064</v>
      </c>
      <c r="L70" s="34">
        <f t="shared" ref="L70:L105" si="6">((1/(1+I70))^(B70+1))*E70</f>
        <v>305.32825541049226</v>
      </c>
      <c r="M70" s="34">
        <f>SUM(L70:$L$105)</f>
        <v>11896.390631381197</v>
      </c>
      <c r="N70" s="34">
        <f>SUM(K70:$K$105)</f>
        <v>254641.17071931323</v>
      </c>
      <c r="O70" s="34">
        <f>SUM(N70:$N$105)</f>
        <v>2612838.6798255285</v>
      </c>
      <c r="P70" s="34">
        <f>SUM(M70:$M$105)</f>
        <v>191598.91363438571</v>
      </c>
    </row>
    <row r="71" spans="1:16" s="31" customFormat="1" ht="12">
      <c r="A71" s="34"/>
      <c r="B71" s="34">
        <v>66</v>
      </c>
      <c r="C71" s="34">
        <v>81038</v>
      </c>
      <c r="D71" s="42">
        <v>1.8950000000000002E-2</v>
      </c>
      <c r="E71" s="34">
        <v>1536</v>
      </c>
      <c r="F71" s="43">
        <v>80270</v>
      </c>
      <c r="G71" s="34">
        <v>1361485</v>
      </c>
      <c r="H71" s="44">
        <v>16.8</v>
      </c>
      <c r="I71" s="34">
        <f t="shared" si="3"/>
        <v>2.3800000000000002E-2</v>
      </c>
      <c r="J71" s="45">
        <f t="shared" si="4"/>
        <v>0.21173942816261601</v>
      </c>
      <c r="K71" s="34">
        <f t="shared" si="5"/>
        <v>17158.939779442077</v>
      </c>
      <c r="L71" s="34">
        <f t="shared" si="6"/>
        <v>317.67118739771263</v>
      </c>
      <c r="M71" s="34">
        <f>SUM(L71:$L$105)</f>
        <v>11591.062375970705</v>
      </c>
      <c r="N71" s="34">
        <f>SUM(K71:$K$105)</f>
        <v>236761.25310523115</v>
      </c>
      <c r="O71" s="34">
        <f>SUM(N71:$N$105)</f>
        <v>2358197.5091062156</v>
      </c>
      <c r="P71" s="34">
        <f>SUM(M71:$M$105)</f>
        <v>179702.52300300452</v>
      </c>
    </row>
    <row r="72" spans="1:16" s="31" customFormat="1" ht="12">
      <c r="A72" s="34"/>
      <c r="B72" s="34">
        <v>67</v>
      </c>
      <c r="C72" s="34">
        <v>79502</v>
      </c>
      <c r="D72" s="42">
        <v>2.0490000000000001E-2</v>
      </c>
      <c r="E72" s="34">
        <v>1629</v>
      </c>
      <c r="F72" s="43">
        <v>78688</v>
      </c>
      <c r="G72" s="34">
        <v>1281215</v>
      </c>
      <c r="H72" s="44">
        <v>16.12</v>
      </c>
      <c r="I72" s="34">
        <f t="shared" ref="I72:I105" si="7">I71</f>
        <v>2.3800000000000002E-2</v>
      </c>
      <c r="J72" s="45">
        <f t="shared" si="4"/>
        <v>0.20681717929538582</v>
      </c>
      <c r="K72" s="34">
        <f t="shared" si="5"/>
        <v>16442.379388341764</v>
      </c>
      <c r="L72" s="34">
        <f t="shared" si="6"/>
        <v>329.07324191461561</v>
      </c>
      <c r="M72" s="34">
        <f>SUM(L72:$L$105)</f>
        <v>11273.391188572992</v>
      </c>
      <c r="N72" s="34">
        <f>SUM(K72:$K$105)</f>
        <v>219602.31332578909</v>
      </c>
      <c r="O72" s="34">
        <f>SUM(N72:$N$105)</f>
        <v>2121436.2560009849</v>
      </c>
      <c r="P72" s="34">
        <f>SUM(M72:$M$105)</f>
        <v>168111.46062703375</v>
      </c>
    </row>
    <row r="73" spans="1:16" s="31" customFormat="1" ht="12">
      <c r="A73" s="34"/>
      <c r="B73" s="34">
        <v>68</v>
      </c>
      <c r="C73" s="34">
        <v>77873</v>
      </c>
      <c r="D73" s="42">
        <v>2.206E-2</v>
      </c>
      <c r="E73" s="34">
        <v>1718</v>
      </c>
      <c r="F73" s="43">
        <v>77014</v>
      </c>
      <c r="G73" s="34">
        <v>1202528</v>
      </c>
      <c r="H73" s="44">
        <v>15.44</v>
      </c>
      <c r="I73" s="34">
        <f t="shared" si="7"/>
        <v>2.3800000000000002E-2</v>
      </c>
      <c r="J73" s="45">
        <f t="shared" si="4"/>
        <v>0.20200935660811273</v>
      </c>
      <c r="K73" s="34">
        <f t="shared" si="5"/>
        <v>15731.074627143562</v>
      </c>
      <c r="L73" s="34">
        <f t="shared" si="6"/>
        <v>338.98424951429735</v>
      </c>
      <c r="M73" s="34">
        <f>SUM(L73:$L$105)</f>
        <v>10944.317946658377</v>
      </c>
      <c r="N73" s="34">
        <f>SUM(K73:$K$105)</f>
        <v>203159.93393744732</v>
      </c>
      <c r="O73" s="34">
        <f>SUM(N73:$N$105)</f>
        <v>1901833.9426751961</v>
      </c>
      <c r="P73" s="34">
        <f>SUM(M73:$M$105)</f>
        <v>156838.06943846078</v>
      </c>
    </row>
    <row r="74" spans="1:16" s="31" customFormat="1" ht="12">
      <c r="A74" s="34"/>
      <c r="B74" s="34">
        <v>69</v>
      </c>
      <c r="C74" s="34">
        <v>76155</v>
      </c>
      <c r="D74" s="42">
        <v>2.3740000000000001E-2</v>
      </c>
      <c r="E74" s="34">
        <v>1808</v>
      </c>
      <c r="F74" s="43">
        <v>75251</v>
      </c>
      <c r="G74" s="34">
        <v>1125514</v>
      </c>
      <c r="H74" s="44">
        <v>14.78</v>
      </c>
      <c r="I74" s="34">
        <f t="shared" si="7"/>
        <v>2.3800000000000002E-2</v>
      </c>
      <c r="J74" s="45">
        <f t="shared" si="4"/>
        <v>0.19731330006652931</v>
      </c>
      <c r="K74" s="34">
        <f t="shared" si="5"/>
        <v>15026.394366566539</v>
      </c>
      <c r="L74" s="34">
        <f t="shared" si="6"/>
        <v>348.44935194401734</v>
      </c>
      <c r="M74" s="34">
        <f>SUM(L74:$L$105)</f>
        <v>10605.33369714408</v>
      </c>
      <c r="N74" s="34">
        <f>SUM(K74:$K$105)</f>
        <v>187428.85931030373</v>
      </c>
      <c r="O74" s="34">
        <f>SUM(N74:$N$105)</f>
        <v>1698674.0087377487</v>
      </c>
      <c r="P74" s="34">
        <f>SUM(M74:$M$105)</f>
        <v>145893.75149180242</v>
      </c>
    </row>
    <row r="75" spans="1:16" s="31" customFormat="1" ht="12">
      <c r="A75" s="34"/>
      <c r="B75" s="34">
        <v>70</v>
      </c>
      <c r="C75" s="34">
        <v>74347</v>
      </c>
      <c r="D75" s="42">
        <v>2.5520000000000001E-2</v>
      </c>
      <c r="E75" s="34">
        <v>1897</v>
      </c>
      <c r="F75" s="43">
        <v>73399</v>
      </c>
      <c r="G75" s="34">
        <v>1050263</v>
      </c>
      <c r="H75" s="44">
        <v>14.13</v>
      </c>
      <c r="I75" s="34">
        <f t="shared" si="7"/>
        <v>2.3800000000000002E-2</v>
      </c>
      <c r="J75" s="45">
        <f t="shared" si="4"/>
        <v>0.19272641147346092</v>
      </c>
      <c r="K75" s="34">
        <f t="shared" si="5"/>
        <v>14328.630513817399</v>
      </c>
      <c r="L75" s="34">
        <f t="shared" si="6"/>
        <v>357.10295230040566</v>
      </c>
      <c r="M75" s="34">
        <f>SUM(L75:$L$105)</f>
        <v>10256.884345200064</v>
      </c>
      <c r="N75" s="34">
        <f>SUM(K75:$K$105)</f>
        <v>172402.4649437372</v>
      </c>
      <c r="O75" s="34">
        <f>SUM(N75:$N$105)</f>
        <v>1511245.1494274449</v>
      </c>
      <c r="P75" s="34">
        <f>SUM(M75:$M$105)</f>
        <v>135288.41779465837</v>
      </c>
    </row>
    <row r="76" spans="1:16" s="31" customFormat="1" ht="12">
      <c r="A76" s="34"/>
      <c r="B76" s="34">
        <v>71</v>
      </c>
      <c r="C76" s="34">
        <v>72450</v>
      </c>
      <c r="D76" s="42">
        <v>2.7449999999999999E-2</v>
      </c>
      <c r="E76" s="34">
        <v>1989</v>
      </c>
      <c r="F76" s="43">
        <v>71456</v>
      </c>
      <c r="G76" s="34">
        <v>976864</v>
      </c>
      <c r="H76" s="44">
        <v>13.48</v>
      </c>
      <c r="I76" s="34">
        <f t="shared" si="7"/>
        <v>2.3800000000000002E-2</v>
      </c>
      <c r="J76" s="45">
        <f t="shared" si="4"/>
        <v>0.18824615303131559</v>
      </c>
      <c r="K76" s="34">
        <f t="shared" si="5"/>
        <v>13638.433787118815</v>
      </c>
      <c r="L76" s="34">
        <f t="shared" si="6"/>
        <v>365.71752137066488</v>
      </c>
      <c r="M76" s="34">
        <f>SUM(L76:$L$105)</f>
        <v>9899.7813928996566</v>
      </c>
      <c r="N76" s="34">
        <f>SUM(K76:$K$105)</f>
        <v>158073.83442991978</v>
      </c>
      <c r="O76" s="34">
        <f>SUM(N76:$N$105)</f>
        <v>1338842.6844837074</v>
      </c>
      <c r="P76" s="34">
        <f>SUM(M76:$M$105)</f>
        <v>125031.53344945831</v>
      </c>
    </row>
    <row r="77" spans="1:16" s="31" customFormat="1" ht="12">
      <c r="A77" s="34"/>
      <c r="B77" s="34">
        <v>72</v>
      </c>
      <c r="C77" s="34">
        <v>70461</v>
      </c>
      <c r="D77" s="42">
        <v>2.9590000000000002E-2</v>
      </c>
      <c r="E77" s="34">
        <v>2085</v>
      </c>
      <c r="F77" s="43">
        <v>69419</v>
      </c>
      <c r="G77" s="34">
        <v>905409</v>
      </c>
      <c r="H77" s="44">
        <v>12.85</v>
      </c>
      <c r="I77" s="34">
        <f t="shared" si="7"/>
        <v>2.3800000000000002E-2</v>
      </c>
      <c r="J77" s="45">
        <f t="shared" si="4"/>
        <v>0.18387004593799139</v>
      </c>
      <c r="K77" s="34">
        <f t="shared" si="5"/>
        <v>12955.667306836811</v>
      </c>
      <c r="L77" s="34">
        <f t="shared" si="6"/>
        <v>374.45696989715964</v>
      </c>
      <c r="M77" s="34">
        <f>SUM(L77:$L$105)</f>
        <v>9534.0638715289915</v>
      </c>
      <c r="N77" s="34">
        <f>SUM(K77:$K$105)</f>
        <v>144435.40064280099</v>
      </c>
      <c r="O77" s="34">
        <f>SUM(N77:$N$105)</f>
        <v>1180768.8500537877</v>
      </c>
      <c r="P77" s="34">
        <f>SUM(M77:$M$105)</f>
        <v>115131.75205655865</v>
      </c>
    </row>
    <row r="78" spans="1:16" s="31" customFormat="1" ht="12">
      <c r="A78" s="34"/>
      <c r="B78" s="34">
        <v>73</v>
      </c>
      <c r="C78" s="34">
        <v>68376</v>
      </c>
      <c r="D78" s="42">
        <v>3.1960000000000002E-2</v>
      </c>
      <c r="E78" s="34">
        <v>2185</v>
      </c>
      <c r="F78" s="43">
        <v>67284</v>
      </c>
      <c r="G78" s="34">
        <v>835990</v>
      </c>
      <c r="H78" s="44">
        <v>12.23</v>
      </c>
      <c r="I78" s="34">
        <f t="shared" si="7"/>
        <v>2.3800000000000002E-2</v>
      </c>
      <c r="J78" s="45">
        <f t="shared" si="4"/>
        <v>0.17959566901542429</v>
      </c>
      <c r="K78" s="34">
        <f t="shared" si="5"/>
        <v>12280.033464598651</v>
      </c>
      <c r="L78" s="34">
        <f t="shared" si="6"/>
        <v>383.29413635348902</v>
      </c>
      <c r="M78" s="34">
        <f>SUM(L78:$L$105)</f>
        <v>9159.6069016318324</v>
      </c>
      <c r="N78" s="34">
        <f>SUM(K78:$K$105)</f>
        <v>131479.73333596418</v>
      </c>
      <c r="O78" s="34">
        <f>SUM(N78:$N$105)</f>
        <v>1036333.4494109869</v>
      </c>
      <c r="P78" s="34">
        <f>SUM(M78:$M$105)</f>
        <v>105597.68818502965</v>
      </c>
    </row>
    <row r="79" spans="1:16" s="31" customFormat="1" ht="12">
      <c r="A79" s="34"/>
      <c r="B79" s="34">
        <v>74</v>
      </c>
      <c r="C79" s="34">
        <v>66191</v>
      </c>
      <c r="D79" s="42">
        <v>3.4599999999999999E-2</v>
      </c>
      <c r="E79" s="34">
        <v>2290</v>
      </c>
      <c r="F79" s="43">
        <v>65046</v>
      </c>
      <c r="G79" s="34">
        <v>768707</v>
      </c>
      <c r="H79" s="44">
        <v>11.61</v>
      </c>
      <c r="I79" s="34">
        <f t="shared" si="7"/>
        <v>2.3800000000000002E-2</v>
      </c>
      <c r="J79" s="45">
        <f t="shared" si="4"/>
        <v>0.17542065737001786</v>
      </c>
      <c r="K79" s="34">
        <f t="shared" si="5"/>
        <v>11611.268731978853</v>
      </c>
      <c r="L79" s="34">
        <f t="shared" si="6"/>
        <v>392.37478548284901</v>
      </c>
      <c r="M79" s="34">
        <f>SUM(L79:$L$105)</f>
        <v>8776.3127652783423</v>
      </c>
      <c r="N79" s="34">
        <f>SUM(K79:$K$105)</f>
        <v>119199.6998713655</v>
      </c>
      <c r="O79" s="34">
        <f>SUM(N79:$N$105)</f>
        <v>904853.7160750227</v>
      </c>
      <c r="P79" s="34">
        <f>SUM(M79:$M$105)</f>
        <v>96438.081283397813</v>
      </c>
    </row>
    <row r="80" spans="1:16" s="31" customFormat="1" ht="12">
      <c r="A80" s="34"/>
      <c r="B80" s="34">
        <v>75</v>
      </c>
      <c r="C80" s="34">
        <v>63901</v>
      </c>
      <c r="D80" s="42">
        <v>3.7510000000000002E-2</v>
      </c>
      <c r="E80" s="34">
        <v>2397</v>
      </c>
      <c r="F80" s="43">
        <v>62703</v>
      </c>
      <c r="G80" s="34">
        <v>703661</v>
      </c>
      <c r="H80" s="44">
        <v>11.01</v>
      </c>
      <c r="I80" s="34">
        <f t="shared" si="7"/>
        <v>2.3800000000000002E-2</v>
      </c>
      <c r="J80" s="45">
        <f t="shared" si="4"/>
        <v>0.17134270108421354</v>
      </c>
      <c r="K80" s="34">
        <f t="shared" si="5"/>
        <v>10948.96994198233</v>
      </c>
      <c r="L80" s="34">
        <f t="shared" si="6"/>
        <v>401.16082682053121</v>
      </c>
      <c r="M80" s="34">
        <f>SUM(L80:$L$105)</f>
        <v>8383.9379797954953</v>
      </c>
      <c r="N80" s="34">
        <f>SUM(K80:$K$105)</f>
        <v>107588.43113938664</v>
      </c>
      <c r="O80" s="34">
        <f>SUM(N80:$N$105)</f>
        <v>785654.01620365726</v>
      </c>
      <c r="P80" s="34">
        <f>SUM(M80:$M$105)</f>
        <v>87661.768518119468</v>
      </c>
    </row>
    <row r="81" spans="1:16" s="31" customFormat="1" ht="12">
      <c r="A81" s="34"/>
      <c r="B81" s="34">
        <v>76</v>
      </c>
      <c r="C81" s="34">
        <v>61504</v>
      </c>
      <c r="D81" s="42">
        <v>4.0809999999999999E-2</v>
      </c>
      <c r="E81" s="34">
        <v>2510</v>
      </c>
      <c r="F81" s="43">
        <v>60249</v>
      </c>
      <c r="G81" s="34">
        <v>640958</v>
      </c>
      <c r="H81" s="44">
        <v>10.42</v>
      </c>
      <c r="I81" s="34">
        <f t="shared" si="7"/>
        <v>2.3800000000000002E-2</v>
      </c>
      <c r="J81" s="45">
        <f t="shared" si="4"/>
        <v>0.16735954393847777</v>
      </c>
      <c r="K81" s="34">
        <f t="shared" si="5"/>
        <v>10293.281390392136</v>
      </c>
      <c r="L81" s="34">
        <f t="shared" si="6"/>
        <v>410.30714522912592</v>
      </c>
      <c r="M81" s="34">
        <f>SUM(L81:$L$105)</f>
        <v>7982.7771529749643</v>
      </c>
      <c r="N81" s="34">
        <f>SUM(K81:$K$105)</f>
        <v>96639.461197404336</v>
      </c>
      <c r="O81" s="34">
        <f>SUM(N81:$N$105)</f>
        <v>678065.58506427053</v>
      </c>
      <c r="P81" s="34">
        <f>SUM(M81:$M$105)</f>
        <v>79277.830538323979</v>
      </c>
    </row>
    <row r="82" spans="1:16" s="31" customFormat="1" ht="12">
      <c r="A82" s="34"/>
      <c r="B82" s="34">
        <v>77</v>
      </c>
      <c r="C82" s="34">
        <v>58994</v>
      </c>
      <c r="D82" s="42">
        <v>4.4499999999999998E-2</v>
      </c>
      <c r="E82" s="34">
        <v>2625</v>
      </c>
      <c r="F82" s="43">
        <v>57682</v>
      </c>
      <c r="G82" s="34">
        <v>580709</v>
      </c>
      <c r="H82" s="44">
        <v>9.84</v>
      </c>
      <c r="I82" s="34">
        <f t="shared" si="7"/>
        <v>2.3800000000000002E-2</v>
      </c>
      <c r="J82" s="45">
        <f t="shared" si="4"/>
        <v>0.16346898216299838</v>
      </c>
      <c r="K82" s="34">
        <f t="shared" si="5"/>
        <v>9643.6891337239267</v>
      </c>
      <c r="L82" s="34">
        <f t="shared" si="6"/>
        <v>419.13076594830119</v>
      </c>
      <c r="M82" s="34">
        <f>SUM(L82:$L$105)</f>
        <v>7572.4700077458383</v>
      </c>
      <c r="N82" s="34">
        <f>SUM(K82:$K$105)</f>
        <v>86346.179807012173</v>
      </c>
      <c r="O82" s="34">
        <f>SUM(N82:$N$105)</f>
        <v>581426.12386686623</v>
      </c>
      <c r="P82" s="34">
        <f>SUM(M82:$M$105)</f>
        <v>71295.053385349005</v>
      </c>
    </row>
    <row r="83" spans="1:16" s="31" customFormat="1" ht="12">
      <c r="A83" s="34"/>
      <c r="B83" s="34">
        <v>78</v>
      </c>
      <c r="C83" s="34">
        <v>56369</v>
      </c>
      <c r="D83" s="42">
        <v>4.8680000000000001E-2</v>
      </c>
      <c r="E83" s="34">
        <v>2744</v>
      </c>
      <c r="F83" s="43">
        <v>54997</v>
      </c>
      <c r="G83" s="34">
        <v>523028</v>
      </c>
      <c r="H83" s="44">
        <v>9.2799999999999994</v>
      </c>
      <c r="I83" s="34">
        <f t="shared" si="7"/>
        <v>2.3800000000000002E-2</v>
      </c>
      <c r="J83" s="45">
        <f t="shared" si="4"/>
        <v>0.15966886321840046</v>
      </c>
      <c r="K83" s="34">
        <f t="shared" si="5"/>
        <v>9000.3741507580162</v>
      </c>
      <c r="L83" s="34">
        <f t="shared" si="6"/>
        <v>427.94624015558782</v>
      </c>
      <c r="M83" s="34">
        <f>SUM(L83:$L$105)</f>
        <v>7153.3392417975374</v>
      </c>
      <c r="N83" s="34">
        <f>SUM(K83:$K$105)</f>
        <v>76702.490673288266</v>
      </c>
      <c r="O83" s="34">
        <f>SUM(N83:$N$105)</f>
        <v>495079.94405985402</v>
      </c>
      <c r="P83" s="34">
        <f>SUM(M83:$M$105)</f>
        <v>63722.583377603209</v>
      </c>
    </row>
    <row r="84" spans="1:16" s="31" customFormat="1" ht="12">
      <c r="A84" s="34"/>
      <c r="B84" s="34">
        <v>79</v>
      </c>
      <c r="C84" s="34">
        <v>53625</v>
      </c>
      <c r="D84" s="42">
        <v>5.3449999999999998E-2</v>
      </c>
      <c r="E84" s="34">
        <v>2866</v>
      </c>
      <c r="F84" s="43">
        <v>52192</v>
      </c>
      <c r="G84" s="34">
        <v>468031</v>
      </c>
      <c r="H84" s="44">
        <v>8.73</v>
      </c>
      <c r="I84" s="34">
        <f t="shared" si="7"/>
        <v>2.3800000000000002E-2</v>
      </c>
      <c r="J84" s="45">
        <f t="shared" si="4"/>
        <v>0.15595708460480606</v>
      </c>
      <c r="K84" s="34">
        <f t="shared" si="5"/>
        <v>8363.1986619327254</v>
      </c>
      <c r="L84" s="34">
        <f t="shared" si="6"/>
        <v>436.58234467412984</v>
      </c>
      <c r="M84" s="34">
        <f>SUM(L84:$L$105)</f>
        <v>6725.3930016419481</v>
      </c>
      <c r="N84" s="34">
        <f>SUM(K84:$K$105)</f>
        <v>67702.116522530254</v>
      </c>
      <c r="O84" s="34">
        <f>SUM(N84:$N$105)</f>
        <v>418377.45338656573</v>
      </c>
      <c r="P84" s="34">
        <f>SUM(M84:$M$105)</f>
        <v>56569.244135805668</v>
      </c>
    </row>
    <row r="85" spans="1:16" s="31" customFormat="1" ht="12">
      <c r="A85" s="34"/>
      <c r="B85" s="34">
        <v>80</v>
      </c>
      <c r="C85" s="34">
        <v>50759</v>
      </c>
      <c r="D85" s="42">
        <v>5.8979999999999998E-2</v>
      </c>
      <c r="E85" s="34">
        <v>2994</v>
      </c>
      <c r="F85" s="43">
        <v>49262</v>
      </c>
      <c r="G85" s="34">
        <v>415839</v>
      </c>
      <c r="H85" s="44">
        <v>8.19</v>
      </c>
      <c r="I85" s="34">
        <f t="shared" si="7"/>
        <v>2.3800000000000002E-2</v>
      </c>
      <c r="J85" s="45">
        <f t="shared" si="4"/>
        <v>0.15233159269857985</v>
      </c>
      <c r="K85" s="34">
        <f t="shared" si="5"/>
        <v>7732.1993137872141</v>
      </c>
      <c r="L85" s="34">
        <f t="shared" si="6"/>
        <v>445.47840255865202</v>
      </c>
      <c r="M85" s="34">
        <f>SUM(L85:$L$105)</f>
        <v>6288.8106569678184</v>
      </c>
      <c r="N85" s="34">
        <f>SUM(K85:$K$105)</f>
        <v>59338.917860597532</v>
      </c>
      <c r="O85" s="34">
        <f>SUM(N85:$N$105)</f>
        <v>350675.33686403552</v>
      </c>
      <c r="P85" s="34">
        <f>SUM(M85:$M$105)</f>
        <v>49843.85113416372</v>
      </c>
    </row>
    <row r="86" spans="1:16" s="31" customFormat="1" ht="12">
      <c r="A86" s="34"/>
      <c r="B86" s="34">
        <v>81</v>
      </c>
      <c r="C86" s="34">
        <v>47765</v>
      </c>
      <c r="D86" s="42">
        <v>6.5320000000000003E-2</v>
      </c>
      <c r="E86" s="34">
        <v>3120</v>
      </c>
      <c r="F86" s="43">
        <v>46205</v>
      </c>
      <c r="G86" s="34">
        <v>366577</v>
      </c>
      <c r="H86" s="44">
        <v>7.67</v>
      </c>
      <c r="I86" s="34">
        <f t="shared" si="7"/>
        <v>2.3800000000000002E-2</v>
      </c>
      <c r="J86" s="45">
        <f t="shared" si="4"/>
        <v>0.14879038161611624</v>
      </c>
      <c r="K86" s="34">
        <f t="shared" si="5"/>
        <v>7106.9725778937918</v>
      </c>
      <c r="L86" s="34">
        <f t="shared" si="6"/>
        <v>453.43425536460506</v>
      </c>
      <c r="M86" s="34">
        <f>SUM(L86:$L$105)</f>
        <v>5843.332254409167</v>
      </c>
      <c r="N86" s="34">
        <f>SUM(K86:$K$105)</f>
        <v>51606.718546810313</v>
      </c>
      <c r="O86" s="34">
        <f>SUM(N86:$N$105)</f>
        <v>291336.41900343797</v>
      </c>
      <c r="P86" s="34">
        <f>SUM(M86:$M$105)</f>
        <v>43555.0404771959</v>
      </c>
    </row>
    <row r="87" spans="1:16" s="31" customFormat="1" ht="12">
      <c r="A87" s="34"/>
      <c r="B87" s="34">
        <v>82</v>
      </c>
      <c r="C87" s="34">
        <v>44645</v>
      </c>
      <c r="D87" s="42">
        <v>7.2749999999999995E-2</v>
      </c>
      <c r="E87" s="34">
        <v>3248</v>
      </c>
      <c r="F87" s="43">
        <v>43021</v>
      </c>
      <c r="G87" s="34">
        <v>320372</v>
      </c>
      <c r="H87" s="44">
        <v>7.18</v>
      </c>
      <c r="I87" s="34">
        <f t="shared" si="7"/>
        <v>2.3800000000000002E-2</v>
      </c>
      <c r="J87" s="45">
        <f t="shared" si="4"/>
        <v>0.14533149210404009</v>
      </c>
      <c r="K87" s="34">
        <f t="shared" si="5"/>
        <v>6488.3244649848693</v>
      </c>
      <c r="L87" s="34">
        <f t="shared" si="6"/>
        <v>461.06337795850965</v>
      </c>
      <c r="M87" s="34">
        <f>SUM(L87:$L$105)</f>
        <v>5389.8979990445614</v>
      </c>
      <c r="N87" s="34">
        <f>SUM(K87:$K$105)</f>
        <v>44499.745968916519</v>
      </c>
      <c r="O87" s="34">
        <f>SUM(N87:$N$105)</f>
        <v>239729.70045662762</v>
      </c>
      <c r="P87" s="34">
        <f>SUM(M87:$M$105)</f>
        <v>37711.708222786729</v>
      </c>
    </row>
    <row r="88" spans="1:16" s="31" customFormat="1" ht="12">
      <c r="A88" s="34"/>
      <c r="B88" s="34">
        <v>83</v>
      </c>
      <c r="C88" s="34">
        <v>41397</v>
      </c>
      <c r="D88" s="42">
        <v>8.1290000000000001E-2</v>
      </c>
      <c r="E88" s="34">
        <v>3365</v>
      </c>
      <c r="F88" s="43">
        <v>39715</v>
      </c>
      <c r="G88" s="34">
        <v>277351</v>
      </c>
      <c r="H88" s="44">
        <v>6.7</v>
      </c>
      <c r="I88" s="34">
        <f t="shared" si="7"/>
        <v>2.3800000000000002E-2</v>
      </c>
      <c r="J88" s="45">
        <f t="shared" si="4"/>
        <v>0.14195301045520617</v>
      </c>
      <c r="K88" s="34">
        <f t="shared" si="5"/>
        <v>5876.4287738141702</v>
      </c>
      <c r="L88" s="34">
        <f t="shared" si="6"/>
        <v>466.56757196890874</v>
      </c>
      <c r="M88" s="34">
        <f>SUM(L88:$L$105)</f>
        <v>4928.8346210860518</v>
      </c>
      <c r="N88" s="34">
        <f>SUM(K88:$K$105)</f>
        <v>38011.421503931648</v>
      </c>
      <c r="O88" s="34">
        <f>SUM(N88:$N$105)</f>
        <v>195229.9544877111</v>
      </c>
      <c r="P88" s="34">
        <f>SUM(M88:$M$105)</f>
        <v>32321.810223742166</v>
      </c>
    </row>
    <row r="89" spans="1:16" s="31" customFormat="1" ht="12">
      <c r="A89" s="34"/>
      <c r="B89" s="34">
        <v>84</v>
      </c>
      <c r="C89" s="34">
        <v>38032</v>
      </c>
      <c r="D89" s="42">
        <v>9.0999999999999998E-2</v>
      </c>
      <c r="E89" s="34">
        <v>3461</v>
      </c>
      <c r="F89" s="43">
        <v>36302</v>
      </c>
      <c r="G89" s="34">
        <v>237636</v>
      </c>
      <c r="H89" s="44">
        <v>6.25</v>
      </c>
      <c r="I89" s="34">
        <f t="shared" si="7"/>
        <v>2.3800000000000002E-2</v>
      </c>
      <c r="J89" s="45">
        <f t="shared" si="4"/>
        <v>0.13865306744989858</v>
      </c>
      <c r="K89" s="34">
        <f t="shared" si="5"/>
        <v>5273.2534612545433</v>
      </c>
      <c r="L89" s="34">
        <f t="shared" si="6"/>
        <v>468.72266697020791</v>
      </c>
      <c r="M89" s="34">
        <f>SUM(L89:$L$105)</f>
        <v>4462.2670491171448</v>
      </c>
      <c r="N89" s="34">
        <f>SUM(K89:$K$105)</f>
        <v>32134.992730117472</v>
      </c>
      <c r="O89" s="34">
        <f>SUM(N89:$N$105)</f>
        <v>157218.53298377947</v>
      </c>
      <c r="P89" s="34">
        <f>SUM(M89:$M$105)</f>
        <v>27392.975602656119</v>
      </c>
    </row>
    <row r="90" spans="1:16" s="31" customFormat="1" ht="12">
      <c r="A90" s="34"/>
      <c r="B90" s="34">
        <v>85</v>
      </c>
      <c r="C90" s="34">
        <v>34571</v>
      </c>
      <c r="D90" s="42">
        <v>0.10176</v>
      </c>
      <c r="E90" s="34">
        <v>3518</v>
      </c>
      <c r="F90" s="43">
        <v>32812</v>
      </c>
      <c r="G90" s="34">
        <v>201335</v>
      </c>
      <c r="H90" s="44">
        <v>5.82</v>
      </c>
      <c r="I90" s="34">
        <f t="shared" si="7"/>
        <v>2.3800000000000002E-2</v>
      </c>
      <c r="J90" s="45">
        <f t="shared" si="4"/>
        <v>0.13542983732164343</v>
      </c>
      <c r="K90" s="34">
        <f t="shared" si="5"/>
        <v>4681.9449060465349</v>
      </c>
      <c r="L90" s="34">
        <f t="shared" si="6"/>
        <v>465.3664462761688</v>
      </c>
      <c r="M90" s="34">
        <f>SUM(L90:$L$105)</f>
        <v>3993.5443821469376</v>
      </c>
      <c r="N90" s="34">
        <f>SUM(K90:$K$105)</f>
        <v>26861.73926886293</v>
      </c>
      <c r="O90" s="34">
        <f>SUM(N90:$N$105)</f>
        <v>125083.54025366202</v>
      </c>
      <c r="P90" s="34">
        <f>SUM(M90:$M$105)</f>
        <v>22930.708553538967</v>
      </c>
    </row>
    <row r="91" spans="1:16" s="31" customFormat="1" ht="12">
      <c r="A91" s="34"/>
      <c r="B91" s="34">
        <v>86</v>
      </c>
      <c r="C91" s="34">
        <v>31053</v>
      </c>
      <c r="D91" s="42">
        <v>0.11358</v>
      </c>
      <c r="E91" s="34">
        <v>3527</v>
      </c>
      <c r="F91" s="43">
        <v>29290</v>
      </c>
      <c r="G91" s="34">
        <v>168523</v>
      </c>
      <c r="H91" s="44">
        <v>5.43</v>
      </c>
      <c r="I91" s="34">
        <f t="shared" si="7"/>
        <v>2.3800000000000002E-2</v>
      </c>
      <c r="J91" s="45">
        <f t="shared" si="4"/>
        <v>0.13228153674706333</v>
      </c>
      <c r="K91" s="34">
        <f t="shared" si="5"/>
        <v>4107.7385606065573</v>
      </c>
      <c r="L91" s="34">
        <f t="shared" si="6"/>
        <v>455.71105695144786</v>
      </c>
      <c r="M91" s="34">
        <f>SUM(L91:$L$105)</f>
        <v>3528.1779358707686</v>
      </c>
      <c r="N91" s="34">
        <f>SUM(K91:$K$105)</f>
        <v>22179.794362816399</v>
      </c>
      <c r="O91" s="34">
        <f>SUM(N91:$N$105)</f>
        <v>98221.800984799105</v>
      </c>
      <c r="P91" s="34">
        <f>SUM(M91:$M$105)</f>
        <v>18937.164171392033</v>
      </c>
    </row>
    <row r="92" spans="1:16" s="31" customFormat="1" ht="12">
      <c r="A92" s="34"/>
      <c r="B92" s="34">
        <v>87</v>
      </c>
      <c r="C92" s="34">
        <v>27526</v>
      </c>
      <c r="D92" s="42">
        <v>0.12623999999999999</v>
      </c>
      <c r="E92" s="34">
        <v>3475</v>
      </c>
      <c r="F92" s="43">
        <v>25789</v>
      </c>
      <c r="G92" s="34">
        <v>139233</v>
      </c>
      <c r="H92" s="44">
        <v>5.0599999999999996</v>
      </c>
      <c r="I92" s="34">
        <f t="shared" si="7"/>
        <v>2.3800000000000002E-2</v>
      </c>
      <c r="J92" s="45">
        <f t="shared" si="4"/>
        <v>0.12920642385921402</v>
      </c>
      <c r="K92" s="34">
        <f t="shared" si="5"/>
        <v>3556.5360231487252</v>
      </c>
      <c r="L92" s="34">
        <f t="shared" si="6"/>
        <v>438.55472056140724</v>
      </c>
      <c r="M92" s="34">
        <f>SUM(L92:$L$105)</f>
        <v>3072.4668789193206</v>
      </c>
      <c r="N92" s="34">
        <f>SUM(K92:$K$105)</f>
        <v>18072.055802209841</v>
      </c>
      <c r="O92" s="34">
        <f>SUM(N92:$N$105)</f>
        <v>76042.006621982713</v>
      </c>
      <c r="P92" s="34">
        <f>SUM(M92:$M$105)</f>
        <v>15408.986235521257</v>
      </c>
    </row>
    <row r="93" spans="1:16" s="31" customFormat="1" ht="12">
      <c r="A93" s="34"/>
      <c r="B93" s="34">
        <v>88</v>
      </c>
      <c r="C93" s="34">
        <v>24051</v>
      </c>
      <c r="D93" s="42">
        <v>0.13954</v>
      </c>
      <c r="E93" s="34">
        <v>3356</v>
      </c>
      <c r="F93" s="43">
        <v>22373</v>
      </c>
      <c r="G93" s="34">
        <v>113445</v>
      </c>
      <c r="H93" s="44">
        <v>4.72</v>
      </c>
      <c r="I93" s="34">
        <f t="shared" si="7"/>
        <v>2.3800000000000002E-2</v>
      </c>
      <c r="J93" s="45">
        <f t="shared" si="4"/>
        <v>0.12620279728385819</v>
      </c>
      <c r="K93" s="34">
        <f t="shared" si="5"/>
        <v>3035.3034774740736</v>
      </c>
      <c r="L93" s="34">
        <f t="shared" si="6"/>
        <v>413.69074788496596</v>
      </c>
      <c r="M93" s="34">
        <f>SUM(L93:$L$105)</f>
        <v>2633.9121583579131</v>
      </c>
      <c r="N93" s="34">
        <f>SUM(K93:$K$105)</f>
        <v>14515.519779061118</v>
      </c>
      <c r="O93" s="34">
        <f>SUM(N93:$N$105)</f>
        <v>57969.95081977285</v>
      </c>
      <c r="P93" s="34">
        <f>SUM(M93:$M$105)</f>
        <v>12336.519356601937</v>
      </c>
    </row>
    <row r="94" spans="1:16" s="31" customFormat="1" ht="12">
      <c r="A94" s="34"/>
      <c r="B94" s="34">
        <v>89</v>
      </c>
      <c r="C94" s="34">
        <v>20695</v>
      </c>
      <c r="D94" s="42">
        <v>0.15351999999999999</v>
      </c>
      <c r="E94" s="34">
        <v>3177</v>
      </c>
      <c r="F94" s="43">
        <v>19107</v>
      </c>
      <c r="G94" s="34">
        <v>91072</v>
      </c>
      <c r="H94" s="44">
        <v>4.4000000000000004</v>
      </c>
      <c r="I94" s="34">
        <f t="shared" si="7"/>
        <v>2.3800000000000002E-2</v>
      </c>
      <c r="J94" s="45">
        <f t="shared" si="4"/>
        <v>0.12326899519814241</v>
      </c>
      <c r="K94" s="34">
        <f t="shared" si="5"/>
        <v>2551.051855625557</v>
      </c>
      <c r="L94" s="34">
        <f t="shared" si="6"/>
        <v>382.5215840442454</v>
      </c>
      <c r="M94" s="34">
        <f>SUM(L94:$L$105)</f>
        <v>2220.2214104729464</v>
      </c>
      <c r="N94" s="34">
        <f>SUM(K94:$K$105)</f>
        <v>11480.216301587045</v>
      </c>
      <c r="O94" s="34">
        <f>SUM(N94:$N$105)</f>
        <v>43454.43104071173</v>
      </c>
      <c r="P94" s="34">
        <f>SUM(M94:$M$105)</f>
        <v>9702.6071982440244</v>
      </c>
    </row>
    <row r="95" spans="1:16" s="31" customFormat="1" ht="12">
      <c r="A95" s="34"/>
      <c r="B95" s="34">
        <v>90</v>
      </c>
      <c r="C95" s="34">
        <v>17518</v>
      </c>
      <c r="D95" s="42">
        <v>0.16822999999999999</v>
      </c>
      <c r="E95" s="34">
        <v>2947</v>
      </c>
      <c r="F95" s="43">
        <v>16045</v>
      </c>
      <c r="G95" s="34">
        <v>71965</v>
      </c>
      <c r="H95" s="44">
        <v>4.1100000000000003</v>
      </c>
      <c r="I95" s="34">
        <f t="shared" si="7"/>
        <v>2.3800000000000002E-2</v>
      </c>
      <c r="J95" s="45">
        <f t="shared" si="4"/>
        <v>0.12040339441115687</v>
      </c>
      <c r="K95" s="34">
        <f t="shared" si="5"/>
        <v>2109.2266632946462</v>
      </c>
      <c r="L95" s="34">
        <f t="shared" si="6"/>
        <v>346.58019469591642</v>
      </c>
      <c r="M95" s="34">
        <f>SUM(L95:$L$105)</f>
        <v>1837.6998264287013</v>
      </c>
      <c r="N95" s="34">
        <f>SUM(K95:$K$105)</f>
        <v>8929.1644459614872</v>
      </c>
      <c r="O95" s="34">
        <f>SUM(N95:$N$105)</f>
        <v>31974.214739124691</v>
      </c>
      <c r="P95" s="34">
        <f>SUM(M95:$M$105)</f>
        <v>7482.385787771078</v>
      </c>
    </row>
    <row r="96" spans="1:16" s="31" customFormat="1" ht="12">
      <c r="A96" s="34"/>
      <c r="B96" s="34">
        <v>91</v>
      </c>
      <c r="C96" s="34">
        <v>14571</v>
      </c>
      <c r="D96" s="42">
        <v>0.18345</v>
      </c>
      <c r="E96" s="34">
        <v>2673</v>
      </c>
      <c r="F96" s="43">
        <v>13235</v>
      </c>
      <c r="G96" s="34">
        <v>55921</v>
      </c>
      <c r="H96" s="44">
        <v>3.84</v>
      </c>
      <c r="I96" s="34">
        <f t="shared" si="7"/>
        <v>2.3800000000000002E-2</v>
      </c>
      <c r="J96" s="45">
        <f t="shared" si="4"/>
        <v>0.11760440946586916</v>
      </c>
      <c r="K96" s="34">
        <f t="shared" si="5"/>
        <v>1713.6138503271795</v>
      </c>
      <c r="L96" s="34">
        <f t="shared" si="6"/>
        <v>307.04882447965252</v>
      </c>
      <c r="M96" s="34">
        <f>SUM(L96:$L$105)</f>
        <v>1491.1196317327849</v>
      </c>
      <c r="N96" s="34">
        <f>SUM(K96:$K$105)</f>
        <v>6819.9377826668415</v>
      </c>
      <c r="O96" s="34">
        <f>SUM(N96:$N$105)</f>
        <v>23045.050293163204</v>
      </c>
      <c r="P96" s="34">
        <f>SUM(M96:$M$105)</f>
        <v>5644.6859613423767</v>
      </c>
    </row>
    <row r="97" spans="1:16" s="31" customFormat="1" ht="12">
      <c r="A97" s="34"/>
      <c r="B97" s="34">
        <v>92</v>
      </c>
      <c r="C97" s="34">
        <v>11898</v>
      </c>
      <c r="D97" s="42">
        <v>0.19953000000000001</v>
      </c>
      <c r="E97" s="34">
        <v>2374</v>
      </c>
      <c r="F97" s="43">
        <v>10711</v>
      </c>
      <c r="G97" s="34">
        <v>42686</v>
      </c>
      <c r="H97" s="44">
        <v>3.59</v>
      </c>
      <c r="I97" s="34">
        <f t="shared" si="7"/>
        <v>2.3800000000000002E-2</v>
      </c>
      <c r="J97" s="45">
        <f t="shared" si="4"/>
        <v>0.1148704917619351</v>
      </c>
      <c r="K97" s="34">
        <f t="shared" si="5"/>
        <v>1366.7291109835039</v>
      </c>
      <c r="L97" s="34">
        <f t="shared" si="6"/>
        <v>266.36310553119154</v>
      </c>
      <c r="M97" s="34">
        <f>SUM(L97:$L$105)</f>
        <v>1184.0708072531324</v>
      </c>
      <c r="N97" s="34">
        <f>SUM(K97:$K$105)</f>
        <v>5106.323932339662</v>
      </c>
      <c r="O97" s="34">
        <f>SUM(N97:$N$105)</f>
        <v>16225.112510496361</v>
      </c>
      <c r="P97" s="34">
        <f>SUM(M97:$M$105)</f>
        <v>4153.5663296095918</v>
      </c>
    </row>
    <row r="98" spans="1:16" s="31" customFormat="1" ht="12">
      <c r="A98" s="34"/>
      <c r="B98" s="34">
        <v>93</v>
      </c>
      <c r="C98" s="34">
        <v>9524</v>
      </c>
      <c r="D98" s="42">
        <v>0.21618999999999999</v>
      </c>
      <c r="E98" s="34">
        <v>2059</v>
      </c>
      <c r="F98" s="43">
        <v>8495</v>
      </c>
      <c r="G98" s="34">
        <v>31975</v>
      </c>
      <c r="H98" s="44">
        <v>3.36</v>
      </c>
      <c r="I98" s="34">
        <f t="shared" si="7"/>
        <v>2.3800000000000002E-2</v>
      </c>
      <c r="J98" s="45">
        <f t="shared" si="4"/>
        <v>0.11220012869890124</v>
      </c>
      <c r="K98" s="34">
        <f t="shared" si="5"/>
        <v>1068.5940257283355</v>
      </c>
      <c r="L98" s="34">
        <f t="shared" si="6"/>
        <v>225.64960440617079</v>
      </c>
      <c r="M98" s="34">
        <f>SUM(L98:$L$105)</f>
        <v>917.70770172194068</v>
      </c>
      <c r="N98" s="34">
        <f>SUM(K98:$K$105)</f>
        <v>3739.5948213561583</v>
      </c>
      <c r="O98" s="34">
        <f>SUM(N98:$N$105)</f>
        <v>11118.7885781567</v>
      </c>
      <c r="P98" s="34">
        <f>SUM(M98:$M$105)</f>
        <v>2969.4955223564602</v>
      </c>
    </row>
    <row r="99" spans="1:16" s="31" customFormat="1" ht="12">
      <c r="A99" s="34"/>
      <c r="B99" s="34">
        <v>94</v>
      </c>
      <c r="C99" s="34">
        <v>7465</v>
      </c>
      <c r="D99" s="42">
        <v>0.23349</v>
      </c>
      <c r="E99" s="34">
        <v>1743</v>
      </c>
      <c r="F99" s="43">
        <v>6594</v>
      </c>
      <c r="G99" s="34">
        <v>23481</v>
      </c>
      <c r="H99" s="44">
        <v>3.15</v>
      </c>
      <c r="I99" s="34">
        <f t="shared" si="7"/>
        <v>2.3800000000000002E-2</v>
      </c>
      <c r="J99" s="45">
        <f t="shared" si="4"/>
        <v>0.1095918428393253</v>
      </c>
      <c r="K99" s="34">
        <f t="shared" si="5"/>
        <v>818.10310679556335</v>
      </c>
      <c r="L99" s="34">
        <f t="shared" si="6"/>
        <v>186.57802507222502</v>
      </c>
      <c r="M99" s="34">
        <f>SUM(L99:$L$105)</f>
        <v>692.05809731576994</v>
      </c>
      <c r="N99" s="34">
        <f>SUM(K99:$K$105)</f>
        <v>2671.0007956278228</v>
      </c>
      <c r="O99" s="34">
        <f>SUM(N99:$N$105)</f>
        <v>7379.1937568005424</v>
      </c>
      <c r="P99" s="34">
        <f>SUM(M99:$M$105)</f>
        <v>2051.787820634519</v>
      </c>
    </row>
    <row r="100" spans="1:16" s="31" customFormat="1" ht="12">
      <c r="A100" s="34"/>
      <c r="B100" s="34">
        <v>95</v>
      </c>
      <c r="C100" s="34">
        <v>5722</v>
      </c>
      <c r="D100" s="42">
        <v>0.25113999999999997</v>
      </c>
      <c r="E100" s="34">
        <v>1437</v>
      </c>
      <c r="F100" s="43">
        <v>5004</v>
      </c>
      <c r="G100" s="34">
        <v>16887</v>
      </c>
      <c r="H100" s="44">
        <v>2.95</v>
      </c>
      <c r="I100" s="34">
        <f t="shared" si="7"/>
        <v>2.3800000000000002E-2</v>
      </c>
      <c r="J100" s="45">
        <f t="shared" si="4"/>
        <v>0.10704419109135113</v>
      </c>
      <c r="K100" s="34">
        <f t="shared" si="5"/>
        <v>612.50686142471113</v>
      </c>
      <c r="L100" s="34">
        <f t="shared" si="6"/>
        <v>150.24663273908143</v>
      </c>
      <c r="M100" s="34">
        <f>SUM(L100:$L$105)</f>
        <v>505.4800722435449</v>
      </c>
      <c r="N100" s="34">
        <f>SUM(K100:$K$105)</f>
        <v>1852.8976888322593</v>
      </c>
      <c r="O100" s="34">
        <f>SUM(N100:$N$105)</f>
        <v>4708.1929611727201</v>
      </c>
      <c r="P100" s="34">
        <f>SUM(M100:$M$105)</f>
        <v>1359.7297233187492</v>
      </c>
    </row>
    <row r="101" spans="1:16" s="31" customFormat="1" ht="12">
      <c r="A101" s="34"/>
      <c r="B101" s="34">
        <v>96</v>
      </c>
      <c r="C101" s="34">
        <v>4285</v>
      </c>
      <c r="D101" s="42">
        <v>0.26954</v>
      </c>
      <c r="E101" s="34">
        <v>1155</v>
      </c>
      <c r="F101" s="43">
        <v>3708</v>
      </c>
      <c r="G101" s="34">
        <v>11884</v>
      </c>
      <c r="H101" s="44">
        <v>2.77</v>
      </c>
      <c r="I101" s="34">
        <f t="shared" si="7"/>
        <v>2.3800000000000002E-2</v>
      </c>
      <c r="J101" s="45">
        <f>(1/(1+I101))^B101</f>
        <v>0.10455576391028631</v>
      </c>
      <c r="K101" s="34">
        <f>J101*C101</f>
        <v>448.02144835557687</v>
      </c>
      <c r="L101" s="34">
        <f t="shared" si="6"/>
        <v>117.95458811914503</v>
      </c>
      <c r="M101" s="34">
        <f>SUM(L101:$L$105)</f>
        <v>355.23343950446349</v>
      </c>
      <c r="N101" s="34">
        <f>SUM(K101:$K$105)</f>
        <v>1240.3908274075482</v>
      </c>
      <c r="O101" s="34">
        <f>SUM(N101:$N$105)</f>
        <v>2855.2952723404605</v>
      </c>
      <c r="P101" s="34">
        <f>SUM(M101:$M$105)</f>
        <v>854.2496510752045</v>
      </c>
    </row>
    <row r="102" spans="1:16" s="31" customFormat="1" ht="12">
      <c r="A102" s="34"/>
      <c r="B102" s="34">
        <v>97</v>
      </c>
      <c r="C102" s="34">
        <v>3130</v>
      </c>
      <c r="D102" s="42">
        <v>0.28754000000000002</v>
      </c>
      <c r="E102" s="34">
        <v>900</v>
      </c>
      <c r="F102" s="43">
        <v>2680</v>
      </c>
      <c r="G102" s="34">
        <v>8176</v>
      </c>
      <c r="H102" s="44">
        <v>2.61</v>
      </c>
      <c r="I102" s="34">
        <f t="shared" si="7"/>
        <v>2.3800000000000002E-2</v>
      </c>
      <c r="J102" s="45">
        <f>(1/(1+I102))^B102</f>
        <v>0.10212518451874028</v>
      </c>
      <c r="K102" s="34">
        <f>J102*C102</f>
        <v>319.65182754365708</v>
      </c>
      <c r="L102" s="34">
        <f t="shared" si="6"/>
        <v>89.775997330402674</v>
      </c>
      <c r="M102" s="34">
        <f>SUM(L102:$L$105)</f>
        <v>237.27885138531843</v>
      </c>
      <c r="N102" s="34">
        <f>SUM(K102:$K$105)</f>
        <v>792.36937905197135</v>
      </c>
      <c r="O102" s="34">
        <f>SUM(N102:$N$105)</f>
        <v>1614.9044449329124</v>
      </c>
      <c r="P102" s="34">
        <f>SUM(M102:$M$105)</f>
        <v>499.01621157074084</v>
      </c>
    </row>
    <row r="103" spans="1:16" s="31" customFormat="1" ht="12">
      <c r="A103" s="34"/>
      <c r="B103" s="34">
        <v>98</v>
      </c>
      <c r="C103" s="34">
        <v>2230</v>
      </c>
      <c r="D103" s="42">
        <v>0.30628</v>
      </c>
      <c r="E103" s="34">
        <v>683</v>
      </c>
      <c r="F103" s="43">
        <v>1889</v>
      </c>
      <c r="G103" s="34">
        <v>5496</v>
      </c>
      <c r="H103" s="44">
        <v>2.46</v>
      </c>
      <c r="I103" s="34">
        <f t="shared" si="7"/>
        <v>2.3800000000000002E-2</v>
      </c>
      <c r="J103" s="45">
        <f>(1/(1+I103))^B103</f>
        <v>9.9751108144891854E-2</v>
      </c>
      <c r="K103" s="34">
        <f>J103*C103</f>
        <v>222.44497116310885</v>
      </c>
      <c r="L103" s="34">
        <f t="shared" si="6"/>
        <v>66.546207133191174</v>
      </c>
      <c r="M103" s="34">
        <f>SUM(L103:$L$105)</f>
        <v>147.50285405491582</v>
      </c>
      <c r="N103" s="34">
        <f>SUM(K103:$K$105)</f>
        <v>472.71755150831433</v>
      </c>
      <c r="O103" s="34">
        <f>SUM(N103:$N$105)</f>
        <v>822.53506588094103</v>
      </c>
      <c r="P103" s="34">
        <f>SUM(M103:$M$105)</f>
        <v>261.73736018542246</v>
      </c>
    </row>
    <row r="104" spans="1:16" s="31" customFormat="1" ht="12">
      <c r="A104" s="34"/>
      <c r="B104" s="34">
        <v>99</v>
      </c>
      <c r="C104" s="34">
        <v>1547</v>
      </c>
      <c r="D104" s="42">
        <v>0.32385000000000003</v>
      </c>
      <c r="E104" s="34">
        <v>501</v>
      </c>
      <c r="F104" s="43">
        <v>1297</v>
      </c>
      <c r="G104" s="34">
        <v>3608</v>
      </c>
      <c r="H104" s="44">
        <v>2.33</v>
      </c>
      <c r="I104" s="34">
        <f t="shared" si="7"/>
        <v>2.3800000000000002E-2</v>
      </c>
      <c r="J104" s="45">
        <f>(1/(1+I104))^B104</f>
        <v>9.7432221278464376E-2</v>
      </c>
      <c r="K104" s="34">
        <f>J104*C104</f>
        <v>150.72764631778438</v>
      </c>
      <c r="L104" s="34">
        <f t="shared" si="6"/>
        <v>47.678787712942615</v>
      </c>
      <c r="M104" s="34">
        <f>SUM(L104:$L$105)</f>
        <v>80.956646921724627</v>
      </c>
      <c r="N104" s="34">
        <f>SUM(K104:$K$105)</f>
        <v>250.27258034520548</v>
      </c>
      <c r="O104" s="34">
        <f>SUM(N104:$N$105)</f>
        <v>349.81751437262659</v>
      </c>
      <c r="P104" s="34">
        <f>SUM(M104:$M$105)</f>
        <v>114.23450613050663</v>
      </c>
    </row>
    <row r="105" spans="1:16" s="35" customFormat="1" ht="12">
      <c r="A105" s="36"/>
      <c r="B105" s="36">
        <v>100</v>
      </c>
      <c r="C105" s="36">
        <v>1046</v>
      </c>
      <c r="D105" s="46">
        <v>0.34226000000000001</v>
      </c>
      <c r="E105" s="36">
        <v>358</v>
      </c>
      <c r="F105" s="47">
        <v>867</v>
      </c>
      <c r="G105" s="36">
        <v>2311</v>
      </c>
      <c r="H105" s="48">
        <v>2.21</v>
      </c>
      <c r="I105" s="36">
        <f t="shared" si="7"/>
        <v>2.3800000000000002E-2</v>
      </c>
      <c r="J105" s="49">
        <f>(1/(1+I105))^B105</f>
        <v>9.5167240943997242E-2</v>
      </c>
      <c r="K105" s="36">
        <f>J105*C105</f>
        <v>99.544934027421121</v>
      </c>
      <c r="L105" s="36">
        <f t="shared" si="6"/>
        <v>33.277859208782004</v>
      </c>
      <c r="M105" s="36">
        <f>SUM(L105:$L$105)</f>
        <v>33.277859208782004</v>
      </c>
      <c r="N105" s="36">
        <f>SUM(K105:$K$105)</f>
        <v>99.544934027421121</v>
      </c>
      <c r="O105" s="36">
        <f>SUM(N105:$N$105)</f>
        <v>99.544934027421121</v>
      </c>
      <c r="P105" s="36">
        <f>SUM(M105:$M$105)</f>
        <v>33.277859208782004</v>
      </c>
    </row>
    <row r="106" spans="1:16" s="31" customFormat="1" ht="12">
      <c r="A106" s="37"/>
      <c r="B106" s="30"/>
      <c r="D106" s="38"/>
      <c r="E106" s="30"/>
      <c r="F106" s="39"/>
      <c r="G106" s="40"/>
      <c r="H106" s="41"/>
      <c r="J106" s="32"/>
      <c r="K106" s="30"/>
      <c r="L106" s="30"/>
      <c r="M106" s="30"/>
      <c r="N106" s="30"/>
      <c r="O106" s="30"/>
      <c r="P106" s="30"/>
    </row>
    <row r="107" spans="1:16" s="31" customFormat="1" ht="12">
      <c r="A107" s="37"/>
      <c r="B107" s="30"/>
      <c r="D107" s="38"/>
      <c r="E107" s="30"/>
      <c r="F107" s="39"/>
      <c r="G107" s="40"/>
      <c r="H107" s="41"/>
      <c r="J107" s="32"/>
      <c r="K107" s="30"/>
      <c r="L107" s="30"/>
      <c r="M107" s="30"/>
      <c r="N107" s="30"/>
      <c r="O107" s="30"/>
      <c r="P107" s="30"/>
    </row>
    <row r="108" spans="1:16">
      <c r="A108" s="4"/>
      <c r="B108" s="5"/>
      <c r="D108" s="12"/>
      <c r="F108" s="14"/>
      <c r="G108" s="2"/>
      <c r="H108" s="6"/>
    </row>
    <row r="109" spans="1:16">
      <c r="A109" s="4"/>
      <c r="B109" s="5"/>
      <c r="D109" s="12"/>
      <c r="F109" s="14"/>
      <c r="G109" s="2"/>
      <c r="H109" s="6"/>
    </row>
    <row r="110" spans="1:16">
      <c r="A110" s="4"/>
      <c r="B110" s="5"/>
      <c r="D110" s="12"/>
      <c r="F110" s="14"/>
      <c r="G110" s="2"/>
      <c r="H110" s="6"/>
    </row>
    <row r="111" spans="1:16">
      <c r="A111" s="4"/>
      <c r="B111" s="5"/>
      <c r="D111" s="12"/>
      <c r="F111" s="14"/>
      <c r="G111" s="2"/>
      <c r="H111" s="6"/>
    </row>
    <row r="112" spans="1:16">
      <c r="A112" s="4"/>
      <c r="B112" s="5"/>
      <c r="D112" s="12"/>
      <c r="F112" s="14"/>
      <c r="G112" s="2"/>
      <c r="H112" s="6"/>
    </row>
    <row r="113" spans="1:8">
      <c r="A113" s="4"/>
      <c r="B113" s="5"/>
      <c r="D113" s="12"/>
      <c r="F113" s="14"/>
      <c r="G113" s="2"/>
      <c r="H113" s="6"/>
    </row>
    <row r="114" spans="1:8">
      <c r="A114" s="4"/>
      <c r="B114" s="5"/>
      <c r="D114" s="12"/>
      <c r="F114" s="14"/>
      <c r="G114" s="2"/>
      <c r="H114" s="6"/>
    </row>
    <row r="115" spans="1:8">
      <c r="A115" s="4"/>
      <c r="B115" s="5"/>
      <c r="D115" s="12"/>
      <c r="F115" s="14"/>
      <c r="G115" s="2"/>
      <c r="H115" s="6"/>
    </row>
    <row r="116" spans="1:8">
      <c r="A116" s="4"/>
      <c r="B116" s="5"/>
      <c r="D116" s="12"/>
      <c r="F116" s="14"/>
      <c r="G116" s="2"/>
      <c r="H116" s="6"/>
    </row>
    <row r="117" spans="1:8">
      <c r="A117" s="4"/>
      <c r="B117" s="5"/>
      <c r="D117" s="12"/>
      <c r="F117" s="14"/>
      <c r="G117" s="2"/>
      <c r="H117" s="6"/>
    </row>
    <row r="118" spans="1:8">
      <c r="A118" s="4"/>
      <c r="B118" s="5"/>
      <c r="D118" s="12"/>
      <c r="F118" s="14"/>
      <c r="G118" s="2"/>
      <c r="H118" s="6"/>
    </row>
    <row r="119" spans="1:8">
      <c r="A119" s="4"/>
      <c r="B119" s="5"/>
      <c r="D119" s="12"/>
      <c r="F119" s="14"/>
      <c r="G119" s="2"/>
      <c r="H119" s="6"/>
    </row>
    <row r="120" spans="1:8">
      <c r="A120" s="4"/>
      <c r="B120" s="5"/>
      <c r="D120" s="12"/>
      <c r="F120" s="14"/>
      <c r="G120" s="2"/>
      <c r="H120" s="6"/>
    </row>
    <row r="121" spans="1:8">
      <c r="A121" s="4"/>
      <c r="B121" s="5"/>
      <c r="D121" s="12"/>
      <c r="F121" s="14"/>
      <c r="G121" s="2"/>
      <c r="H121" s="6"/>
    </row>
    <row r="122" spans="1:8">
      <c r="A122" s="4"/>
      <c r="B122" s="5"/>
      <c r="D122" s="12"/>
      <c r="F122" s="14"/>
      <c r="G122" s="2"/>
      <c r="H122" s="6"/>
    </row>
    <row r="123" spans="1:8">
      <c r="A123" s="4"/>
      <c r="B123" s="5"/>
      <c r="D123" s="12"/>
      <c r="F123" s="14"/>
      <c r="G123" s="2"/>
      <c r="H123" s="6"/>
    </row>
    <row r="124" spans="1:8">
      <c r="A124" s="4"/>
      <c r="B124" s="5"/>
      <c r="D124" s="12"/>
      <c r="F124" s="14"/>
      <c r="G124" s="2"/>
      <c r="H124" s="6"/>
    </row>
    <row r="125" spans="1:8">
      <c r="A125" s="4"/>
      <c r="B125" s="5"/>
      <c r="D125" s="12"/>
      <c r="F125" s="14"/>
      <c r="G125" s="2"/>
      <c r="H125" s="6"/>
    </row>
    <row r="126" spans="1:8">
      <c r="A126" s="4"/>
      <c r="B126" s="5"/>
      <c r="D126" s="12"/>
      <c r="F126" s="14"/>
      <c r="G126" s="2"/>
      <c r="H126" s="6"/>
    </row>
    <row r="127" spans="1:8">
      <c r="A127" s="4"/>
      <c r="B127" s="5"/>
      <c r="D127" s="12"/>
      <c r="F127" s="14"/>
      <c r="G127" s="2"/>
      <c r="H127" s="6"/>
    </row>
    <row r="128" spans="1:8">
      <c r="A128" s="4"/>
      <c r="B128" s="5"/>
      <c r="D128" s="12"/>
      <c r="F128" s="14"/>
      <c r="G128" s="2"/>
      <c r="H128" s="6"/>
    </row>
    <row r="129" spans="1:8">
      <c r="A129" s="4"/>
      <c r="B129" s="5"/>
      <c r="D129" s="12"/>
      <c r="F129" s="14"/>
      <c r="G129" s="2"/>
      <c r="H129" s="6"/>
    </row>
    <row r="130" spans="1:8">
      <c r="A130" s="4"/>
      <c r="B130" s="5"/>
      <c r="D130" s="12"/>
      <c r="F130" s="14"/>
      <c r="G130" s="2"/>
      <c r="H130" s="6"/>
    </row>
    <row r="131" spans="1:8">
      <c r="A131" s="4"/>
      <c r="B131" s="5"/>
      <c r="D131" s="12"/>
      <c r="F131" s="14"/>
      <c r="G131" s="2"/>
      <c r="H131" s="6"/>
    </row>
    <row r="132" spans="1:8">
      <c r="A132" s="4"/>
      <c r="B132" s="5"/>
      <c r="D132" s="12"/>
      <c r="F132" s="14"/>
      <c r="G132" s="2"/>
      <c r="H132" s="6"/>
    </row>
    <row r="133" spans="1:8">
      <c r="A133" s="4"/>
      <c r="B133" s="5"/>
      <c r="D133" s="12"/>
      <c r="F133" s="14"/>
      <c r="G133" s="2"/>
      <c r="H133" s="6"/>
    </row>
    <row r="134" spans="1:8">
      <c r="A134" s="4"/>
      <c r="B134" s="5"/>
      <c r="D134" s="12"/>
      <c r="F134" s="14"/>
      <c r="G134" s="2"/>
      <c r="H134" s="6"/>
    </row>
    <row r="135" spans="1:8">
      <c r="A135" s="4"/>
      <c r="B135" s="5"/>
      <c r="D135" s="12"/>
      <c r="F135" s="14"/>
      <c r="G135" s="2"/>
      <c r="H135" s="6"/>
    </row>
    <row r="136" spans="1:8">
      <c r="A136" s="4"/>
      <c r="B136" s="5"/>
      <c r="D136" s="12"/>
      <c r="F136" s="14"/>
      <c r="G136" s="2"/>
      <c r="H136" s="6"/>
    </row>
    <row r="137" spans="1:8">
      <c r="A137" s="4"/>
      <c r="B137" s="5"/>
      <c r="D137" s="12"/>
      <c r="F137" s="14"/>
      <c r="G137" s="2"/>
      <c r="H137" s="6"/>
    </row>
    <row r="138" spans="1:8">
      <c r="A138" s="4"/>
      <c r="B138" s="5"/>
      <c r="D138" s="12"/>
      <c r="F138" s="14"/>
      <c r="G138" s="2"/>
      <c r="H138" s="6"/>
    </row>
    <row r="139" spans="1:8">
      <c r="A139" s="4"/>
      <c r="B139" s="5"/>
      <c r="D139" s="12"/>
      <c r="F139" s="14"/>
      <c r="G139" s="2"/>
      <c r="H139" s="6"/>
    </row>
    <row r="140" spans="1:8">
      <c r="A140" s="4"/>
      <c r="B140" s="5"/>
      <c r="D140" s="12"/>
      <c r="F140" s="14"/>
      <c r="G140" s="2"/>
      <c r="H140" s="6"/>
    </row>
    <row r="141" spans="1:8">
      <c r="A141" s="4"/>
      <c r="B141" s="5"/>
      <c r="D141" s="12"/>
      <c r="F141" s="14"/>
      <c r="G141" s="2"/>
      <c r="H141" s="6"/>
    </row>
    <row r="142" spans="1:8">
      <c r="A142" s="4"/>
      <c r="B142" s="5"/>
      <c r="D142" s="12"/>
      <c r="F142" s="14"/>
      <c r="G142" s="2"/>
      <c r="H142" s="6"/>
    </row>
    <row r="143" spans="1:8">
      <c r="A143" s="4"/>
      <c r="B143" s="5"/>
      <c r="D143" s="12"/>
      <c r="F143" s="14"/>
      <c r="G143" s="2"/>
      <c r="H143" s="6"/>
    </row>
    <row r="144" spans="1:8">
      <c r="A144" s="4"/>
      <c r="B144" s="5"/>
      <c r="D144" s="12"/>
      <c r="F144" s="14"/>
      <c r="G144" s="2"/>
      <c r="H144" s="6"/>
    </row>
    <row r="145" spans="1:8">
      <c r="A145" s="4"/>
      <c r="B145" s="5"/>
      <c r="D145" s="12"/>
      <c r="F145" s="14"/>
      <c r="G145" s="2"/>
      <c r="H145" s="6"/>
    </row>
    <row r="146" spans="1:8">
      <c r="A146" s="4"/>
      <c r="B146" s="5"/>
      <c r="D146" s="12"/>
      <c r="F146" s="14"/>
      <c r="G146" s="2"/>
      <c r="H146" s="6"/>
    </row>
    <row r="147" spans="1:8">
      <c r="A147" s="4"/>
      <c r="B147" s="5"/>
      <c r="D147" s="12"/>
      <c r="F147" s="14"/>
      <c r="G147" s="2"/>
      <c r="H147" s="6"/>
    </row>
    <row r="148" spans="1:8">
      <c r="A148" s="4"/>
      <c r="B148" s="5"/>
      <c r="D148" s="12"/>
      <c r="F148" s="14"/>
      <c r="G148" s="2"/>
      <c r="H148" s="6"/>
    </row>
    <row r="149" spans="1:8">
      <c r="A149" s="4"/>
      <c r="B149" s="5"/>
      <c r="D149" s="12"/>
      <c r="F149" s="14"/>
      <c r="G149" s="2"/>
      <c r="H149" s="6"/>
    </row>
    <row r="150" spans="1:8">
      <c r="A150" s="4"/>
      <c r="B150" s="5"/>
      <c r="D150" s="12"/>
      <c r="F150" s="14"/>
      <c r="G150" s="2"/>
      <c r="H150" s="6"/>
    </row>
    <row r="151" spans="1:8">
      <c r="A151" s="4"/>
      <c r="B151" s="5"/>
      <c r="D151" s="12"/>
      <c r="F151" s="14"/>
      <c r="G151" s="2"/>
      <c r="H151" s="6"/>
    </row>
    <row r="152" spans="1:8">
      <c r="A152" s="4"/>
      <c r="B152" s="5"/>
      <c r="D152" s="12"/>
      <c r="F152" s="14"/>
      <c r="G152" s="2"/>
      <c r="H152" s="6"/>
    </row>
    <row r="153" spans="1:8">
      <c r="A153" s="4"/>
      <c r="B153" s="5"/>
      <c r="D153" s="12"/>
      <c r="F153" s="14"/>
      <c r="G153" s="2"/>
      <c r="H153" s="6"/>
    </row>
    <row r="154" spans="1:8">
      <c r="A154" s="4"/>
      <c r="B154" s="5"/>
      <c r="D154" s="12"/>
      <c r="F154" s="14"/>
      <c r="G154" s="2"/>
      <c r="H154" s="6"/>
    </row>
    <row r="155" spans="1:8">
      <c r="A155" s="4"/>
      <c r="B155" s="5"/>
      <c r="D155" s="12"/>
      <c r="F155" s="14"/>
      <c r="G155" s="2"/>
      <c r="H155" s="6"/>
    </row>
    <row r="156" spans="1:8">
      <c r="A156" s="4"/>
      <c r="B156" s="5"/>
      <c r="D156" s="12"/>
      <c r="F156" s="14"/>
      <c r="G156" s="2"/>
      <c r="H156" s="6"/>
    </row>
    <row r="157" spans="1:8">
      <c r="A157" s="4"/>
      <c r="B157" s="5"/>
      <c r="D157" s="12"/>
      <c r="F157" s="14"/>
      <c r="G157" s="2"/>
      <c r="H157" s="6"/>
    </row>
    <row r="158" spans="1:8">
      <c r="A158" s="4"/>
      <c r="B158" s="5"/>
      <c r="D158" s="12"/>
      <c r="F158" s="14"/>
      <c r="G158" s="2"/>
      <c r="H158" s="6"/>
    </row>
    <row r="159" spans="1:8">
      <c r="A159" s="4"/>
      <c r="B159" s="5"/>
      <c r="D159" s="12"/>
      <c r="F159" s="14"/>
      <c r="G159" s="2"/>
      <c r="H159" s="6"/>
    </row>
    <row r="160" spans="1:8">
      <c r="A160" s="4"/>
      <c r="B160" s="5"/>
      <c r="D160" s="12"/>
      <c r="F160" s="14"/>
      <c r="G160" s="2"/>
      <c r="H160" s="6"/>
    </row>
    <row r="161" spans="1:8">
      <c r="A161" s="4"/>
      <c r="B161" s="5"/>
      <c r="D161" s="12"/>
      <c r="F161" s="14"/>
      <c r="G161" s="2"/>
      <c r="H161" s="6"/>
    </row>
    <row r="162" spans="1:8">
      <c r="A162" s="4"/>
      <c r="B162" s="5"/>
      <c r="D162" s="12"/>
      <c r="F162" s="14"/>
      <c r="G162" s="2"/>
      <c r="H162" s="6"/>
    </row>
    <row r="163" spans="1:8">
      <c r="A163" s="4"/>
      <c r="B163" s="5"/>
      <c r="D163" s="12"/>
      <c r="F163" s="14"/>
      <c r="G163" s="2"/>
      <c r="H163" s="6"/>
    </row>
    <row r="164" spans="1:8">
      <c r="A164" s="4"/>
      <c r="B164" s="5"/>
      <c r="D164" s="12"/>
      <c r="F164" s="14"/>
      <c r="G164" s="2"/>
      <c r="H164" s="6"/>
    </row>
    <row r="165" spans="1:8">
      <c r="A165" s="4"/>
      <c r="B165" s="5"/>
      <c r="D165" s="12"/>
      <c r="F165" s="14"/>
      <c r="G165" s="2"/>
      <c r="H165" s="6"/>
    </row>
    <row r="166" spans="1:8">
      <c r="A166" s="4"/>
      <c r="B166" s="5"/>
      <c r="D166" s="12"/>
      <c r="F166" s="14"/>
      <c r="G166" s="2"/>
      <c r="H166" s="6"/>
    </row>
    <row r="167" spans="1:8">
      <c r="A167" s="4"/>
      <c r="B167" s="5"/>
      <c r="D167" s="12"/>
      <c r="F167" s="14"/>
      <c r="G167" s="2"/>
      <c r="H167" s="6"/>
    </row>
    <row r="168" spans="1:8">
      <c r="A168" s="4"/>
      <c r="B168" s="5"/>
      <c r="D168" s="12"/>
      <c r="F168" s="14"/>
      <c r="G168" s="2"/>
      <c r="H168" s="6"/>
    </row>
    <row r="169" spans="1:8">
      <c r="A169" s="4"/>
      <c r="B169" s="5"/>
      <c r="D169" s="12"/>
      <c r="F169" s="14"/>
      <c r="G169" s="2"/>
      <c r="H169" s="6"/>
    </row>
    <row r="170" spans="1:8">
      <c r="A170" s="4"/>
      <c r="B170" s="5"/>
      <c r="D170" s="12"/>
      <c r="F170" s="14"/>
      <c r="G170" s="2"/>
      <c r="H170" s="6"/>
    </row>
    <row r="171" spans="1:8">
      <c r="A171" s="4"/>
      <c r="B171" s="5"/>
      <c r="D171" s="12"/>
      <c r="F171" s="14"/>
      <c r="G171" s="2"/>
      <c r="H171" s="6"/>
    </row>
    <row r="172" spans="1:8">
      <c r="A172" s="4"/>
      <c r="B172" s="5"/>
      <c r="D172" s="12"/>
      <c r="F172" s="14"/>
      <c r="G172" s="2"/>
      <c r="H172" s="6"/>
    </row>
    <row r="173" spans="1:8">
      <c r="A173" s="4"/>
      <c r="B173" s="5"/>
      <c r="D173" s="12"/>
      <c r="F173" s="14"/>
      <c r="G173" s="2"/>
      <c r="H173" s="6"/>
    </row>
    <row r="174" spans="1:8">
      <c r="A174" s="4"/>
      <c r="B174" s="5"/>
      <c r="D174" s="12"/>
      <c r="F174" s="14"/>
      <c r="G174" s="2"/>
      <c r="H174" s="6"/>
    </row>
    <row r="175" spans="1:8">
      <c r="A175" s="4"/>
      <c r="B175" s="5"/>
      <c r="D175" s="12"/>
      <c r="F175" s="14"/>
      <c r="G175" s="2"/>
      <c r="H175" s="6"/>
    </row>
    <row r="176" spans="1:8">
      <c r="A176" s="4"/>
      <c r="B176" s="5"/>
      <c r="D176" s="12"/>
      <c r="F176" s="14"/>
      <c r="G176" s="2"/>
      <c r="H176" s="6"/>
    </row>
    <row r="177" spans="1:8">
      <c r="A177" s="4"/>
      <c r="B177" s="5"/>
      <c r="D177" s="12"/>
      <c r="F177" s="14"/>
      <c r="G177" s="2"/>
      <c r="H177" s="6"/>
    </row>
    <row r="178" spans="1:8">
      <c r="A178" s="4"/>
      <c r="B178" s="5"/>
      <c r="D178" s="12"/>
      <c r="F178" s="14"/>
      <c r="G178" s="2"/>
      <c r="H178" s="6"/>
    </row>
    <row r="179" spans="1:8">
      <c r="A179" s="4"/>
      <c r="B179" s="5"/>
      <c r="D179" s="12"/>
      <c r="F179" s="14"/>
      <c r="G179" s="2"/>
      <c r="H179" s="6"/>
    </row>
    <row r="180" spans="1:8">
      <c r="A180" s="4"/>
      <c r="B180" s="5"/>
      <c r="D180" s="12"/>
      <c r="F180" s="14"/>
      <c r="G180" s="2"/>
      <c r="H180" s="6"/>
    </row>
    <row r="181" spans="1:8">
      <c r="A181" s="4"/>
      <c r="B181" s="5"/>
      <c r="D181" s="12"/>
      <c r="F181" s="14"/>
      <c r="G181" s="2"/>
      <c r="H181" s="6"/>
    </row>
    <row r="182" spans="1:8">
      <c r="A182" s="4"/>
      <c r="B182" s="5"/>
      <c r="D182" s="12"/>
      <c r="F182" s="14"/>
      <c r="G182" s="2"/>
      <c r="H182" s="6"/>
    </row>
    <row r="183" spans="1:8">
      <c r="A183" s="4"/>
      <c r="B183" s="5"/>
      <c r="D183" s="12"/>
      <c r="F183" s="14"/>
      <c r="G183" s="2"/>
      <c r="H183" s="6"/>
    </row>
    <row r="184" spans="1:8">
      <c r="A184" s="4"/>
      <c r="B184" s="5"/>
      <c r="D184" s="12"/>
      <c r="F184" s="14"/>
      <c r="G184" s="2"/>
      <c r="H184" s="6"/>
    </row>
    <row r="185" spans="1:8">
      <c r="A185" s="4"/>
      <c r="B185" s="5"/>
      <c r="D185" s="12"/>
      <c r="F185" s="14"/>
      <c r="G185" s="2"/>
      <c r="H185" s="6"/>
    </row>
    <row r="186" spans="1:8">
      <c r="A186" s="4"/>
      <c r="B186" s="5"/>
      <c r="D186" s="12"/>
      <c r="F186" s="14"/>
      <c r="G186" s="2"/>
      <c r="H186" s="6"/>
    </row>
    <row r="187" spans="1:8">
      <c r="A187" s="4"/>
      <c r="B187" s="5"/>
      <c r="D187" s="12"/>
      <c r="F187" s="14"/>
      <c r="G187" s="2"/>
      <c r="H187" s="6"/>
    </row>
    <row r="188" spans="1:8">
      <c r="A188" s="4"/>
      <c r="B188" s="5"/>
      <c r="D188" s="12"/>
      <c r="F188" s="14"/>
      <c r="G188" s="2"/>
      <c r="H188" s="6"/>
    </row>
    <row r="189" spans="1:8">
      <c r="A189" s="4"/>
      <c r="B189" s="5"/>
      <c r="D189" s="12"/>
      <c r="F189" s="14"/>
      <c r="G189" s="2"/>
      <c r="H189" s="6"/>
    </row>
    <row r="190" spans="1:8">
      <c r="A190" s="4"/>
      <c r="B190" s="5"/>
      <c r="D190" s="12"/>
      <c r="F190" s="14"/>
      <c r="G190" s="2"/>
      <c r="H190" s="6"/>
    </row>
    <row r="191" spans="1:8">
      <c r="A191" s="4"/>
      <c r="B191" s="5"/>
      <c r="D191" s="12"/>
      <c r="F191" s="14"/>
      <c r="G191" s="2"/>
      <c r="H191" s="6"/>
    </row>
    <row r="192" spans="1:8">
      <c r="A192" s="4"/>
      <c r="B192" s="5"/>
      <c r="D192" s="12"/>
      <c r="F192" s="14"/>
      <c r="G192" s="2"/>
      <c r="H192" s="6"/>
    </row>
    <row r="193" spans="1:8">
      <c r="A193" s="4"/>
      <c r="B193" s="5"/>
      <c r="D193" s="12"/>
      <c r="F193" s="14"/>
      <c r="G193" s="2"/>
      <c r="H193" s="6"/>
    </row>
    <row r="194" spans="1:8">
      <c r="A194" s="4"/>
      <c r="B194" s="5"/>
      <c r="D194" s="12"/>
      <c r="F194" s="14"/>
      <c r="G194" s="2"/>
      <c r="H194" s="6"/>
    </row>
    <row r="195" spans="1:8">
      <c r="A195" s="4"/>
      <c r="B195" s="5"/>
      <c r="D195" s="12"/>
      <c r="F195" s="14"/>
      <c r="G195" s="2"/>
      <c r="H195" s="6"/>
    </row>
    <row r="196" spans="1:8">
      <c r="A196" s="4"/>
      <c r="B196" s="5"/>
      <c r="D196" s="12"/>
      <c r="F196" s="14"/>
      <c r="G196" s="2"/>
      <c r="H196" s="6"/>
    </row>
    <row r="197" spans="1:8">
      <c r="A197" s="4"/>
      <c r="B197" s="5"/>
      <c r="D197" s="12"/>
      <c r="F197" s="14"/>
      <c r="G197" s="2"/>
      <c r="H197" s="6"/>
    </row>
    <row r="198" spans="1:8">
      <c r="A198" s="4"/>
      <c r="B198" s="5"/>
      <c r="D198" s="12"/>
      <c r="F198" s="14"/>
      <c r="G198" s="2"/>
      <c r="H198" s="6"/>
    </row>
    <row r="199" spans="1:8">
      <c r="A199" s="4"/>
      <c r="B199" s="5"/>
      <c r="D199" s="12"/>
      <c r="F199" s="14"/>
      <c r="G199" s="2"/>
      <c r="H199" s="6"/>
    </row>
    <row r="200" spans="1:8">
      <c r="A200" s="4"/>
      <c r="B200" s="5"/>
      <c r="D200" s="12"/>
      <c r="F200" s="14"/>
      <c r="G200" s="2"/>
      <c r="H200" s="6"/>
    </row>
    <row r="201" spans="1:8">
      <c r="A201" s="4"/>
      <c r="B201" s="5"/>
      <c r="D201" s="12"/>
      <c r="F201" s="14"/>
      <c r="G201" s="2"/>
      <c r="H201" s="6"/>
    </row>
    <row r="202" spans="1:8">
      <c r="A202" s="4"/>
      <c r="B202" s="5"/>
      <c r="D202" s="12"/>
      <c r="F202" s="14"/>
      <c r="G202" s="2"/>
      <c r="H202" s="6"/>
    </row>
    <row r="203" spans="1:8">
      <c r="A203" s="4"/>
      <c r="B203" s="5"/>
      <c r="D203" s="12"/>
      <c r="F203" s="14"/>
      <c r="G203" s="2"/>
      <c r="H203" s="6"/>
    </row>
    <row r="204" spans="1:8">
      <c r="A204" s="4"/>
      <c r="B204" s="5"/>
      <c r="D204" s="12"/>
      <c r="F204" s="14"/>
      <c r="G204" s="2"/>
      <c r="H204" s="6"/>
    </row>
    <row r="205" spans="1:8">
      <c r="A205" s="4"/>
      <c r="B205" s="5"/>
      <c r="D205" s="12"/>
      <c r="F205" s="14"/>
      <c r="G205" s="2"/>
      <c r="H205" s="6"/>
    </row>
    <row r="206" spans="1:8">
      <c r="A206" s="7"/>
      <c r="B206" s="8"/>
      <c r="C206" s="9"/>
      <c r="D206" s="13"/>
      <c r="E206" s="8"/>
      <c r="F206" s="15"/>
      <c r="G206" s="10"/>
      <c r="H206" s="11"/>
    </row>
    <row r="207" spans="1:8">
      <c r="D207" s="1"/>
      <c r="G207" s="2"/>
      <c r="H207" s="3"/>
    </row>
  </sheetData>
  <mergeCells count="3">
    <mergeCell ref="A1:H2"/>
    <mergeCell ref="I1:J2"/>
    <mergeCell ref="K1:P3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3:H14"/>
  <sheetViews>
    <sheetView tabSelected="1" workbookViewId="0">
      <selection activeCell="G12" sqref="G12"/>
    </sheetView>
  </sheetViews>
  <sheetFormatPr defaultRowHeight="11.25"/>
  <cols>
    <col min="2" max="2" width="16.6640625" customWidth="1"/>
    <col min="4" max="4" width="9.33203125" bestFit="1" customWidth="1"/>
    <col min="7" max="8" width="9.5" bestFit="1" customWidth="1"/>
  </cols>
  <sheetData>
    <row r="3" spans="2:8" ht="12" thickBot="1">
      <c r="B3" s="52" t="s">
        <v>40</v>
      </c>
      <c r="G3" s="51" t="s">
        <v>41</v>
      </c>
    </row>
    <row r="4" spans="2:8" ht="12" thickBot="1">
      <c r="D4" s="63" t="s">
        <v>3</v>
      </c>
      <c r="E4" s="64" t="s">
        <v>37</v>
      </c>
      <c r="G4" s="70" t="s">
        <v>34</v>
      </c>
      <c r="H4" s="71" t="s">
        <v>33</v>
      </c>
    </row>
    <row r="5" spans="2:8" ht="12" thickBot="1">
      <c r="B5" s="67" t="s">
        <v>0</v>
      </c>
      <c r="C5" s="54">
        <v>35.299999999999997</v>
      </c>
      <c r="D5" s="53">
        <f>TRUNC(C5)</f>
        <v>35</v>
      </c>
      <c r="E5" s="60">
        <f>C5-TRUNC(C5)</f>
        <v>0.29999999999999716</v>
      </c>
      <c r="G5" s="65">
        <f>C13/C12</f>
        <v>0.9824941817677505</v>
      </c>
      <c r="H5" s="66">
        <f>(C12-C13)/C12</f>
        <v>1.7505818232249486E-2</v>
      </c>
    </row>
    <row r="6" spans="2:8" ht="12" thickBot="1">
      <c r="B6" s="68" t="s">
        <v>28</v>
      </c>
      <c r="C6" s="56" t="s">
        <v>29</v>
      </c>
      <c r="D6" s="55"/>
      <c r="E6" s="57"/>
    </row>
    <row r="7" spans="2:8" ht="12" thickBot="1">
      <c r="B7" s="68" t="s">
        <v>30</v>
      </c>
      <c r="C7" s="56">
        <v>14.7</v>
      </c>
      <c r="D7" s="58">
        <f>TRUNC(F7)</f>
        <v>50</v>
      </c>
      <c r="E7" s="59">
        <f>F7-D7</f>
        <v>0</v>
      </c>
      <c r="F7" s="62">
        <f>C5+C7</f>
        <v>50</v>
      </c>
    </row>
    <row r="8" spans="2:8">
      <c r="B8" s="68" t="s">
        <v>31</v>
      </c>
      <c r="C8" s="57">
        <f>IF(C6="K",VLOOKUP('W01'!D5,Kobiety!B2:C102,2),IF(C6="M",VLOOKUP('W01'!D5,Mezczyzni!B2:C102,2),VLOOKUP('W01'!D5,'Łącznie 2022'!B5:C105,2)))</f>
        <v>98802</v>
      </c>
    </row>
    <row r="9" spans="2:8">
      <c r="B9" s="68" t="s">
        <v>32</v>
      </c>
      <c r="C9" s="57">
        <f>IF(C6="K",VLOOKUP(D7,Kobiety!B2:C102,2),IF(C6="M",VLOOKUP(D7,Mezczyzni!B2:C102,2),VLOOKUP(D7,'Łącznie 2022'!B5:C105,2)))</f>
        <v>97055</v>
      </c>
    </row>
    <row r="10" spans="2:8">
      <c r="B10" s="68" t="s">
        <v>38</v>
      </c>
      <c r="C10" s="57">
        <f>IF(C6="K",VLOOKUP('W01'!D5,Kobiety!B2:E102,4),IF(C6="M",VLOOKUP('W01'!D5,Mezczyzni!B2:E102,4),VLOOKUP('W01'!D5,'Łącznie 2022'!B5:E105,4)))</f>
        <v>59</v>
      </c>
    </row>
    <row r="11" spans="2:8">
      <c r="B11" s="68" t="s">
        <v>39</v>
      </c>
      <c r="C11" s="57">
        <f>IF(C6="K",VLOOKUP(D7,Kobiety!B2:E102,4),IF(C6="M",VLOOKUP(D7,Mezczyzni!B2:E102,4),VLOOKUP(D7,'Łącznie 2022'!B5:E105,4)))</f>
        <v>230</v>
      </c>
    </row>
    <row r="12" spans="2:8">
      <c r="B12" s="68" t="s">
        <v>35</v>
      </c>
      <c r="C12" s="57">
        <f>C8-(E5*C10)</f>
        <v>98784.3</v>
      </c>
      <c r="E12" s="50"/>
      <c r="G12">
        <v>0.94816763498963963</v>
      </c>
      <c r="H12" s="29">
        <f>H5*G12</f>
        <v>1.659845027183051E-2</v>
      </c>
    </row>
    <row r="13" spans="2:8" ht="12" thickBot="1">
      <c r="B13" s="69" t="s">
        <v>36</v>
      </c>
      <c r="C13" s="59">
        <f>C9-E7*C11</f>
        <v>97055</v>
      </c>
    </row>
    <row r="14" spans="2:8">
      <c r="B14" s="61"/>
    </row>
  </sheetData>
  <dataValidations count="1">
    <dataValidation type="list" allowBlank="1" showInputMessage="1" showErrorMessage="1" sqref="C6">
      <formula1>"K,M,L"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Kobiety</vt:lpstr>
      <vt:lpstr>Mezczyzni</vt:lpstr>
      <vt:lpstr>Łącznie 2022</vt:lpstr>
      <vt:lpstr>W01</vt:lpstr>
    </vt:vector>
  </TitlesOfParts>
  <Company>Statistics Poland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Life Tables</dc:subject>
  <dc:creator>erm</dc:creator>
  <cp:lastModifiedBy>PC</cp:lastModifiedBy>
  <cp:lastPrinted>2008-07-16T11:00:24Z</cp:lastPrinted>
  <dcterms:created xsi:type="dcterms:W3CDTF">1999-07-08T11:24:06Z</dcterms:created>
  <dcterms:modified xsi:type="dcterms:W3CDTF">2023-11-26T22:23:18Z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-1808549844</vt:i4>
  </property>
  <property fmtid="{D5CDD505-2E9C-101B-9397-08002B2CF9AE}" pid="3" name="_EmailSubject">
    <vt:lpwstr/>
  </property>
  <property fmtid="{D5CDD505-2E9C-101B-9397-08002B2CF9AE}" pid="4" name="_AuthorEmail">
    <vt:lpwstr>L.Rutkowska@stat.gov.pl</vt:lpwstr>
  </property>
  <property fmtid="{D5CDD505-2E9C-101B-9397-08002B2CF9AE}" pid="5" name="_AuthorEmailDisplayName">
    <vt:lpwstr>Rutkowska Longina</vt:lpwstr>
  </property>
  <property fmtid="{D5CDD505-2E9C-101B-9397-08002B2CF9AE}" pid="6" name="_ReviewingToolsShownOnce">
    <vt:lpwstr/>
  </property>
</Properties>
</file>