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stro\Desktop\"/>
    </mc:Choice>
  </mc:AlternateContent>
  <xr:revisionPtr revIDLastSave="0" documentId="13_ncr:1_{47DDA20A-98E5-426C-BFC3-6FA7B9D88895}" xr6:coauthVersionLast="44" xr6:coauthVersionMax="44" xr10:uidLastSave="{00000000-0000-0000-0000-000000000000}"/>
  <bookViews>
    <workbookView xWindow="21200" yWindow="3130" windowWidth="28480" windowHeight="15400" xr2:uid="{95D7E395-C107-4615-8728-3DDA612325FE}"/>
  </bookViews>
  <sheets>
    <sheet name="Power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4" i="1" l="1"/>
  <c r="V10" i="1" l="1"/>
  <c r="Q7" i="1"/>
  <c r="N7" i="1"/>
  <c r="J10" i="1"/>
  <c r="K10" i="1" s="1"/>
  <c r="O10" i="1" s="1"/>
  <c r="J11" i="1"/>
  <c r="K11" i="1" s="1"/>
  <c r="O11" i="1" s="1"/>
  <c r="J12" i="1"/>
  <c r="K12" i="1" s="1"/>
  <c r="O12" i="1" s="1"/>
  <c r="J9" i="1"/>
  <c r="K9" i="1" s="1"/>
  <c r="O9" i="1" s="1"/>
  <c r="T9" i="1" s="1"/>
  <c r="W9" i="1" s="1"/>
  <c r="G10" i="1"/>
  <c r="H10" i="1" s="1"/>
  <c r="G11" i="1"/>
  <c r="G12" i="1"/>
  <c r="G9" i="1"/>
  <c r="H9" i="1" s="1"/>
  <c r="U9" i="1" s="1"/>
  <c r="F11" i="1"/>
  <c r="F12" i="1"/>
  <c r="R11" i="1" l="1"/>
  <c r="T11" i="1" s="1"/>
  <c r="W11" i="1" s="1"/>
  <c r="H11" i="1"/>
  <c r="R12" i="1"/>
  <c r="T12" i="1" s="1"/>
  <c r="W12" i="1" s="1"/>
  <c r="H12" i="1"/>
  <c r="X9" i="1"/>
  <c r="T10" i="1"/>
  <c r="W10" i="1" s="1"/>
  <c r="L9" i="1"/>
  <c r="L12" i="1"/>
  <c r="L11" i="1"/>
  <c r="L10" i="1"/>
  <c r="U11" i="1" l="1"/>
  <c r="U12" i="1"/>
  <c r="U10" i="1"/>
  <c r="X12" i="1"/>
  <c r="X11" i="1"/>
  <c r="X10" i="1"/>
  <c r="W8" i="1" l="1"/>
  <c r="X14" i="1" l="1"/>
</calcChain>
</file>

<file path=xl/sharedStrings.xml><?xml version="1.0" encoding="utf-8"?>
<sst xmlns="http://schemas.openxmlformats.org/spreadsheetml/2006/main" count="36" uniqueCount="28">
  <si>
    <t>L band Rx</t>
  </si>
  <si>
    <t>UHF Rx</t>
  </si>
  <si>
    <t>UHF Tx beacon</t>
  </si>
  <si>
    <t>UHF Tx telemetry</t>
  </si>
  <si>
    <t>Power (mW)</t>
  </si>
  <si>
    <t>Total</t>
  </si>
  <si>
    <t>Duty Cycle</t>
  </si>
  <si>
    <t>Energy per period</t>
  </si>
  <si>
    <t>Current (mA)</t>
  </si>
  <si>
    <t>User Data</t>
  </si>
  <si>
    <t>Formulas</t>
  </si>
  <si>
    <t>Efficiency</t>
  </si>
  <si>
    <t>Load Current (mA)</t>
  </si>
  <si>
    <t>Load Power (mW)</t>
  </si>
  <si>
    <t>for 5.0V</t>
  </si>
  <si>
    <t>for 2.7/1.8V</t>
  </si>
  <si>
    <t>LDO Input for 2.7/1.8V</t>
  </si>
  <si>
    <t>Step-down Input (TPS62111)</t>
  </si>
  <si>
    <t>Step-down Input (TPS62112)</t>
  </si>
  <si>
    <t>VBus (nom)</t>
  </si>
  <si>
    <t>mWh</t>
  </si>
  <si>
    <t>Effective</t>
  </si>
  <si>
    <t>Power Budget for C3 Card Radios</t>
  </si>
  <si>
    <t>TOTALS:</t>
  </si>
  <si>
    <t>(2) Efficiency for UHF mode with L band, or L band with lowest UHF</t>
  </si>
  <si>
    <t>(1) Period = LEO Orbit</t>
  </si>
  <si>
    <r>
      <t>Period</t>
    </r>
    <r>
      <rPr>
        <vertAlign val="superscript"/>
        <sz val="11"/>
        <color theme="1"/>
        <rFont val="Calibri"/>
        <family val="2"/>
        <scheme val="minor"/>
      </rPr>
      <t>1</t>
    </r>
  </si>
  <si>
    <r>
      <t>Efficiency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</si>
</sst>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\ &quot;V&quot;"/>
    <numFmt numFmtId="166" formatCode="0\ &quot;min&quot;"/>
    <numFmt numFmtId="167" formatCode="&quot;@&quot;\ 0.0\ &quot;V&quot;"/>
    <numFmt numFmtId="173" formatCode="&quot;for&quot;\ 0.0\ &quot;V&quot;"/>
    <numFmt numFmtId="176" formatCode="&quot;Vin =&quot;\ 0.0\ &quot;V&quot;"/>
    <numFmt numFmtId="181" formatCode="&quot;Vin =&quot;\ 0.0&quot;V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1" fontId="0" fillId="3" borderId="0" xfId="0" applyNumberFormat="1" applyFill="1" applyAlignment="1">
      <alignment horizontal="center"/>
    </xf>
    <xf numFmtId="9" fontId="0" fillId="3" borderId="0" xfId="1" applyFont="1" applyFill="1" applyAlignment="1">
      <alignment horizontal="center"/>
    </xf>
    <xf numFmtId="1" fontId="0" fillId="3" borderId="1" xfId="0" applyNumberForma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0" borderId="0" xfId="0" applyFont="1"/>
    <xf numFmtId="165" fontId="0" fillId="2" borderId="0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9" fontId="0" fillId="2" borderId="0" xfId="1" applyFont="1" applyFill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0" fillId="2" borderId="3" xfId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9" fontId="0" fillId="2" borderId="0" xfId="1" applyFont="1" applyFill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181" fontId="0" fillId="2" borderId="0" xfId="0" applyNumberFormat="1" applyFill="1" applyAlignment="1">
      <alignment horizontal="center"/>
    </xf>
    <xf numFmtId="1" fontId="0" fillId="4" borderId="4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9" fontId="0" fillId="3" borderId="0" xfId="1" applyNumberFormat="1" applyFont="1" applyFill="1" applyBorder="1" applyAlignment="1">
      <alignment horizontal="center"/>
    </xf>
    <xf numFmtId="9" fontId="0" fillId="3" borderId="1" xfId="1" applyNumberFormat="1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9" fontId="0" fillId="3" borderId="3" xfId="1" applyNumberFormat="1" applyFon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DEBC-090E-4C01-8C0C-EFA94C7FB141}">
  <dimension ref="A1:X16"/>
  <sheetViews>
    <sheetView tabSelected="1" zoomScaleNormal="100" workbookViewId="0">
      <selection activeCell="A18" sqref="A18"/>
    </sheetView>
  </sheetViews>
  <sheetFormatPr defaultRowHeight="14.5" x14ac:dyDescent="0.35"/>
  <cols>
    <col min="1" max="1" width="17.26953125" customWidth="1"/>
    <col min="2" max="2" width="9.36328125" customWidth="1"/>
    <col min="3" max="4" width="9.36328125" style="1" customWidth="1"/>
    <col min="5" max="5" width="4" style="1" customWidth="1"/>
    <col min="6" max="6" width="11.81640625" style="1" customWidth="1"/>
    <col min="7" max="7" width="12.6328125" style="1" customWidth="1"/>
    <col min="8" max="8" width="11.6328125" style="1" customWidth="1"/>
    <col min="9" max="9" width="3.453125" customWidth="1"/>
    <col min="10" max="10" width="14.81640625" customWidth="1"/>
    <col min="11" max="11" width="13.453125" style="1" customWidth="1"/>
    <col min="12" max="12" width="13.54296875" style="1" customWidth="1"/>
    <col min="13" max="13" width="4.08984375" customWidth="1"/>
    <col min="14" max="14" width="14.08984375" style="1" customWidth="1"/>
    <col min="15" max="15" width="14.81640625" style="1" customWidth="1"/>
    <col min="16" max="16" width="3.90625" customWidth="1"/>
    <col min="17" max="17" width="13.6328125" style="1" customWidth="1"/>
    <col min="18" max="18" width="14.81640625" style="1" customWidth="1"/>
    <col min="19" max="19" width="4.36328125" customWidth="1"/>
    <col min="20" max="20" width="12.1796875" style="1" customWidth="1"/>
    <col min="21" max="21" width="11.1796875" style="1" customWidth="1"/>
    <col min="22" max="22" width="12.6328125" style="1" customWidth="1"/>
    <col min="23" max="23" width="13.1796875" style="1" customWidth="1"/>
    <col min="24" max="24" width="15.7265625" style="1" bestFit="1" customWidth="1"/>
    <col min="25" max="25" width="10.6328125" customWidth="1"/>
  </cols>
  <sheetData>
    <row r="1" spans="1:24" ht="18.5" x14ac:dyDescent="0.45">
      <c r="A1" s="15" t="s">
        <v>22</v>
      </c>
      <c r="B1" s="15"/>
    </row>
    <row r="2" spans="1:24" x14ac:dyDescent="0.35">
      <c r="F2" s="23" t="s">
        <v>9</v>
      </c>
      <c r="G2" s="35"/>
      <c r="H2" s="35"/>
      <c r="O2" s="35"/>
      <c r="Q2" s="35"/>
      <c r="R2" s="35"/>
    </row>
    <row r="3" spans="1:24" x14ac:dyDescent="0.35">
      <c r="A3" s="9" t="s">
        <v>19</v>
      </c>
      <c r="B3" s="16">
        <v>7.2</v>
      </c>
      <c r="F3" s="24" t="s">
        <v>10</v>
      </c>
      <c r="G3" s="35"/>
      <c r="H3" s="35"/>
    </row>
    <row r="4" spans="1:24" ht="16.5" x14ac:dyDescent="0.35">
      <c r="A4" s="9" t="s">
        <v>26</v>
      </c>
      <c r="B4" s="17">
        <v>90</v>
      </c>
    </row>
    <row r="5" spans="1:24" x14ac:dyDescent="0.35">
      <c r="A5" s="9"/>
      <c r="B5" s="30"/>
    </row>
    <row r="6" spans="1:24" x14ac:dyDescent="0.35">
      <c r="J6" s="31" t="s">
        <v>16</v>
      </c>
      <c r="K6" s="31"/>
      <c r="L6" s="31"/>
      <c r="N6" s="31" t="s">
        <v>17</v>
      </c>
      <c r="O6" s="31"/>
      <c r="Q6" s="31" t="s">
        <v>18</v>
      </c>
      <c r="R6" s="31"/>
      <c r="W6" s="1" t="s">
        <v>21</v>
      </c>
    </row>
    <row r="7" spans="1:24" x14ac:dyDescent="0.35">
      <c r="B7" s="31" t="s">
        <v>12</v>
      </c>
      <c r="C7" s="31"/>
      <c r="D7" s="31"/>
      <c r="E7"/>
      <c r="F7" s="31" t="s">
        <v>13</v>
      </c>
      <c r="G7" s="31"/>
      <c r="H7" s="31"/>
      <c r="K7" s="39">
        <v>3.3</v>
      </c>
      <c r="L7" s="37"/>
      <c r="N7" s="38" t="str">
        <f>$B$3 &amp; "V ---&gt; " &amp; $K$7 &amp; "V"</f>
        <v>7.2V ---&gt; 3.3V</v>
      </c>
      <c r="O7" s="38"/>
      <c r="Q7" s="38" t="str">
        <f>$B$3 &amp; "V ---&gt; " &amp; $B$8 &amp; "V"</f>
        <v>7.2V ---&gt; 5V</v>
      </c>
      <c r="R7" s="38"/>
      <c r="T7" s="1" t="s">
        <v>5</v>
      </c>
      <c r="U7" s="1" t="s">
        <v>5</v>
      </c>
      <c r="W7" s="1" t="s">
        <v>8</v>
      </c>
      <c r="X7" s="1" t="s">
        <v>7</v>
      </c>
    </row>
    <row r="8" spans="1:24" ht="16.5" x14ac:dyDescent="0.35">
      <c r="A8" s="2"/>
      <c r="B8" s="18">
        <v>5</v>
      </c>
      <c r="C8" s="18">
        <v>2.7</v>
      </c>
      <c r="D8" s="18">
        <v>1.8</v>
      </c>
      <c r="E8"/>
      <c r="F8" s="33" t="s">
        <v>14</v>
      </c>
      <c r="G8" s="33" t="s">
        <v>15</v>
      </c>
      <c r="H8" s="36" t="s">
        <v>5</v>
      </c>
      <c r="J8" s="1" t="s">
        <v>8</v>
      </c>
      <c r="K8" s="1" t="s">
        <v>4</v>
      </c>
      <c r="L8" s="1" t="s">
        <v>11</v>
      </c>
      <c r="N8" s="1" t="s">
        <v>27</v>
      </c>
      <c r="O8" s="1" t="s">
        <v>4</v>
      </c>
      <c r="Q8" s="1" t="s">
        <v>11</v>
      </c>
      <c r="R8" s="1" t="s">
        <v>4</v>
      </c>
      <c r="T8" s="3" t="s">
        <v>4</v>
      </c>
      <c r="U8" s="3" t="s">
        <v>11</v>
      </c>
      <c r="V8" s="3" t="s">
        <v>6</v>
      </c>
      <c r="W8" s="18">
        <f>$B$3</f>
        <v>7.2</v>
      </c>
      <c r="X8" s="8" t="s">
        <v>20</v>
      </c>
    </row>
    <row r="9" spans="1:24" x14ac:dyDescent="0.35">
      <c r="A9" t="s">
        <v>0</v>
      </c>
      <c r="B9" s="48"/>
      <c r="C9" s="27">
        <v>39</v>
      </c>
      <c r="D9" s="26">
        <v>1.5</v>
      </c>
      <c r="E9"/>
      <c r="F9" s="40"/>
      <c r="G9" s="10">
        <f>C$8*C9 + D$8*D9</f>
        <v>108.00000000000001</v>
      </c>
      <c r="H9" s="46">
        <f>F9+G9</f>
        <v>108.00000000000001</v>
      </c>
      <c r="J9" s="45">
        <f>C9+D9</f>
        <v>40.5</v>
      </c>
      <c r="K9" s="46">
        <f>$K$7*J9</f>
        <v>133.65</v>
      </c>
      <c r="L9" s="47">
        <f>G9/K9</f>
        <v>0.80808080808080818</v>
      </c>
      <c r="N9" s="25">
        <v>0.82</v>
      </c>
      <c r="O9" s="46">
        <f>K9/N9</f>
        <v>162.98780487804879</v>
      </c>
      <c r="Q9" s="48"/>
      <c r="R9" s="40"/>
      <c r="T9" s="10">
        <f>O9+R9</f>
        <v>162.98780487804879</v>
      </c>
      <c r="U9" s="11">
        <f>H9/T9</f>
        <v>0.66262626262626267</v>
      </c>
      <c r="V9" s="21">
        <v>1</v>
      </c>
      <c r="W9" s="19">
        <f>T9*V9/$B$3</f>
        <v>22.637195121951219</v>
      </c>
      <c r="X9" s="10">
        <f>T9*V9*$B$4/60</f>
        <v>244.48170731707316</v>
      </c>
    </row>
    <row r="10" spans="1:24" x14ac:dyDescent="0.35">
      <c r="A10" t="s">
        <v>1</v>
      </c>
      <c r="B10" s="49"/>
      <c r="C10" s="27">
        <v>16</v>
      </c>
      <c r="D10" s="26">
        <v>1.5</v>
      </c>
      <c r="E10"/>
      <c r="F10" s="41"/>
      <c r="G10" s="10">
        <f t="shared" ref="G10:G12" si="0">C$8*C10 + D$8*D10</f>
        <v>45.900000000000006</v>
      </c>
      <c r="H10" s="34">
        <f t="shared" ref="H10:H12" si="1">F10+G10</f>
        <v>45.900000000000006</v>
      </c>
      <c r="J10" s="42">
        <f>C10+D10</f>
        <v>17.5</v>
      </c>
      <c r="K10" s="34">
        <f t="shared" ref="K10:K12" si="2">$K$7*J10</f>
        <v>57.75</v>
      </c>
      <c r="L10" s="43">
        <f t="shared" ref="L10:L12" si="3">G10/K10</f>
        <v>0.79480519480519496</v>
      </c>
      <c r="N10" s="32">
        <v>0.82</v>
      </c>
      <c r="O10" s="34">
        <f t="shared" ref="O10:O12" si="4">K10/N10</f>
        <v>70.426829268292693</v>
      </c>
      <c r="Q10" s="49"/>
      <c r="R10" s="41"/>
      <c r="T10" s="10">
        <f t="shared" ref="T10:T12" si="5">O10+R10</f>
        <v>70.426829268292693</v>
      </c>
      <c r="U10" s="11">
        <f t="shared" ref="U10:U12" si="6">H10/T10</f>
        <v>0.65174025974025973</v>
      </c>
      <c r="V10" s="11">
        <f>1-V11-V12</f>
        <v>0.98</v>
      </c>
      <c r="W10" s="19">
        <f t="shared" ref="W10:W12" si="7">T10*V10/$B$3</f>
        <v>9.5858739837398392</v>
      </c>
      <c r="X10" s="10">
        <f>T10*V10*$B$4/60</f>
        <v>103.52743902439026</v>
      </c>
    </row>
    <row r="11" spans="1:24" x14ac:dyDescent="0.35">
      <c r="A11" t="s">
        <v>2</v>
      </c>
      <c r="B11" s="27">
        <v>220</v>
      </c>
      <c r="C11" s="27">
        <v>21</v>
      </c>
      <c r="D11" s="26">
        <v>1.5</v>
      </c>
      <c r="E11"/>
      <c r="F11" s="10">
        <f t="shared" ref="F11:F12" si="8">B$8*B11</f>
        <v>1100</v>
      </c>
      <c r="G11" s="10">
        <f t="shared" si="0"/>
        <v>59.400000000000006</v>
      </c>
      <c r="H11" s="34">
        <f t="shared" si="1"/>
        <v>1159.4000000000001</v>
      </c>
      <c r="J11" s="42">
        <f>C11+D11</f>
        <v>22.5</v>
      </c>
      <c r="K11" s="34">
        <f t="shared" si="2"/>
        <v>74.25</v>
      </c>
      <c r="L11" s="43">
        <f t="shared" si="3"/>
        <v>0.8</v>
      </c>
      <c r="N11" s="32">
        <v>0.83</v>
      </c>
      <c r="O11" s="34">
        <f t="shared" si="4"/>
        <v>89.457831325301214</v>
      </c>
      <c r="Q11" s="32">
        <v>0.94</v>
      </c>
      <c r="R11" s="34">
        <f>F11/Q11</f>
        <v>1170.2127659574469</v>
      </c>
      <c r="T11" s="10">
        <f t="shared" si="5"/>
        <v>1259.6705972827481</v>
      </c>
      <c r="U11" s="11">
        <f t="shared" si="6"/>
        <v>0.92039935083104818</v>
      </c>
      <c r="V11" s="21">
        <v>0.01</v>
      </c>
      <c r="W11" s="19">
        <f t="shared" si="7"/>
        <v>1.7495424962260389</v>
      </c>
      <c r="X11" s="10">
        <f>T11*V11*$B$4/60</f>
        <v>18.895058959241222</v>
      </c>
    </row>
    <row r="12" spans="1:24" x14ac:dyDescent="0.35">
      <c r="A12" s="2" t="s">
        <v>3</v>
      </c>
      <c r="B12" s="29">
        <v>380</v>
      </c>
      <c r="C12" s="29">
        <v>29</v>
      </c>
      <c r="D12" s="28">
        <v>1.5</v>
      </c>
      <c r="E12"/>
      <c r="F12" s="12">
        <f t="shared" si="8"/>
        <v>1900</v>
      </c>
      <c r="G12" s="12">
        <f t="shared" si="0"/>
        <v>81.000000000000014</v>
      </c>
      <c r="H12" s="12">
        <f t="shared" si="1"/>
        <v>1981</v>
      </c>
      <c r="J12" s="20">
        <f>C12+D12</f>
        <v>30.5</v>
      </c>
      <c r="K12" s="12">
        <f t="shared" si="2"/>
        <v>100.64999999999999</v>
      </c>
      <c r="L12" s="44">
        <f t="shared" si="3"/>
        <v>0.80476900149031316</v>
      </c>
      <c r="N12" s="22">
        <v>0.85</v>
      </c>
      <c r="O12" s="12">
        <f t="shared" si="4"/>
        <v>118.41176470588235</v>
      </c>
      <c r="Q12" s="22">
        <v>0.95</v>
      </c>
      <c r="R12" s="12">
        <f>F12/Q12</f>
        <v>2000</v>
      </c>
      <c r="T12" s="12">
        <f t="shared" si="5"/>
        <v>2118.4117647058824</v>
      </c>
      <c r="U12" s="13">
        <f t="shared" si="6"/>
        <v>0.93513453475133979</v>
      </c>
      <c r="V12" s="22">
        <v>0.01</v>
      </c>
      <c r="W12" s="20">
        <f t="shared" si="7"/>
        <v>2.9422385620915033</v>
      </c>
      <c r="X12" s="12">
        <f>T12*V12*$B$4/60</f>
        <v>31.776176470588233</v>
      </c>
    </row>
    <row r="13" spans="1:24" x14ac:dyDescent="0.35">
      <c r="A13" s="5"/>
      <c r="B13" s="5"/>
      <c r="C13" s="6"/>
      <c r="D13" s="6"/>
      <c r="E13"/>
      <c r="F13" s="7"/>
      <c r="G13" s="7"/>
      <c r="H13" s="7"/>
      <c r="T13" s="7"/>
      <c r="U13" s="7"/>
      <c r="V13" s="7"/>
    </row>
    <row r="14" spans="1:24" x14ac:dyDescent="0.35">
      <c r="A14" s="5"/>
      <c r="B14" s="5"/>
      <c r="C14" s="6"/>
      <c r="D14" s="6"/>
      <c r="E14"/>
      <c r="F14" s="7"/>
      <c r="G14" s="7"/>
      <c r="H14" s="7"/>
      <c r="T14" s="7"/>
      <c r="U14" s="7"/>
      <c r="V14" s="1" t="s">
        <v>23</v>
      </c>
      <c r="W14" s="50">
        <f>SUM(W9:W12)</f>
        <v>36.914850164008605</v>
      </c>
      <c r="X14" s="14">
        <f>SUM(X9:X12)</f>
        <v>398.68038177129284</v>
      </c>
    </row>
    <row r="15" spans="1:24" x14ac:dyDescent="0.35">
      <c r="A15" s="4" t="s">
        <v>25</v>
      </c>
    </row>
    <row r="16" spans="1:24" x14ac:dyDescent="0.35">
      <c r="A16" t="s">
        <v>24</v>
      </c>
    </row>
  </sheetData>
  <mergeCells count="7">
    <mergeCell ref="N6:O6"/>
    <mergeCell ref="N7:O7"/>
    <mergeCell ref="Q6:R6"/>
    <mergeCell ref="Q7:R7"/>
    <mergeCell ref="J6:L6"/>
    <mergeCell ref="B7:D7"/>
    <mergeCell ref="F7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Vigely Mastro</dc:creator>
  <cp:lastModifiedBy>Vigely Mastro</cp:lastModifiedBy>
  <dcterms:created xsi:type="dcterms:W3CDTF">2019-09-14T17:32:43Z</dcterms:created>
  <dcterms:modified xsi:type="dcterms:W3CDTF">2019-09-15T01:46:36Z</dcterms:modified>
</cp:coreProperties>
</file>