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godinho\Documents\MIND_SOURCE\_LAB\Repos\github\jppg\Mercury\Mercury-Database\_support\"/>
    </mc:Choice>
  </mc:AlternateContent>
  <xr:revisionPtr revIDLastSave="0" documentId="13_ncr:1_{1354C49D-69B7-4151-B7C2-CFBC24D14E85}" xr6:coauthVersionLast="41" xr6:coauthVersionMax="41" xr10:uidLastSave="{00000000-0000-0000-0000-000000000000}"/>
  <bookViews>
    <workbookView xWindow="-108" yWindow="-108" windowWidth="23256" windowHeight="12576" firstSheet="2" activeTab="2" xr2:uid="{951E8F8E-1D76-4B39-B8E2-1718E7A211EB}"/>
  </bookViews>
  <sheets>
    <sheet name="Sheet1" sheetId="1" r:id="rId1"/>
    <sheet name="Sheet2" sheetId="2" r:id="rId2"/>
    <sheet name="CF" sheetId="3" r:id="rId3"/>
    <sheet name="P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3" l="1"/>
  <c r="P5" i="3"/>
  <c r="P4" i="3"/>
  <c r="P3" i="3"/>
  <c r="P2" i="3"/>
  <c r="P9" i="3"/>
  <c r="P8" i="3"/>
  <c r="P17" i="3"/>
  <c r="P16" i="3"/>
  <c r="P15" i="3"/>
  <c r="P14" i="3"/>
  <c r="P13" i="3"/>
  <c r="P12" i="3"/>
  <c r="O18" i="3"/>
  <c r="N18" i="3"/>
  <c r="M18" i="3"/>
  <c r="L18" i="3"/>
  <c r="K18" i="3"/>
  <c r="P18" i="3" s="1"/>
  <c r="J18" i="3"/>
  <c r="I18" i="3"/>
  <c r="H18" i="3"/>
  <c r="G18" i="3"/>
  <c r="F18" i="3"/>
  <c r="E18" i="3"/>
  <c r="D18" i="3"/>
  <c r="O17" i="3"/>
  <c r="N17" i="3"/>
  <c r="M17" i="3"/>
  <c r="L17" i="3"/>
  <c r="K17" i="3"/>
  <c r="J17" i="3"/>
  <c r="I17" i="3"/>
  <c r="H17" i="3"/>
  <c r="G17" i="3"/>
  <c r="F17" i="3"/>
  <c r="E17" i="3"/>
  <c r="D17" i="3"/>
  <c r="O16" i="3"/>
  <c r="N16" i="3"/>
  <c r="M16" i="3"/>
  <c r="L16" i="3"/>
  <c r="K16" i="3"/>
  <c r="J16" i="3"/>
  <c r="I16" i="3"/>
  <c r="H16" i="3"/>
  <c r="G16" i="3"/>
  <c r="F16" i="3"/>
  <c r="E16" i="3"/>
  <c r="D16" i="3"/>
  <c r="O15" i="3"/>
  <c r="N15" i="3"/>
  <c r="M15" i="3"/>
  <c r="L15" i="3"/>
  <c r="K15" i="3"/>
  <c r="J15" i="3"/>
  <c r="I15" i="3"/>
  <c r="H15" i="3"/>
  <c r="G15" i="3"/>
  <c r="F15" i="3"/>
  <c r="E15" i="3"/>
  <c r="D15" i="3"/>
  <c r="O14" i="3"/>
  <c r="N14" i="3"/>
  <c r="M14" i="3"/>
  <c r="L14" i="3"/>
  <c r="K14" i="3"/>
  <c r="J14" i="3"/>
  <c r="I14" i="3"/>
  <c r="H14" i="3"/>
  <c r="G14" i="3"/>
  <c r="F14" i="3"/>
  <c r="E14" i="3"/>
  <c r="D14" i="3"/>
  <c r="O13" i="3"/>
  <c r="N13" i="3"/>
  <c r="M13" i="3"/>
  <c r="L13" i="3"/>
  <c r="K13" i="3"/>
  <c r="J13" i="3"/>
  <c r="I13" i="3"/>
  <c r="H13" i="3"/>
  <c r="G13" i="3"/>
  <c r="F13" i="3"/>
  <c r="E13" i="3"/>
  <c r="D13" i="3"/>
  <c r="O12" i="3"/>
  <c r="N12" i="3"/>
  <c r="M12" i="3"/>
  <c r="L12" i="3"/>
  <c r="K12" i="3"/>
  <c r="J12" i="3"/>
  <c r="I12" i="3"/>
  <c r="H12" i="3"/>
  <c r="G12" i="3"/>
  <c r="F12" i="3"/>
  <c r="E12" i="3"/>
  <c r="D12" i="3"/>
  <c r="O9" i="3"/>
  <c r="N9" i="3"/>
  <c r="M9" i="3"/>
  <c r="L9" i="3"/>
  <c r="K9" i="3"/>
  <c r="J9" i="3"/>
  <c r="I9" i="3"/>
  <c r="H9" i="3"/>
  <c r="G9" i="3"/>
  <c r="F9" i="3"/>
  <c r="E9" i="3"/>
  <c r="D9" i="3"/>
  <c r="O8" i="3"/>
  <c r="N8" i="3"/>
  <c r="M8" i="3"/>
  <c r="L8" i="3"/>
  <c r="J8" i="3"/>
  <c r="I8" i="3"/>
  <c r="H8" i="3"/>
  <c r="G8" i="3"/>
  <c r="F8" i="3"/>
  <c r="E8" i="3"/>
  <c r="D8" i="3"/>
  <c r="O6" i="3"/>
  <c r="K5" i="3"/>
  <c r="O3" i="3"/>
  <c r="N3" i="3"/>
  <c r="M3" i="3"/>
  <c r="L3" i="3"/>
  <c r="K3" i="3"/>
  <c r="J3" i="3"/>
  <c r="I3" i="3"/>
  <c r="H3" i="3"/>
  <c r="G3" i="3"/>
  <c r="F3" i="3"/>
  <c r="E3" i="3"/>
  <c r="D3" i="3"/>
  <c r="O2" i="3"/>
  <c r="N2" i="3"/>
  <c r="M2" i="3"/>
  <c r="L2" i="3"/>
  <c r="K2" i="3"/>
  <c r="J2" i="3"/>
  <c r="I2" i="3"/>
  <c r="H2" i="3"/>
  <c r="G2" i="3"/>
  <c r="F2" i="3"/>
  <c r="E2" i="3"/>
  <c r="D2" i="3"/>
  <c r="D12" i="4"/>
  <c r="D15" i="4"/>
  <c r="C15" i="4"/>
  <c r="C7" i="4"/>
  <c r="C10" i="4"/>
  <c r="C12" i="4" l="1"/>
  <c r="C11" i="4"/>
  <c r="B12" i="2" l="1"/>
  <c r="D21" i="2" l="1"/>
  <c r="E17" i="2"/>
  <c r="C17" i="2"/>
  <c r="E16" i="2"/>
  <c r="C16" i="2"/>
  <c r="F13" i="2"/>
  <c r="D13" i="2"/>
  <c r="B19" i="2"/>
  <c r="C13" i="2"/>
  <c r="B11" i="2"/>
  <c r="B6" i="2"/>
  <c r="L18" i="1"/>
  <c r="L21" i="1"/>
  <c r="L17" i="1"/>
  <c r="F17" i="1"/>
  <c r="F16" i="1" l="1"/>
  <c r="D3" i="1"/>
  <c r="D4" i="1" s="1"/>
  <c r="A1" i="1"/>
  <c r="A3" i="1" l="1"/>
  <c r="A4" i="1" s="1"/>
</calcChain>
</file>

<file path=xl/sharedStrings.xml><?xml version="1.0" encoding="utf-8"?>
<sst xmlns="http://schemas.openxmlformats.org/spreadsheetml/2006/main" count="69" uniqueCount="52">
  <si>
    <t>vencimento</t>
  </si>
  <si>
    <t>iht</t>
  </si>
  <si>
    <t>premio</t>
  </si>
  <si>
    <t>prop sub ferias</t>
  </si>
  <si>
    <t>prop sub natal</t>
  </si>
  <si>
    <t>abonos suj impostos</t>
  </si>
  <si>
    <t>sub ref</t>
  </si>
  <si>
    <t>viatura</t>
  </si>
  <si>
    <t>ajudas custo</t>
  </si>
  <si>
    <t>cheque creche</t>
  </si>
  <si>
    <t>abonos isentos impostos</t>
  </si>
  <si>
    <t>total de abonos</t>
  </si>
  <si>
    <t>encargos sociais</t>
  </si>
  <si>
    <t>comunicacoes</t>
  </si>
  <si>
    <t>telemovel</t>
  </si>
  <si>
    <t>seg acid trabalho</t>
  </si>
  <si>
    <t>seguranca higiene trab</t>
  </si>
  <si>
    <t>seg saude</t>
  </si>
  <si>
    <t>custo anual actual</t>
  </si>
  <si>
    <t>Rubrica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</si>
  <si>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</si>
  <si>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</si>
  <si>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</si>
  <si>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</si>
  <si>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</si>
  <si>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</si>
  <si>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</si>
  <si>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</si>
  <si>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</si>
  <si>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</si>
  <si>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</si>
  <si>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</si>
  <si>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Vencimento</t>
  </si>
  <si>
    <t>IHT</t>
  </si>
  <si>
    <t>Premio</t>
  </si>
  <si>
    <t>Prop Ferias</t>
  </si>
  <si>
    <t>Prop Sub Natal</t>
  </si>
  <si>
    <t>Abonos sujeitos a impostos</t>
  </si>
  <si>
    <t>Sub Refeição</t>
  </si>
  <si>
    <t>Ajudas Custo</t>
  </si>
  <si>
    <t>Abonos Isentos de Imposto</t>
  </si>
  <si>
    <t>Totais de abonos</t>
  </si>
  <si>
    <t>Encargos Sociais</t>
  </si>
  <si>
    <t>Comunicacões</t>
  </si>
  <si>
    <t>Telemovel</t>
  </si>
  <si>
    <t>Seguro Acidentes Trabalho</t>
  </si>
  <si>
    <t>Seg. Higiene, Saude no Trabalho</t>
  </si>
  <si>
    <t>Seg de Saude</t>
  </si>
  <si>
    <t>Custo Ano Actual</t>
  </si>
  <si>
    <t>Rúbrica</t>
  </si>
  <si>
    <t>Valor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</si>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</sst>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0" fontId="0" fillId="0" borderId="0" xfId="0" applyNumberFormat="1"/>
    <xf numFmtId="9" fontId="0" fillId="0" borderId="0" xfId="1" applyFont="1"/>
    <xf numFmtId="0" fontId="2" fillId="3" borderId="0" xfId="0" applyFont="1" applyFill="1"/>
    <xf numFmtId="0" fontId="2" fillId="2" borderId="0" xfId="0" applyFont="1" applyFill="1"/>
    <xf numFmtId="4" fontId="0" fillId="0" borderId="0" xfId="0" applyNumberFormat="1"/>
    <xf numFmtId="43" fontId="0" fillId="0" borderId="0" xfId="2" applyFont="1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2" fillId="8" borderId="0" xfId="0" applyFon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A939-1811-40D7-850B-853481FC5DC3}">
  <dimension ref="A1:L21"/>
  <sheetViews>
    <sheetView topLeftCell="A4" workbookViewId="0">
      <selection activeCell="N20" sqref="N20"/>
    </sheetView>
  </sheetViews>
  <sheetFormatPr defaultRowHeight="14.4" x14ac:dyDescent="0.3"/>
  <sheetData>
    <row r="1" spans="1:12" x14ac:dyDescent="0.3">
      <c r="A1">
        <f>1250+250</f>
        <v>1500</v>
      </c>
      <c r="D1">
        <v>2796.64</v>
      </c>
    </row>
    <row r="2" spans="1:12" x14ac:dyDescent="0.3">
      <c r="A2" s="1">
        <v>3.5000000000000001E-3</v>
      </c>
      <c r="D2" s="1">
        <v>3.5000000000000001E-3</v>
      </c>
    </row>
    <row r="3" spans="1:12" x14ac:dyDescent="0.3">
      <c r="A3">
        <f>A1*A2</f>
        <v>5.25</v>
      </c>
      <c r="D3">
        <f>D1*D2</f>
        <v>9.7882400000000001</v>
      </c>
    </row>
    <row r="4" spans="1:12" x14ac:dyDescent="0.3">
      <c r="A4">
        <f>A3*12</f>
        <v>63</v>
      </c>
      <c r="D4">
        <f>D3*12</f>
        <v>117.45887999999999</v>
      </c>
    </row>
    <row r="15" spans="1:12" x14ac:dyDescent="0.3">
      <c r="L15">
        <v>100</v>
      </c>
    </row>
    <row r="16" spans="1:12" x14ac:dyDescent="0.3">
      <c r="E16">
        <v>294.87</v>
      </c>
      <c r="F16">
        <f>E16/12</f>
        <v>24.572500000000002</v>
      </c>
      <c r="L16">
        <v>104</v>
      </c>
    </row>
    <row r="17" spans="6:12" x14ac:dyDescent="0.3">
      <c r="F17">
        <f>F16/2</f>
        <v>12.286250000000001</v>
      </c>
      <c r="L17">
        <f>L16/L15</f>
        <v>1.04</v>
      </c>
    </row>
    <row r="18" spans="6:12" x14ac:dyDescent="0.3">
      <c r="L18" s="2">
        <f>L17-1</f>
        <v>4.0000000000000036E-2</v>
      </c>
    </row>
    <row r="20" spans="6:12" x14ac:dyDescent="0.3">
      <c r="L20">
        <v>200</v>
      </c>
    </row>
    <row r="21" spans="6:12" x14ac:dyDescent="0.3">
      <c r="L21">
        <f>L20*L17</f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C760-3FA4-4D0C-9428-6CBB12CC4505}">
  <dimension ref="A1:J21"/>
  <sheetViews>
    <sheetView workbookViewId="0">
      <selection activeCell="L23" sqref="L23"/>
    </sheetView>
  </sheetViews>
  <sheetFormatPr defaultRowHeight="14.4" x14ac:dyDescent="0.3"/>
  <cols>
    <col min="1" max="1" width="21.44140625" bestFit="1" customWidth="1"/>
  </cols>
  <sheetData>
    <row r="1" spans="1:6" x14ac:dyDescent="0.3">
      <c r="A1" t="s">
        <v>0</v>
      </c>
      <c r="B1">
        <v>1965</v>
      </c>
    </row>
    <row r="2" spans="1:6" x14ac:dyDescent="0.3">
      <c r="A2" t="s">
        <v>1</v>
      </c>
      <c r="B2">
        <v>393</v>
      </c>
    </row>
    <row r="3" spans="1:6" x14ac:dyDescent="0.3">
      <c r="A3" t="s">
        <v>2</v>
      </c>
      <c r="B3">
        <v>78.39</v>
      </c>
    </row>
    <row r="4" spans="1:6" x14ac:dyDescent="0.3">
      <c r="A4" t="s">
        <v>3</v>
      </c>
      <c r="B4">
        <v>196.5</v>
      </c>
    </row>
    <row r="5" spans="1:6" x14ac:dyDescent="0.3">
      <c r="A5" t="s">
        <v>4</v>
      </c>
      <c r="B5">
        <v>163.75</v>
      </c>
    </row>
    <row r="6" spans="1:6" x14ac:dyDescent="0.3">
      <c r="A6" s="4" t="s">
        <v>5</v>
      </c>
      <c r="B6" s="4">
        <f>SUM(B1:B5)</f>
        <v>2796.64</v>
      </c>
    </row>
    <row r="7" spans="1:6" x14ac:dyDescent="0.3">
      <c r="A7" t="s">
        <v>6</v>
      </c>
      <c r="B7">
        <v>160.22999999999999</v>
      </c>
    </row>
    <row r="8" spans="1:6" x14ac:dyDescent="0.3">
      <c r="A8" t="s">
        <v>7</v>
      </c>
      <c r="B8">
        <v>546</v>
      </c>
    </row>
    <row r="9" spans="1:6" x14ac:dyDescent="0.3">
      <c r="A9" t="s">
        <v>8</v>
      </c>
    </row>
    <row r="10" spans="1:6" x14ac:dyDescent="0.3">
      <c r="A10" t="s">
        <v>9</v>
      </c>
    </row>
    <row r="11" spans="1:6" x14ac:dyDescent="0.3">
      <c r="A11" s="3" t="s">
        <v>10</v>
      </c>
      <c r="B11" s="3">
        <f>SUM(B7:B10)</f>
        <v>706.23</v>
      </c>
    </row>
    <row r="12" spans="1:6" x14ac:dyDescent="0.3">
      <c r="A12" t="s">
        <v>11</v>
      </c>
      <c r="B12" s="5">
        <f>B6+B11</f>
        <v>3502.87</v>
      </c>
      <c r="D12">
        <v>1729.17</v>
      </c>
    </row>
    <row r="13" spans="1:6" x14ac:dyDescent="0.3">
      <c r="A13" t="s">
        <v>12</v>
      </c>
      <c r="B13">
        <v>645.58000000000004</v>
      </c>
      <c r="C13">
        <f>B13/B6</f>
        <v>0.23084129526860808</v>
      </c>
      <c r="D13">
        <f>D12*C13</f>
        <v>399.16384253961905</v>
      </c>
      <c r="E13">
        <v>410.68</v>
      </c>
      <c r="F13">
        <f>E13/D12</f>
        <v>0.23750122891329364</v>
      </c>
    </row>
    <row r="14" spans="1:6" x14ac:dyDescent="0.3">
      <c r="A14" t="s">
        <v>13</v>
      </c>
      <c r="B14">
        <v>10.34</v>
      </c>
    </row>
    <row r="15" spans="1:6" x14ac:dyDescent="0.3">
      <c r="A15" t="s">
        <v>14</v>
      </c>
      <c r="B15">
        <v>0.03</v>
      </c>
    </row>
    <row r="16" spans="1:6" x14ac:dyDescent="0.3">
      <c r="A16" t="s">
        <v>15</v>
      </c>
      <c r="B16">
        <v>9.7899999999999991</v>
      </c>
      <c r="C16">
        <f>B16/B6</f>
        <v>3.5006293266205161E-3</v>
      </c>
      <c r="E16">
        <f>1729.17*C16</f>
        <v>6.0531832127123977</v>
      </c>
    </row>
    <row r="17" spans="1:10" x14ac:dyDescent="0.3">
      <c r="A17" t="s">
        <v>16</v>
      </c>
      <c r="B17">
        <v>2.0699999999999998</v>
      </c>
      <c r="C17">
        <f>B17/B6</f>
        <v>7.4017392299330625E-4</v>
      </c>
      <c r="E17">
        <f>1729.17*C17</f>
        <v>1.2798865424223353</v>
      </c>
      <c r="I17">
        <v>3.5000000000000001E-3</v>
      </c>
      <c r="J17" s="6">
        <v>0.23749999999999999</v>
      </c>
    </row>
    <row r="18" spans="1:10" x14ac:dyDescent="0.3">
      <c r="A18" t="s">
        <v>17</v>
      </c>
      <c r="B18">
        <v>43.74</v>
      </c>
    </row>
    <row r="19" spans="1:10" x14ac:dyDescent="0.3">
      <c r="A19" t="s">
        <v>18</v>
      </c>
      <c r="B19" s="5">
        <f>SUM(B12:B18)</f>
        <v>4214.4199999999992</v>
      </c>
    </row>
    <row r="21" spans="1:10" x14ac:dyDescent="0.3">
      <c r="C21">
        <v>294.87</v>
      </c>
      <c r="D21">
        <f>C21/12</f>
        <v>24.572500000000002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043D-6C1B-4FAE-B9FE-0005BB91AEDC}">
  <dimension ref="A1:P18"/>
  <sheetViews>
    <sheetView tabSelected="1" workbookViewId="0">
      <selection activeCell="P18" sqref="P18"/>
    </sheetView>
  </sheetViews>
  <sheetFormatPr defaultRowHeight="14.4" x14ac:dyDescent="0.3"/>
  <cols>
    <col min="1" max="1" width="27.21875" bestFit="1" customWidth="1"/>
  </cols>
  <sheetData>
    <row r="1" spans="1:16" x14ac:dyDescent="0.3">
      <c r="A1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51</v>
      </c>
    </row>
    <row r="2" spans="1:16" x14ac:dyDescent="0.3">
      <c r="A2" t="s">
        <v>32</v>
      </c>
      <c r="B2">
        <v>1660</v>
      </c>
      <c r="D2" s="5">
        <f>$B$2</f>
        <v>1660</v>
      </c>
      <c r="E2" s="5">
        <f t="shared" ref="E2:O2" si="0">$B$2</f>
        <v>1660</v>
      </c>
      <c r="F2" s="5">
        <f t="shared" si="0"/>
        <v>1660</v>
      </c>
      <c r="G2" s="5">
        <f t="shared" si="0"/>
        <v>1660</v>
      </c>
      <c r="H2" s="5">
        <f t="shared" si="0"/>
        <v>1660</v>
      </c>
      <c r="I2" s="5">
        <f t="shared" si="0"/>
        <v>1660</v>
      </c>
      <c r="J2" s="5">
        <f t="shared" si="0"/>
        <v>1660</v>
      </c>
      <c r="K2" s="5">
        <f t="shared" si="0"/>
        <v>1660</v>
      </c>
      <c r="L2" s="5">
        <f t="shared" si="0"/>
        <v>1660</v>
      </c>
      <c r="M2" s="5">
        <f t="shared" si="0"/>
        <v>1660</v>
      </c>
      <c r="N2" s="5">
        <f t="shared" si="0"/>
        <v>1660</v>
      </c>
      <c r="O2" s="5">
        <f t="shared" si="0"/>
        <v>1660</v>
      </c>
      <c r="P2" s="5">
        <f t="shared" ref="P2:P6" si="1">SUM(D2:O2)</f>
        <v>19920</v>
      </c>
    </row>
    <row r="3" spans="1:16" x14ac:dyDescent="0.3">
      <c r="A3" t="s">
        <v>33</v>
      </c>
      <c r="B3">
        <v>332</v>
      </c>
      <c r="D3" s="5">
        <f>$B$3</f>
        <v>332</v>
      </c>
      <c r="E3" s="5">
        <f t="shared" ref="E3:O3" si="2">$B$3</f>
        <v>332</v>
      </c>
      <c r="F3" s="5">
        <f t="shared" si="2"/>
        <v>332</v>
      </c>
      <c r="G3" s="5">
        <f t="shared" si="2"/>
        <v>332</v>
      </c>
      <c r="H3" s="5">
        <f t="shared" si="2"/>
        <v>332</v>
      </c>
      <c r="I3" s="5">
        <f t="shared" si="2"/>
        <v>332</v>
      </c>
      <c r="J3" s="5">
        <f t="shared" si="2"/>
        <v>332</v>
      </c>
      <c r="K3" s="5">
        <f t="shared" si="2"/>
        <v>332</v>
      </c>
      <c r="L3" s="5">
        <f t="shared" si="2"/>
        <v>332</v>
      </c>
      <c r="M3" s="5">
        <f t="shared" si="2"/>
        <v>332</v>
      </c>
      <c r="N3" s="5">
        <f t="shared" si="2"/>
        <v>332</v>
      </c>
      <c r="O3" s="5">
        <f t="shared" si="2"/>
        <v>332</v>
      </c>
      <c r="P3" s="5">
        <f t="shared" si="1"/>
        <v>3984</v>
      </c>
    </row>
    <row r="4" spans="1:16" x14ac:dyDescent="0.3">
      <c r="A4" t="s">
        <v>34</v>
      </c>
      <c r="B4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>
        <f t="shared" si="1"/>
        <v>0</v>
      </c>
    </row>
    <row r="5" spans="1:16" x14ac:dyDescent="0.3">
      <c r="A5" t="s">
        <v>35</v>
      </c>
      <c r="B5">
        <v>166</v>
      </c>
      <c r="D5" s="5"/>
      <c r="E5" s="5"/>
      <c r="F5" s="5"/>
      <c r="G5" s="5"/>
      <c r="H5" s="5"/>
      <c r="I5" s="5"/>
      <c r="J5" s="5"/>
      <c r="K5" s="5">
        <f>SUM(K2:K3)</f>
        <v>1992</v>
      </c>
      <c r="L5" s="5"/>
      <c r="M5" s="5"/>
      <c r="N5" s="5"/>
      <c r="O5" s="5"/>
      <c r="P5" s="5">
        <f t="shared" si="1"/>
        <v>1992</v>
      </c>
    </row>
    <row r="6" spans="1:16" x14ac:dyDescent="0.3">
      <c r="A6" t="s">
        <v>36</v>
      </c>
      <c r="B6">
        <v>138.33000000000001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>
        <f>O2</f>
        <v>1660</v>
      </c>
      <c r="P6" s="5">
        <f t="shared" si="1"/>
        <v>1660</v>
      </c>
    </row>
    <row r="7" spans="1:16" x14ac:dyDescent="0.3">
      <c r="A7" s="7" t="s">
        <v>37</v>
      </c>
      <c r="B7" s="7">
        <v>2296.33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3">
      <c r="A8" t="s">
        <v>38</v>
      </c>
      <c r="B8">
        <v>160.22999999999999</v>
      </c>
      <c r="D8" s="5">
        <f>$B$8</f>
        <v>160.22999999999999</v>
      </c>
      <c r="E8" s="5">
        <f t="shared" ref="E8:O8" si="3">$B$8</f>
        <v>160.22999999999999</v>
      </c>
      <c r="F8" s="5">
        <f t="shared" si="3"/>
        <v>160.22999999999999</v>
      </c>
      <c r="G8" s="5">
        <f t="shared" si="3"/>
        <v>160.22999999999999</v>
      </c>
      <c r="H8" s="5">
        <f t="shared" si="3"/>
        <v>160.22999999999999</v>
      </c>
      <c r="I8" s="5">
        <f t="shared" si="3"/>
        <v>160.22999999999999</v>
      </c>
      <c r="J8" s="5">
        <f t="shared" si="3"/>
        <v>160.22999999999999</v>
      </c>
      <c r="K8" s="5"/>
      <c r="L8" s="5">
        <f t="shared" si="3"/>
        <v>160.22999999999999</v>
      </c>
      <c r="M8" s="5">
        <f t="shared" si="3"/>
        <v>160.22999999999999</v>
      </c>
      <c r="N8" s="5">
        <f t="shared" si="3"/>
        <v>160.22999999999999</v>
      </c>
      <c r="O8" s="5">
        <f t="shared" si="3"/>
        <v>160.22999999999999</v>
      </c>
      <c r="P8" s="5">
        <f t="shared" ref="P8:P9" si="4">SUM(D8:O8)</f>
        <v>1762.53</v>
      </c>
    </row>
    <row r="9" spans="1:16" x14ac:dyDescent="0.3">
      <c r="A9" t="s">
        <v>39</v>
      </c>
      <c r="B9">
        <v>250.95</v>
      </c>
      <c r="D9" s="5">
        <f>$B$9</f>
        <v>250.95</v>
      </c>
      <c r="E9" s="5">
        <f t="shared" ref="E9:O9" si="5">$B$9</f>
        <v>250.95</v>
      </c>
      <c r="F9" s="5">
        <f t="shared" si="5"/>
        <v>250.95</v>
      </c>
      <c r="G9" s="5">
        <f t="shared" si="5"/>
        <v>250.95</v>
      </c>
      <c r="H9" s="5">
        <f t="shared" si="5"/>
        <v>250.95</v>
      </c>
      <c r="I9" s="5">
        <f t="shared" si="5"/>
        <v>250.95</v>
      </c>
      <c r="J9" s="5">
        <f t="shared" si="5"/>
        <v>250.95</v>
      </c>
      <c r="K9" s="5">
        <f t="shared" si="5"/>
        <v>250.95</v>
      </c>
      <c r="L9" s="5">
        <f t="shared" si="5"/>
        <v>250.95</v>
      </c>
      <c r="M9" s="5">
        <f t="shared" si="5"/>
        <v>250.95</v>
      </c>
      <c r="N9" s="5">
        <f t="shared" si="5"/>
        <v>250.95</v>
      </c>
      <c r="O9" s="5">
        <f t="shared" si="5"/>
        <v>250.95</v>
      </c>
      <c r="P9" s="5">
        <f t="shared" si="4"/>
        <v>3011.3999999999996</v>
      </c>
    </row>
    <row r="10" spans="1:16" x14ac:dyDescent="0.3">
      <c r="A10" s="8" t="s">
        <v>40</v>
      </c>
      <c r="B10" s="8">
        <v>411.18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">
      <c r="A11" t="s">
        <v>41</v>
      </c>
      <c r="B11">
        <v>2707.51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t="s">
        <v>42</v>
      </c>
      <c r="B12">
        <v>545.38</v>
      </c>
      <c r="D12" s="5">
        <f>$B$12</f>
        <v>545.38</v>
      </c>
      <c r="E12" s="5">
        <f t="shared" ref="E12:O12" si="6">$B$12</f>
        <v>545.38</v>
      </c>
      <c r="F12" s="5">
        <f t="shared" si="6"/>
        <v>545.38</v>
      </c>
      <c r="G12" s="5">
        <f t="shared" si="6"/>
        <v>545.38</v>
      </c>
      <c r="H12" s="5">
        <f t="shared" si="6"/>
        <v>545.38</v>
      </c>
      <c r="I12" s="5">
        <f t="shared" si="6"/>
        <v>545.38</v>
      </c>
      <c r="J12" s="5">
        <f t="shared" si="6"/>
        <v>545.38</v>
      </c>
      <c r="K12" s="5">
        <f t="shared" si="6"/>
        <v>545.38</v>
      </c>
      <c r="L12" s="5">
        <f t="shared" si="6"/>
        <v>545.38</v>
      </c>
      <c r="M12" s="5">
        <f t="shared" si="6"/>
        <v>545.38</v>
      </c>
      <c r="N12" s="5">
        <f t="shared" si="6"/>
        <v>545.38</v>
      </c>
      <c r="O12" s="5">
        <f t="shared" si="6"/>
        <v>545.38</v>
      </c>
      <c r="P12" s="5">
        <f t="shared" ref="P12:P17" si="7">SUM(D12:O12)</f>
        <v>6544.56</v>
      </c>
    </row>
    <row r="13" spans="1:16" x14ac:dyDescent="0.3">
      <c r="A13" t="s">
        <v>43</v>
      </c>
      <c r="B13">
        <v>10.34</v>
      </c>
      <c r="D13" s="5">
        <f>$B13</f>
        <v>10.34</v>
      </c>
      <c r="E13" s="5">
        <f t="shared" ref="E13:O17" si="8">$B13</f>
        <v>10.34</v>
      </c>
      <c r="F13" s="5">
        <f t="shared" si="8"/>
        <v>10.34</v>
      </c>
      <c r="G13" s="5">
        <f t="shared" si="8"/>
        <v>10.34</v>
      </c>
      <c r="H13" s="5">
        <f t="shared" si="8"/>
        <v>10.34</v>
      </c>
      <c r="I13" s="5">
        <f t="shared" si="8"/>
        <v>10.34</v>
      </c>
      <c r="J13" s="5">
        <f t="shared" si="8"/>
        <v>10.34</v>
      </c>
      <c r="K13" s="5">
        <f t="shared" si="8"/>
        <v>10.34</v>
      </c>
      <c r="L13" s="5">
        <f t="shared" si="8"/>
        <v>10.34</v>
      </c>
      <c r="M13" s="5">
        <f t="shared" si="8"/>
        <v>10.34</v>
      </c>
      <c r="N13" s="5">
        <f t="shared" si="8"/>
        <v>10.34</v>
      </c>
      <c r="O13" s="5">
        <f t="shared" si="8"/>
        <v>10.34</v>
      </c>
      <c r="P13" s="5">
        <f t="shared" si="7"/>
        <v>124.08000000000003</v>
      </c>
    </row>
    <row r="14" spans="1:16" x14ac:dyDescent="0.3">
      <c r="A14" t="s">
        <v>44</v>
      </c>
      <c r="B14">
        <v>0.03</v>
      </c>
      <c r="D14" s="5">
        <f t="shared" ref="D14:D17" si="9">$B14</f>
        <v>0.03</v>
      </c>
      <c r="E14" s="5">
        <f t="shared" si="8"/>
        <v>0.03</v>
      </c>
      <c r="F14" s="5">
        <f t="shared" si="8"/>
        <v>0.03</v>
      </c>
      <c r="G14" s="5">
        <f t="shared" si="8"/>
        <v>0.03</v>
      </c>
      <c r="H14" s="5">
        <f t="shared" si="8"/>
        <v>0.03</v>
      </c>
      <c r="I14" s="5">
        <f t="shared" si="8"/>
        <v>0.03</v>
      </c>
      <c r="J14" s="5">
        <f t="shared" si="8"/>
        <v>0.03</v>
      </c>
      <c r="K14" s="5">
        <f t="shared" si="8"/>
        <v>0.03</v>
      </c>
      <c r="L14" s="5">
        <f t="shared" si="8"/>
        <v>0.03</v>
      </c>
      <c r="M14" s="5">
        <f t="shared" si="8"/>
        <v>0.03</v>
      </c>
      <c r="N14" s="5">
        <f t="shared" si="8"/>
        <v>0.03</v>
      </c>
      <c r="O14" s="5">
        <f t="shared" si="8"/>
        <v>0.03</v>
      </c>
      <c r="P14" s="5">
        <f t="shared" si="7"/>
        <v>0.3600000000000001</v>
      </c>
    </row>
    <row r="15" spans="1:16" x14ac:dyDescent="0.3">
      <c r="A15" t="s">
        <v>45</v>
      </c>
      <c r="B15">
        <v>8.0399999999999991</v>
      </c>
      <c r="D15" s="5">
        <f t="shared" si="9"/>
        <v>8.0399999999999991</v>
      </c>
      <c r="E15" s="5">
        <f t="shared" si="8"/>
        <v>8.0399999999999991</v>
      </c>
      <c r="F15" s="5">
        <f t="shared" si="8"/>
        <v>8.0399999999999991</v>
      </c>
      <c r="G15" s="5">
        <f t="shared" si="8"/>
        <v>8.0399999999999991</v>
      </c>
      <c r="H15" s="5">
        <f t="shared" si="8"/>
        <v>8.0399999999999991</v>
      </c>
      <c r="I15" s="5">
        <f t="shared" si="8"/>
        <v>8.0399999999999991</v>
      </c>
      <c r="J15" s="5">
        <f t="shared" si="8"/>
        <v>8.0399999999999991</v>
      </c>
      <c r="K15" s="5">
        <f t="shared" si="8"/>
        <v>8.0399999999999991</v>
      </c>
      <c r="L15" s="5">
        <f t="shared" si="8"/>
        <v>8.0399999999999991</v>
      </c>
      <c r="M15" s="5">
        <f t="shared" si="8"/>
        <v>8.0399999999999991</v>
      </c>
      <c r="N15" s="5">
        <f t="shared" si="8"/>
        <v>8.0399999999999991</v>
      </c>
      <c r="O15" s="5">
        <f t="shared" si="8"/>
        <v>8.0399999999999991</v>
      </c>
      <c r="P15" s="5">
        <f t="shared" si="7"/>
        <v>96.479999999999961</v>
      </c>
    </row>
    <row r="16" spans="1:16" x14ac:dyDescent="0.3">
      <c r="A16" t="s">
        <v>46</v>
      </c>
      <c r="B16">
        <v>2.0699999999999998</v>
      </c>
      <c r="D16" s="5">
        <f t="shared" si="9"/>
        <v>2.0699999999999998</v>
      </c>
      <c r="E16" s="5">
        <f t="shared" si="8"/>
        <v>2.0699999999999998</v>
      </c>
      <c r="F16" s="5">
        <f t="shared" si="8"/>
        <v>2.0699999999999998</v>
      </c>
      <c r="G16" s="5">
        <f t="shared" si="8"/>
        <v>2.0699999999999998</v>
      </c>
      <c r="H16" s="5">
        <f t="shared" si="8"/>
        <v>2.0699999999999998</v>
      </c>
      <c r="I16" s="5">
        <f t="shared" si="8"/>
        <v>2.0699999999999998</v>
      </c>
      <c r="J16" s="5">
        <f t="shared" si="8"/>
        <v>2.0699999999999998</v>
      </c>
      <c r="K16" s="5">
        <f t="shared" si="8"/>
        <v>2.0699999999999998</v>
      </c>
      <c r="L16" s="5">
        <f t="shared" si="8"/>
        <v>2.0699999999999998</v>
      </c>
      <c r="M16" s="5">
        <f t="shared" si="8"/>
        <v>2.0699999999999998</v>
      </c>
      <c r="N16" s="5">
        <f t="shared" si="8"/>
        <v>2.0699999999999998</v>
      </c>
      <c r="O16" s="5">
        <f t="shared" si="8"/>
        <v>2.0699999999999998</v>
      </c>
      <c r="P16" s="5">
        <f t="shared" si="7"/>
        <v>24.84</v>
      </c>
    </row>
    <row r="17" spans="1:16" x14ac:dyDescent="0.3">
      <c r="A17" t="s">
        <v>47</v>
      </c>
      <c r="B17">
        <v>24.57</v>
      </c>
      <c r="D17" s="5">
        <f t="shared" si="9"/>
        <v>24.57</v>
      </c>
      <c r="E17" s="5">
        <f t="shared" si="8"/>
        <v>24.57</v>
      </c>
      <c r="F17" s="5">
        <f t="shared" si="8"/>
        <v>24.57</v>
      </c>
      <c r="G17" s="5">
        <f t="shared" si="8"/>
        <v>24.57</v>
      </c>
      <c r="H17" s="5">
        <f t="shared" si="8"/>
        <v>24.57</v>
      </c>
      <c r="I17" s="5">
        <f t="shared" si="8"/>
        <v>24.57</v>
      </c>
      <c r="J17" s="5">
        <f t="shared" si="8"/>
        <v>24.57</v>
      </c>
      <c r="K17" s="5">
        <f t="shared" si="8"/>
        <v>24.57</v>
      </c>
      <c r="L17" s="5">
        <f t="shared" si="8"/>
        <v>24.57</v>
      </c>
      <c r="M17" s="5">
        <f t="shared" si="8"/>
        <v>24.57</v>
      </c>
      <c r="N17" s="5">
        <f t="shared" si="8"/>
        <v>24.57</v>
      </c>
      <c r="O17" s="5">
        <f t="shared" si="8"/>
        <v>24.57</v>
      </c>
      <c r="P17" s="5">
        <f t="shared" si="7"/>
        <v>294.83999999999997</v>
      </c>
    </row>
    <row r="18" spans="1:16" x14ac:dyDescent="0.3">
      <c r="A18" s="11" t="s">
        <v>48</v>
      </c>
      <c r="B18" s="11">
        <v>3297.94</v>
      </c>
      <c r="D18" s="5">
        <f>SUM(D2:D17)</f>
        <v>2993.6100000000006</v>
      </c>
      <c r="E18" s="5">
        <f t="shared" ref="E18:O18" si="10">SUM(E2:E17)</f>
        <v>2993.6100000000006</v>
      </c>
      <c r="F18" s="5">
        <f t="shared" si="10"/>
        <v>2993.6100000000006</v>
      </c>
      <c r="G18" s="5">
        <f t="shared" si="10"/>
        <v>2993.6100000000006</v>
      </c>
      <c r="H18" s="5">
        <f t="shared" si="10"/>
        <v>2993.6100000000006</v>
      </c>
      <c r="I18" s="5">
        <f t="shared" si="10"/>
        <v>2993.6100000000006</v>
      </c>
      <c r="J18" s="5">
        <f t="shared" si="10"/>
        <v>2993.6100000000006</v>
      </c>
      <c r="K18" s="5">
        <f t="shared" si="10"/>
        <v>4825.3799999999992</v>
      </c>
      <c r="L18" s="5">
        <f t="shared" si="10"/>
        <v>2993.6100000000006</v>
      </c>
      <c r="M18" s="5">
        <f t="shared" si="10"/>
        <v>2993.6100000000006</v>
      </c>
      <c r="N18" s="5">
        <f t="shared" si="10"/>
        <v>2993.6100000000006</v>
      </c>
      <c r="O18" s="5">
        <f t="shared" si="10"/>
        <v>4653.6099999999988</v>
      </c>
      <c r="P18" s="5">
        <f>SUM(D18:O18)</f>
        <v>39415.090000000004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2520-BF9D-4714-BE6D-0E4E897D7C1C}">
  <dimension ref="A1:D18"/>
  <sheetViews>
    <sheetView workbookViewId="0">
      <selection activeCell="D18" sqref="D18"/>
    </sheetView>
  </sheetViews>
  <sheetFormatPr defaultRowHeight="14.4" x14ac:dyDescent="0.3"/>
  <cols>
    <col min="1" max="1" width="27.21875" bestFit="1" customWidth="1"/>
  </cols>
  <sheetData>
    <row r="1" spans="1:4" x14ac:dyDescent="0.3">
      <c r="A1" s="9" t="s">
        <v>49</v>
      </c>
      <c r="B1" s="9" t="s">
        <v>50</v>
      </c>
    </row>
    <row r="2" spans="1:4" x14ac:dyDescent="0.3">
      <c r="A2" t="s">
        <v>32</v>
      </c>
      <c r="B2">
        <v>1300</v>
      </c>
    </row>
    <row r="3" spans="1:4" x14ac:dyDescent="0.3">
      <c r="A3" t="s">
        <v>33</v>
      </c>
      <c r="B3">
        <v>260</v>
      </c>
    </row>
    <row r="4" spans="1:4" x14ac:dyDescent="0.3">
      <c r="A4" t="s">
        <v>34</v>
      </c>
      <c r="B4">
        <v>46.92</v>
      </c>
    </row>
    <row r="5" spans="1:4" x14ac:dyDescent="0.3">
      <c r="A5" t="s">
        <v>35</v>
      </c>
      <c r="B5">
        <v>130</v>
      </c>
    </row>
    <row r="6" spans="1:4" x14ac:dyDescent="0.3">
      <c r="A6" t="s">
        <v>36</v>
      </c>
      <c r="B6">
        <v>108.33</v>
      </c>
    </row>
    <row r="7" spans="1:4" x14ac:dyDescent="0.3">
      <c r="A7" s="7" t="s">
        <v>37</v>
      </c>
      <c r="B7" s="7">
        <v>1845.25</v>
      </c>
      <c r="C7">
        <f>SUM(B2:B6)-B4</f>
        <v>1798.33</v>
      </c>
    </row>
    <row r="8" spans="1:4" x14ac:dyDescent="0.3">
      <c r="A8" t="s">
        <v>38</v>
      </c>
      <c r="B8">
        <v>160.22999999999999</v>
      </c>
    </row>
    <row r="9" spans="1:4" x14ac:dyDescent="0.3">
      <c r="A9" t="s">
        <v>39</v>
      </c>
      <c r="B9">
        <v>197.4</v>
      </c>
    </row>
    <row r="10" spans="1:4" x14ac:dyDescent="0.3">
      <c r="A10" s="8" t="s">
        <v>40</v>
      </c>
      <c r="B10" s="8">
        <v>357.63</v>
      </c>
      <c r="C10">
        <f>SUM(B8:B9)</f>
        <v>357.63</v>
      </c>
    </row>
    <row r="11" spans="1:4" x14ac:dyDescent="0.3">
      <c r="A11" t="s">
        <v>41</v>
      </c>
      <c r="B11">
        <v>2202.88</v>
      </c>
      <c r="C11">
        <f>C7+C10</f>
        <v>2155.96</v>
      </c>
    </row>
    <row r="12" spans="1:4" x14ac:dyDescent="0.3">
      <c r="A12" t="s">
        <v>42</v>
      </c>
      <c r="B12">
        <v>427.1</v>
      </c>
      <c r="C12">
        <f>C7*23.75%</f>
        <v>427.10337499999997</v>
      </c>
      <c r="D12">
        <f>B12/B7</f>
        <v>0.23145915187643951</v>
      </c>
    </row>
    <row r="13" spans="1:4" x14ac:dyDescent="0.3">
      <c r="A13" t="s">
        <v>43</v>
      </c>
      <c r="B13">
        <v>10.34</v>
      </c>
    </row>
    <row r="14" spans="1:4" x14ac:dyDescent="0.3">
      <c r="A14" t="s">
        <v>44</v>
      </c>
      <c r="B14">
        <v>0.03</v>
      </c>
    </row>
    <row r="15" spans="1:4" x14ac:dyDescent="0.3">
      <c r="A15" t="s">
        <v>45</v>
      </c>
      <c r="B15">
        <v>6.46</v>
      </c>
      <c r="C15">
        <f>C7* 0.0035</f>
        <v>6.2941549999999999</v>
      </c>
      <c r="D15">
        <f>B7*0.0035</f>
        <v>6.4583750000000002</v>
      </c>
    </row>
    <row r="16" spans="1:4" x14ac:dyDescent="0.3">
      <c r="A16" t="s">
        <v>46</v>
      </c>
      <c r="B16">
        <v>2.0699999999999998</v>
      </c>
    </row>
    <row r="17" spans="1:2" x14ac:dyDescent="0.3">
      <c r="A17" t="s">
        <v>47</v>
      </c>
      <c r="B17">
        <v>24.57</v>
      </c>
    </row>
    <row r="18" spans="1:2" x14ac:dyDescent="0.3">
      <c r="A18" s="10" t="s">
        <v>48</v>
      </c>
      <c r="B18" s="10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CF</vt:lpstr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Godinho - Mind Source</dc:creator>
  <cp:lastModifiedBy>João Godinho - Mind Source</cp:lastModifiedBy>
  <dcterms:created xsi:type="dcterms:W3CDTF">2019-10-24T11:09:13Z</dcterms:created>
  <dcterms:modified xsi:type="dcterms:W3CDTF">2019-11-28T10:28:32Z</dcterms:modified>
</cp:coreProperties>
</file>