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5" yWindow="-15" windowWidth="19230" windowHeight="3675"/>
  </bookViews>
  <sheets>
    <sheet name="Capital" sheetId="1" r:id="rId1"/>
    <sheet name="Depreciation" sheetId="6" r:id="rId2"/>
    <sheet name="Lookup" sheetId="2" state="hidden" r:id="rId3"/>
    <sheet name="{AR}01" sheetId="4" state="hidden" r:id="rId4"/>
    <sheet name="{PL}PickLst" sheetId="5" state="hidden" r:id="rId5"/>
  </sheets>
  <definedNames>
    <definedName name="Organization">Capital!$D$14</definedName>
    <definedName name="TM1REBUILDOPTION">1</definedName>
    <definedName name="TM1RPTDATARNG3" localSheetId="0">Capital!$20:$30</definedName>
    <definedName name="TM1RPTFMTIDCOL" localSheetId="0">Capital!$A$1:$A$9</definedName>
    <definedName name="TM1RPTFMTRNG" localSheetId="0">Capital!$D$1:$J$9</definedName>
    <definedName name="YesNo">Lookup!$A$2:$A$3</definedName>
  </definedNames>
  <calcPr calcId="152511" calcMode="manual" concurrentCalc="0"/>
</workbook>
</file>

<file path=xl/calcChain.xml><?xml version="1.0" encoding="utf-8"?>
<calcChain xmlns="http://schemas.openxmlformats.org/spreadsheetml/2006/main">
  <c r="B30" i="1" l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D10" i="1"/>
  <c r="D14" i="1"/>
  <c r="F14" i="1"/>
  <c r="I14" i="1"/>
  <c r="J14" i="1"/>
  <c r="J30" i="1"/>
  <c r="I30" i="1"/>
  <c r="H30" i="1"/>
  <c r="G30" i="1"/>
  <c r="F30" i="1"/>
  <c r="E30" i="1"/>
  <c r="J29" i="1"/>
  <c r="I29" i="1"/>
  <c r="H29" i="1"/>
  <c r="G29" i="1"/>
  <c r="F29" i="1"/>
  <c r="E29" i="1"/>
  <c r="J28" i="1"/>
  <c r="I28" i="1"/>
  <c r="H28" i="1"/>
  <c r="G28" i="1"/>
  <c r="F28" i="1"/>
  <c r="E28" i="1"/>
  <c r="J27" i="1"/>
  <c r="I27" i="1"/>
  <c r="H27" i="1"/>
  <c r="G27" i="1"/>
  <c r="F27" i="1"/>
  <c r="E27" i="1"/>
  <c r="J26" i="1"/>
  <c r="I26" i="1"/>
  <c r="H26" i="1"/>
  <c r="G26" i="1"/>
  <c r="F26" i="1"/>
  <c r="E26" i="1"/>
  <c r="J25" i="1"/>
  <c r="I25" i="1"/>
  <c r="H25" i="1"/>
  <c r="G25" i="1"/>
  <c r="F25" i="1"/>
  <c r="E25" i="1"/>
  <c r="J24" i="1"/>
  <c r="I24" i="1"/>
  <c r="H24" i="1"/>
  <c r="G24" i="1"/>
  <c r="F24" i="1"/>
  <c r="E24" i="1"/>
  <c r="J23" i="1"/>
  <c r="I23" i="1"/>
  <c r="H23" i="1"/>
  <c r="G23" i="1"/>
  <c r="F23" i="1"/>
  <c r="E23" i="1"/>
  <c r="J22" i="1"/>
  <c r="I22" i="1"/>
  <c r="H22" i="1"/>
  <c r="G22" i="1"/>
  <c r="F22" i="1"/>
  <c r="E22" i="1"/>
  <c r="J21" i="1"/>
  <c r="I21" i="1"/>
  <c r="H21" i="1"/>
  <c r="G21" i="1"/>
  <c r="F21" i="1"/>
  <c r="E21" i="1"/>
  <c r="C5" i="6"/>
  <c r="E32" i="1"/>
  <c r="E33" i="1"/>
  <c r="E34" i="1"/>
  <c r="E35" i="1"/>
  <c r="E31" i="1"/>
  <c r="F38" i="1"/>
  <c r="E5" i="6"/>
  <c r="G5" i="6"/>
  <c r="I5" i="6"/>
  <c r="D1" i="6"/>
  <c r="E25" i="6"/>
  <c r="G38" i="1"/>
  <c r="H38" i="1"/>
  <c r="I38" i="1"/>
  <c r="J38" i="1"/>
  <c r="K38" i="1"/>
  <c r="L38" i="1"/>
  <c r="M38" i="1"/>
  <c r="N38" i="1"/>
  <c r="O38" i="1"/>
  <c r="P38" i="1"/>
  <c r="Q38" i="1"/>
  <c r="P8" i="6"/>
  <c r="J8" i="6"/>
  <c r="K8" i="6"/>
  <c r="L8" i="6"/>
  <c r="M8" i="6"/>
  <c r="N8" i="6"/>
  <c r="O8" i="6"/>
  <c r="F8" i="6"/>
  <c r="G8" i="6"/>
  <c r="H8" i="6"/>
  <c r="I8" i="6"/>
  <c r="E8" i="6"/>
  <c r="B20" i="1"/>
  <c r="D20" i="1"/>
  <c r="A20" i="1"/>
  <c r="A2" i="1"/>
  <c r="A3" i="1"/>
  <c r="A4" i="1"/>
  <c r="A5" i="1"/>
  <c r="E20" i="1"/>
  <c r="G20" i="1"/>
  <c r="F20" i="1"/>
  <c r="H20" i="1"/>
  <c r="I20" i="1"/>
  <c r="J20" i="1"/>
  <c r="M25" i="6"/>
  <c r="E9" i="6"/>
  <c r="F11" i="6"/>
  <c r="J13" i="6"/>
  <c r="J21" i="6"/>
  <c r="O10" i="6"/>
  <c r="P12" i="6"/>
  <c r="D17" i="6"/>
  <c r="E19" i="6"/>
  <c r="F21" i="6"/>
  <c r="E17" i="6"/>
  <c r="H20" i="6"/>
  <c r="K13" i="6"/>
  <c r="M14" i="6"/>
  <c r="N21" i="6"/>
  <c r="D14" i="6"/>
  <c r="D24" i="6"/>
  <c r="H25" i="6"/>
  <c r="G18" i="6"/>
  <c r="N11" i="6"/>
  <c r="G13" i="6"/>
  <c r="F17" i="6"/>
  <c r="J24" i="6"/>
  <c r="L11" i="6"/>
  <c r="D12" i="6"/>
  <c r="G20" i="6"/>
  <c r="J19" i="6"/>
  <c r="G25" i="6"/>
  <c r="P25" i="6"/>
  <c r="N9" i="6"/>
  <c r="O11" i="6"/>
  <c r="K17" i="6"/>
  <c r="E13" i="6"/>
  <c r="J9" i="6"/>
  <c r="K11" i="6"/>
  <c r="L13" i="6"/>
  <c r="M17" i="6"/>
  <c r="N19" i="6"/>
  <c r="O21" i="6"/>
  <c r="D18" i="6"/>
  <c r="G21" i="6"/>
  <c r="O20" i="6"/>
  <c r="P19" i="6"/>
  <c r="M19" i="6"/>
  <c r="M11" i="6"/>
  <c r="I9" i="6"/>
  <c r="N24" i="6"/>
  <c r="E24" i="6"/>
  <c r="K25" i="6"/>
  <c r="M10" i="6"/>
  <c r="N12" i="6"/>
  <c r="E20" i="6"/>
  <c r="I10" i="6"/>
  <c r="J12" i="6"/>
  <c r="K14" i="6"/>
  <c r="L18" i="6"/>
  <c r="M20" i="6"/>
  <c r="I14" i="6"/>
  <c r="L19" i="6"/>
  <c r="L12" i="6"/>
  <c r="H21" i="6"/>
  <c r="E21" i="6"/>
  <c r="H13" i="6"/>
  <c r="O9" i="6"/>
  <c r="P24" i="6"/>
  <c r="G24" i="6"/>
  <c r="I25" i="6"/>
  <c r="D8" i="6"/>
  <c r="G10" i="6"/>
  <c r="H12" i="6"/>
  <c r="P18" i="6"/>
  <c r="L10" i="6"/>
  <c r="M12" i="6"/>
  <c r="N14" i="6"/>
  <c r="O18" i="6"/>
  <c r="P20" i="6"/>
  <c r="L14" i="6"/>
  <c r="O19" i="6"/>
  <c r="O12" i="6"/>
  <c r="I17" i="6"/>
  <c r="J14" i="6"/>
  <c r="G14" i="6"/>
  <c r="H10" i="6"/>
  <c r="I24" i="6"/>
  <c r="H14" i="1"/>
  <c r="J10" i="6"/>
  <c r="K12" i="6"/>
  <c r="I19" i="6"/>
  <c r="F10" i="6"/>
  <c r="G12" i="6"/>
  <c r="H14" i="6"/>
  <c r="I18" i="6"/>
  <c r="J20" i="6"/>
  <c r="P13" i="6"/>
  <c r="F19" i="6"/>
  <c r="F12" i="6"/>
  <c r="N18" i="6"/>
  <c r="O17" i="6"/>
  <c r="L17" i="6"/>
  <c r="N10" i="6"/>
  <c r="K24" i="6"/>
  <c r="N25" i="6"/>
  <c r="H9" i="6"/>
  <c r="F14" i="6"/>
  <c r="P21" i="6"/>
  <c r="E11" i="6"/>
  <c r="F13" i="6"/>
  <c r="H19" i="6"/>
  <c r="I21" i="6"/>
  <c r="K20" i="6"/>
  <c r="F20" i="6"/>
  <c r="D19" i="6"/>
  <c r="F9" i="6"/>
  <c r="M24" i="6"/>
  <c r="L25" i="6"/>
  <c r="D13" i="6"/>
  <c r="N20" i="6"/>
  <c r="H11" i="6"/>
  <c r="I13" i="6"/>
  <c r="K19" i="6"/>
  <c r="N17" i="6"/>
  <c r="D21" i="6"/>
  <c r="L20" i="6"/>
  <c r="I20" i="6"/>
  <c r="L9" i="6"/>
  <c r="O24" i="6"/>
  <c r="E10" i="6"/>
  <c r="D25" i="6"/>
  <c r="D10" i="6"/>
  <c r="N13" i="6"/>
  <c r="O13" i="6"/>
  <c r="P17" i="6"/>
  <c r="J18" i="6"/>
  <c r="M21" i="6"/>
  <c r="P14" i="6"/>
  <c r="K10" i="6"/>
  <c r="F25" i="6"/>
  <c r="O25" i="6"/>
  <c r="O14" i="6"/>
  <c r="P11" i="6"/>
  <c r="E14" i="6"/>
  <c r="M13" i="6"/>
  <c r="M18" i="6"/>
  <c r="K18" i="6"/>
  <c r="H18" i="6"/>
  <c r="L24" i="6"/>
  <c r="D11" i="6"/>
  <c r="J11" i="6"/>
  <c r="F18" i="6"/>
  <c r="P9" i="6"/>
  <c r="K9" i="6"/>
  <c r="E18" i="6"/>
  <c r="D20" i="6"/>
  <c r="M9" i="6"/>
  <c r="E12" i="6"/>
  <c r="H24" i="6"/>
  <c r="F24" i="6"/>
  <c r="I12" i="6"/>
  <c r="K21" i="6"/>
  <c r="L21" i="6"/>
  <c r="J17" i="6"/>
  <c r="G9" i="6"/>
  <c r="P10" i="6"/>
  <c r="G11" i="6"/>
  <c r="G19" i="6"/>
  <c r="H17" i="6"/>
  <c r="G17" i="6"/>
  <c r="D9" i="6"/>
  <c r="I11" i="6"/>
  <c r="J25" i="6"/>
  <c r="J26" i="6"/>
  <c r="O26" i="6"/>
  <c r="F26" i="6"/>
  <c r="D26" i="6"/>
  <c r="L26" i="6"/>
  <c r="N26" i="6"/>
  <c r="E26" i="6"/>
  <c r="I26" i="6"/>
  <c r="K26" i="6"/>
  <c r="P26" i="6"/>
  <c r="G26" i="6"/>
  <c r="H26" i="6"/>
  <c r="M26" i="6"/>
</calcChain>
</file>

<file path=xl/sharedStrings.xml><?xml version="1.0" encoding="utf-8"?>
<sst xmlns="http://schemas.openxmlformats.org/spreadsheetml/2006/main" count="134" uniqueCount="69">
  <si>
    <t>Asset Types</t>
  </si>
  <si>
    <t>Year</t>
  </si>
  <si>
    <t>Version</t>
  </si>
  <si>
    <t>Description</t>
  </si>
  <si>
    <t>Purchase Cost</t>
  </si>
  <si>
    <t>Purchase Period</t>
  </si>
  <si>
    <t>In-Service Period</t>
  </si>
  <si>
    <t>Project Code</t>
  </si>
  <si>
    <t>Life</t>
  </si>
  <si>
    <t>Justification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</si>
  <si>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</si>
  <si>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</si>
  <si>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</si>
  <si>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</si>
  <si>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</si>
  <si>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</si>
  <si>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</si>
  <si>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</si>
  <si>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</si>
  <si>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</si>
  <si>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Total</t>
  </si>
  <si>
    <t>D</t>
  </si>
  <si>
    <t>N</t>
  </si>
  <si>
    <t>[Begin Format Range]</t>
  </si>
  <si>
    <t>[End Format Range]</t>
  </si>
  <si>
    <t>Organization</t>
  </si>
  <si>
    <t>YesNo</t>
  </si>
  <si>
    <t>No</t>
  </si>
  <si>
    <t>Yes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</si>
  <si>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</si>
  <si>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</si>
  <si>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</si>
  <si>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</si>
  <si>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</si>
  <si>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</si>
  <si>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</si>
  <si>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</si>
  <si>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</si>
  <si>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</si>
  <si>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</si>
  <si>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</si>
  <si>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CUBE:</t>
  </si>
  <si>
    <t>Cost Beg Bal</t>
  </si>
  <si>
    <t>Additions</t>
  </si>
  <si>
    <t>YTD Additions</t>
  </si>
  <si>
    <t>In Service</t>
  </si>
  <si>
    <t>YTD In Service</t>
  </si>
  <si>
    <t>Adjustments</t>
  </si>
  <si>
    <t>Cost End Bal</t>
  </si>
  <si>
    <t>Depr Beg Bal</t>
  </si>
  <si>
    <t>6510 Depr on Existing Assets</t>
  </si>
  <si>
    <t>6520 Depr on Additions</t>
  </si>
  <si>
    <t>Total Depreciation</t>
  </si>
  <si>
    <t>Depr End Bal</t>
  </si>
  <si>
    <t>Asset Beg Bal</t>
  </si>
  <si>
    <t>Asset End Bal</t>
  </si>
  <si>
    <t>COST ($000)</t>
  </si>
  <si>
    <t>DEPRECIATION ($000)</t>
  </si>
  <si>
    <t>BALANCE SHEET ($000)</t>
  </si>
  <si>
    <t>Depr on Existing Assets</t>
  </si>
  <si>
    <t>Depr on Additions</t>
  </si>
  <si>
    <t>Depreciation Detail ($000)</t>
  </si>
  <si>
    <t>Change</t>
  </si>
  <si>
    <t>Purchase</t>
  </si>
  <si>
    <t>Cost</t>
  </si>
  <si>
    <t>Period</t>
  </si>
  <si>
    <t>In-Service</t>
  </si>
  <si>
    <t>Project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</si>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</sst>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 &quot;??_);_(@_)"/>
    <numFmt numFmtId="165" formatCode="_(* #,##0_);_(* \(#,##0\);_(* &quot;-&quot;??_);_(@_)"/>
    <numFmt numFmtId="166" formatCode="_(* #,##0,_);_(* \(#,##0,\);_(* &quot;-&quot;??_);_(@_)"/>
    <numFmt numFmtId="167" formatCode="&quot;- &quot;@"/>
    <numFmt numFmtId="168" formatCode="#,###;\(#,###\)"/>
  </numFmts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color indexed="8"/>
      <name val="Calibri"/>
      <family val="2"/>
    </font>
    <font>
      <sz val="14"/>
      <color indexed="63"/>
      <name val="Calibri"/>
      <family val="2"/>
    </font>
    <font>
      <b/>
      <sz val="9"/>
      <name val="Calibri"/>
      <family val="2"/>
    </font>
    <font>
      <sz val="8"/>
      <name val="Calibri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sz val="9"/>
      <color indexed="63"/>
      <name val="Arial"/>
      <family val="2"/>
    </font>
    <font>
      <b/>
      <sz val="12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b/>
      <sz val="9"/>
      <color theme="0" tint="-0.499984740745262"/>
      <name val="Arial"/>
      <family val="2"/>
    </font>
    <font>
      <sz val="8"/>
      <color theme="0" tint="-4.9989318521683403E-2"/>
      <name val="Arial"/>
      <family val="2"/>
    </font>
    <font>
      <sz val="9"/>
      <color indexed="9"/>
      <name val="Arial"/>
      <family val="2"/>
    </font>
    <font>
      <b/>
      <sz val="9"/>
      <color rgb="FF8BC43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0" tint="-4.9989318521683403E-2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rgb="FF0296D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0" fillId="0" borderId="0" xfId="0" applyAlignment="1">
      <alignment vertical="center"/>
    </xf>
    <xf numFmtId="0" fontId="0" fillId="3" borderId="1" xfId="0" applyFill="1" applyBorder="1"/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/>
    </xf>
    <xf numFmtId="0" fontId="11" fillId="0" borderId="0" xfId="0" applyFont="1" applyFill="1"/>
    <xf numFmtId="0" fontId="11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/>
    <xf numFmtId="0" fontId="9" fillId="0" borderId="0" xfId="0" applyFont="1" applyFill="1"/>
    <xf numFmtId="0" fontId="11" fillId="0" borderId="0" xfId="0" applyFont="1" applyFill="1" applyBorder="1"/>
    <xf numFmtId="0" fontId="12" fillId="0" borderId="0" xfId="0" applyFont="1" applyFill="1" applyBorder="1" applyAlignment="1">
      <alignment vertical="center"/>
    </xf>
    <xf numFmtId="49" fontId="8" fillId="5" borderId="0" xfId="0" applyNumberFormat="1" applyFont="1" applyFill="1" applyBorder="1" applyAlignment="1">
      <alignment horizontal="center" vertical="center"/>
    </xf>
    <xf numFmtId="49" fontId="8" fillId="5" borderId="2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14" fillId="0" borderId="0" xfId="0" applyNumberFormat="1" applyFont="1" applyFill="1" applyBorder="1" applyAlignment="1">
      <alignment horizontal="left" indent="1"/>
    </xf>
    <xf numFmtId="0" fontId="0" fillId="0" borderId="0" xfId="0" applyBorder="1"/>
    <xf numFmtId="0" fontId="15" fillId="0" borderId="0" xfId="0" applyFont="1"/>
    <xf numFmtId="0" fontId="0" fillId="6" borderId="0" xfId="0" applyFill="1"/>
    <xf numFmtId="49" fontId="16" fillId="0" borderId="0" xfId="0" applyNumberFormat="1" applyFont="1" applyFill="1" applyBorder="1" applyAlignment="1">
      <alignment horizontal="left" indent="1"/>
    </xf>
    <xf numFmtId="49" fontId="0" fillId="0" borderId="0" xfId="0" applyNumberFormat="1"/>
    <xf numFmtId="0" fontId="0" fillId="0" borderId="0" xfId="0" applyNumberFormat="1" applyFont="1" applyFill="1" applyBorder="1" applyAlignment="1"/>
    <xf numFmtId="0" fontId="17" fillId="0" borderId="0" xfId="0" applyFont="1"/>
    <xf numFmtId="49" fontId="17" fillId="0" borderId="0" xfId="0" applyNumberFormat="1" applyFont="1"/>
    <xf numFmtId="168" fontId="17" fillId="0" borderId="0" xfId="0" applyNumberFormat="1" applyFont="1"/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/>
    <xf numFmtId="164" fontId="18" fillId="0" borderId="0" xfId="1" applyNumberFormat="1" applyFont="1" applyFill="1" applyBorder="1"/>
    <xf numFmtId="165" fontId="18" fillId="0" borderId="0" xfId="1" applyNumberFormat="1" applyFont="1" applyFill="1" applyBorder="1"/>
    <xf numFmtId="164" fontId="18" fillId="0" borderId="0" xfId="1" applyNumberFormat="1" applyFont="1" applyFill="1" applyBorder="1" applyAlignment="1">
      <alignment horizontal="center"/>
    </xf>
    <xf numFmtId="0" fontId="11" fillId="0" borderId="0" xfId="0" applyFont="1"/>
    <xf numFmtId="0" fontId="11" fillId="0" borderId="0" xfId="0" applyFont="1" applyBorder="1"/>
    <xf numFmtId="165" fontId="18" fillId="0" borderId="0" xfId="1" applyNumberFormat="1" applyFont="1" applyFill="1" applyBorder="1" applyAlignment="1">
      <alignment horizontal="center"/>
    </xf>
    <xf numFmtId="167" fontId="8" fillId="0" borderId="0" xfId="0" applyNumberFormat="1" applyFont="1" applyFill="1" applyBorder="1" applyAlignment="1">
      <alignment horizontal="left"/>
    </xf>
    <xf numFmtId="0" fontId="19" fillId="4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top" wrapText="1"/>
    </xf>
    <xf numFmtId="0" fontId="0" fillId="7" borderId="0" xfId="0" applyFill="1" applyBorder="1"/>
    <xf numFmtId="165" fontId="18" fillId="8" borderId="0" xfId="1" applyNumberFormat="1" applyFont="1" applyFill="1" applyBorder="1"/>
    <xf numFmtId="165" fontId="18" fillId="8" borderId="0" xfId="1" applyNumberFormat="1" applyFont="1" applyFill="1" applyBorder="1" applyAlignment="1">
      <alignment horizontal="center"/>
    </xf>
    <xf numFmtId="49" fontId="20" fillId="8" borderId="0" xfId="0" applyNumberFormat="1" applyFont="1" applyFill="1" applyBorder="1" applyAlignment="1">
      <alignment horizontal="left" indent="1"/>
    </xf>
    <xf numFmtId="49" fontId="8" fillId="0" borderId="0" xfId="0" applyNumberFormat="1" applyFont="1" applyFill="1" applyBorder="1" applyAlignment="1">
      <alignment horizontal="left" indent="1"/>
    </xf>
    <xf numFmtId="165" fontId="8" fillId="0" borderId="0" xfId="1" applyNumberFormat="1" applyFont="1" applyFill="1" applyBorder="1"/>
    <xf numFmtId="49" fontId="21" fillId="0" borderId="0" xfId="0" applyNumberFormat="1" applyFont="1" applyFill="1" applyBorder="1" applyAlignment="1">
      <alignment horizontal="left"/>
    </xf>
    <xf numFmtId="166" fontId="18" fillId="0" borderId="0" xfId="1" applyNumberFormat="1" applyFont="1" applyFill="1" applyBorder="1"/>
    <xf numFmtId="166" fontId="18" fillId="0" borderId="3" xfId="1" applyNumberFormat="1" applyFont="1" applyFill="1" applyBorder="1"/>
    <xf numFmtId="0" fontId="10" fillId="0" borderId="0" xfId="0" applyFont="1" applyFill="1" applyBorder="1" applyAlignment="1"/>
    <xf numFmtId="165" fontId="10" fillId="0" borderId="0" xfId="1" applyNumberFormat="1" applyFont="1" applyFill="1" applyBorder="1"/>
    <xf numFmtId="49" fontId="18" fillId="5" borderId="0" xfId="0" applyNumberFormat="1" applyFont="1" applyFill="1" applyBorder="1" applyAlignment="1">
      <alignment horizontal="left"/>
    </xf>
    <xf numFmtId="49" fontId="18" fillId="5" borderId="3" xfId="0" applyNumberFormat="1" applyFont="1" applyFill="1" applyBorder="1" applyAlignment="1">
      <alignment horizontal="left"/>
    </xf>
    <xf numFmtId="0" fontId="10" fillId="5" borderId="0" xfId="0" applyFont="1" applyFill="1" applyBorder="1" applyAlignment="1"/>
    <xf numFmtId="0" fontId="9" fillId="5" borderId="0" xfId="0" applyFont="1" applyFill="1" applyBorder="1" applyAlignment="1"/>
    <xf numFmtId="166" fontId="8" fillId="0" borderId="0" xfId="1" applyNumberFormat="1" applyFont="1" applyFill="1" applyBorder="1"/>
    <xf numFmtId="166" fontId="8" fillId="0" borderId="3" xfId="1" applyNumberFormat="1" applyFont="1" applyFill="1" applyBorder="1"/>
    <xf numFmtId="165" fontId="9" fillId="0" borderId="0" xfId="1" applyNumberFormat="1" applyFont="1" applyFill="1" applyBorder="1"/>
    <xf numFmtId="0" fontId="22" fillId="0" borderId="5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</xf>
    <xf numFmtId="49" fontId="8" fillId="5" borderId="2" xfId="0" applyNumberFormat="1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49" fontId="8" fillId="5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589C"/>
      <rgbColor rgb="00888FAC"/>
      <rgbColor rgb="000000FF"/>
      <rgbColor rgb="00830E17"/>
      <rgbColor rgb="00CDB79E"/>
      <rgbColor rgb="0095B3D7"/>
      <rgbColor rgb="00800000"/>
      <rgbColor rgb="000F3F6A"/>
      <rgbColor rgb="00000080"/>
      <rgbColor rgb="00808000"/>
      <rgbColor rgb="00800080"/>
      <rgbColor rgb="00DBE5F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8F8F8"/>
      <rgbColor rgb="00B7D2EC"/>
      <rgbColor rgb="00E7E5E5"/>
      <rgbColor rgb="003366FF"/>
      <rgbColor rgb="00B8CCE4"/>
      <rgbColor rgb="00E5E5E5"/>
      <rgbColor rgb="00B6DDF1"/>
      <rgbColor rgb="0099AACC"/>
      <rgbColor rgb="00E56565"/>
      <rgbColor rgb="00666699"/>
      <rgbColor rgb="00969696"/>
      <rgbColor rgb="0039CF08"/>
      <rgbColor rgb="00FFFAFA"/>
      <rgbColor rgb="00D6595A"/>
      <rgbColor rgb="00DAD8D8"/>
      <rgbColor rgb="00993300"/>
      <rgbColor rgb="00DFEEFA"/>
      <rgbColor rgb="00333399"/>
      <rgbColor rgb="00333333"/>
    </indexedColors>
    <mruColors>
      <color rgb="FF0296DF"/>
      <color rgb="FF8BC43F"/>
      <color rgb="FF66CBFD"/>
      <color rgb="FFF9F9F9"/>
      <color rgb="FFF5F5F5"/>
      <color rgb="FFB7D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2090"/>
  <ax:ocxPr ax:name="_ExtentY" ax:value="476"/>
  <ax:ocxPr ax:name="_StockProps" ax:value="0"/>
  <ax:ocxPr ax:name="ServerName" ax:value="smartco"/>
  <ax:ocxPr ax:name="ProcessName" ax:value="load_jc_asmpt"/>
  <ax:ocxPr ax:name="Name" ax:value=""/>
  <ax:ocxPr ax:name="Type" ax:value=""/>
  <ax:ocxPr ax:name="Value" ax:value=""/>
  <ax:ocxPr ax:name="Prompt" ax:value=""/>
  <ax:ocxPr ax:name="BackColor" ax:value="14652930"/>
  <ax:ocxPr ax:name="ForeColor" ax:value="16777215"/>
  <ax:ocxPr ax:name="Font">
    <ax:font ax:persistence="persistPropertyBag">
      <ax:ocxPr ax:name="Name" ax:value="Arial"/>
      <ax:ocxPr ax:name="Size" ax:value="9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Input\Contributor"/>
  <ax:ocxPr ax:name="TargetWorksheetName" ax:value="AllocationRates"/>
  <ax:ocxPr ax:name="AutoTitles" ax:value="-1"/>
  <ax:ocxPr ax:name="ReplaceWindow" ax:value="0"/>
  <ax:ocxPr ax:name="IsMappingFormula" ax:value="0"/>
  <ax:ocxPr ax:name="TargetTypes" ax:value="0"/>
  <ax:ocxPr ax:name="TargetObjects" ax:value="Employee"/>
  <ax:ocxPr ax:name="TargetSubsets" ax:value=""/>
  <ax:ocxPr ax:name="TargetAliases" ax:value=""/>
  <ax:ocxPr ax:name="TargetValues" ax:value=""/>
  <ax:ocxPr ax:name="SourceTypes" ax:value="1"/>
  <ax:ocxPr ax:name="SourceObjects" ax:value="Employee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0"/>
  <ax:ocxPr ax:name="UseApporg" ax:value="-1"/>
  <ax:ocxPr ax:name="Version" ax:value="5"/>
  <ax:ocxPr ax:name="PreRecalc" ax:value="2"/>
  <ax:ocxPr ax:name="WorkSheetRecalc" ax:value="2"/>
  <ax:ocxPr ax:name="ProcessRecalc" ax:value="1"/>
  <ax:ocxPr ax:name="DoReCalcOnly" ax:value="-1"/>
  <ax:ocxPr ax:name="UseReferenceForServerName" ax:value="0"/>
  <ax:ocxPr ax:name="ResizeButtonToCaption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 baseline="0">
                <a:solidFill>
                  <a:schemeClr val="bg1">
                    <a:lumMod val="50000"/>
                  </a:schemeClr>
                </a:solidFill>
              </a:rPr>
              <a:t>Asset End Bal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Capital!$E$38</c:f>
              <c:strCache>
                <c:ptCount val="1"/>
                <c:pt idx="0">
                  <c:v>Asset End Bal</c:v>
                </c:pt>
              </c:strCache>
            </c:strRef>
          </c:tx>
          <c:spPr>
            <a:ln w="50800">
              <a:solidFill>
                <a:srgbClr val="0296DF"/>
              </a:solidFill>
            </a:ln>
          </c:spPr>
          <c:marker>
            <c:symbol val="none"/>
          </c:marker>
          <c:cat>
            <c:strRef>
              <c:f>Capital!$F$37:$Q$37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Capital!$F$38:$Q$38</c:f>
              <c:numCache>
                <c:formatCode>#,###;\(#,###\)</c:formatCode>
                <c:ptCount val="12"/>
                <c:pt idx="0">
                  <c:v>92916.666666666657</c:v>
                </c:pt>
                <c:pt idx="1">
                  <c:v>122916.66666666666</c:v>
                </c:pt>
                <c:pt idx="2">
                  <c:v>122916.66666666666</c:v>
                </c:pt>
                <c:pt idx="3">
                  <c:v>122916.66666666666</c:v>
                </c:pt>
                <c:pt idx="4">
                  <c:v>152916.66666666666</c:v>
                </c:pt>
                <c:pt idx="5">
                  <c:v>142916.66666666666</c:v>
                </c:pt>
                <c:pt idx="6">
                  <c:v>130416.66666666666</c:v>
                </c:pt>
                <c:pt idx="7">
                  <c:v>147916.66666666666</c:v>
                </c:pt>
                <c:pt idx="8">
                  <c:v>135416.66666666666</c:v>
                </c:pt>
                <c:pt idx="9">
                  <c:v>122916.66666666666</c:v>
                </c:pt>
                <c:pt idx="10">
                  <c:v>110416.66666666666</c:v>
                </c:pt>
                <c:pt idx="11">
                  <c:v>97916.666666666657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083968"/>
        <c:axId val="1734087776"/>
      </c:lineChart>
      <c:catAx>
        <c:axId val="173408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734087776"/>
        <c:crosses val="autoZero"/>
        <c:auto val="1"/>
        <c:lblAlgn val="ctr"/>
        <c:lblOffset val="100"/>
        <c:noMultiLvlLbl val="0"/>
      </c:catAx>
      <c:valAx>
        <c:axId val="17340877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#;\(#,###\)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73408396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txPr>
    <a:bodyPr/>
    <a:lstStyle/>
    <a:p>
      <a:pPr>
        <a:defRPr sz="800" b="1" i="0" baseline="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723900</xdr:colOff>
          <xdr:row>11</xdr:row>
          <xdr:rowOff>123825</xdr:rowOff>
        </xdr:from>
        <xdr:to>
          <xdr:col>10</xdr:col>
          <xdr:colOff>9525</xdr:colOff>
          <xdr:row>11</xdr:row>
          <xdr:rowOff>333375</xdr:rowOff>
        </xdr:to>
        <xdr:sp macro="" textlink="">
          <xdr:nvSpPr>
            <xdr:cNvPr id="1033" name="TIButton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5E5E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3</xdr:col>
      <xdr:colOff>9524</xdr:colOff>
      <xdr:row>30</xdr:row>
      <xdr:rowOff>66675</xdr:rowOff>
    </xdr:from>
    <xdr:to>
      <xdr:col>17</xdr:col>
      <xdr:colOff>9524</xdr:colOff>
      <xdr:row>43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76200</xdr:colOff>
      <xdr:row>0</xdr:row>
      <xdr:rowOff>0</xdr:rowOff>
    </xdr:from>
    <xdr:ext cx="11753850" cy="298800"/>
    <xdr:sp macro="" textlink="">
      <xdr:nvSpPr>
        <xdr:cNvPr id="4" name="Rectangle 3"/>
        <xdr:cNvSpPr/>
      </xdr:nvSpPr>
      <xdr:spPr>
        <a:xfrm>
          <a:off x="76200" y="0"/>
          <a:ext cx="11753850" cy="2988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Capital Request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95249</xdr:colOff>
      <xdr:row>1</xdr:row>
      <xdr:rowOff>19050</xdr:rowOff>
    </xdr:from>
    <xdr:ext cx="8201025" cy="298800"/>
    <xdr:sp macro="" textlink="">
      <xdr:nvSpPr>
        <xdr:cNvPr id="2" name="Rectangle 1"/>
        <xdr:cNvSpPr/>
      </xdr:nvSpPr>
      <xdr:spPr>
        <a:xfrm>
          <a:off x="95249" y="19050"/>
          <a:ext cx="8201025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Depreciation Detail ($000)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T52"/>
  <sheetViews>
    <sheetView showGridLines="0" showRowColHeaders="0" tabSelected="1" topLeftCell="C11" workbookViewId="0">
      <selection activeCell="Q22" sqref="Q22"/>
    </sheetView>
  </sheetViews>
  <sheetFormatPr defaultRowHeight="15" x14ac:dyDescent="0.25"/>
  <cols>
    <col min="1" max="2" width="2.7109375" hidden="1" customWidth="1"/>
    <col min="3" max="3" width="1.42578125" customWidth="1"/>
    <col min="4" max="4" width="6.5703125" customWidth="1"/>
    <col min="5" max="5" width="24.28515625" bestFit="1" customWidth="1"/>
    <col min="6" max="6" width="13.42578125" bestFit="1" customWidth="1"/>
    <col min="7" max="7" width="15.42578125" bestFit="1" customWidth="1"/>
    <col min="8" max="8" width="16.28515625" bestFit="1" customWidth="1"/>
    <col min="9" max="9" width="12.28515625" bestFit="1" customWidth="1"/>
    <col min="10" max="10" width="28.5703125" customWidth="1"/>
    <col min="11" max="14" width="9.140625" bestFit="1" customWidth="1"/>
    <col min="15" max="18" width="7.5703125" bestFit="1" customWidth="1"/>
  </cols>
  <sheetData>
    <row r="1" spans="1:14" hidden="1" x14ac:dyDescent="0.25">
      <c r="A1" t="s">
        <v>23</v>
      </c>
    </row>
    <row r="2" spans="1:14" hidden="1" x14ac:dyDescent="0.25">
      <c r="A2">
        <f>0</f>
        <v>0</v>
      </c>
      <c r="D2" s="45"/>
      <c r="E2" s="31"/>
      <c r="F2" s="46"/>
      <c r="G2" s="33"/>
      <c r="H2" s="33"/>
      <c r="I2" s="31"/>
      <c r="J2" s="33"/>
      <c r="K2" s="34"/>
      <c r="L2" s="34"/>
    </row>
    <row r="3" spans="1:14" hidden="1" x14ac:dyDescent="0.25">
      <c r="A3" s="20">
        <f>1</f>
        <v>1</v>
      </c>
      <c r="C3" s="20"/>
      <c r="D3" s="19"/>
      <c r="E3" s="31"/>
      <c r="F3" s="32"/>
      <c r="G3" s="33"/>
      <c r="H3" s="33"/>
      <c r="I3" s="31"/>
      <c r="J3" s="33"/>
      <c r="K3" s="35"/>
      <c r="L3" s="34"/>
    </row>
    <row r="4" spans="1:14" hidden="1" x14ac:dyDescent="0.25">
      <c r="A4" s="20">
        <f>2</f>
        <v>2</v>
      </c>
      <c r="C4" s="20"/>
      <c r="D4" s="19"/>
      <c r="E4" s="31"/>
      <c r="F4" s="32"/>
      <c r="G4" s="33"/>
      <c r="H4" s="33"/>
      <c r="I4" s="31"/>
      <c r="J4" s="33"/>
      <c r="K4" s="35"/>
      <c r="L4" s="34"/>
    </row>
    <row r="5" spans="1:14" hidden="1" x14ac:dyDescent="0.25">
      <c r="A5" s="20">
        <f>3</f>
        <v>3</v>
      </c>
      <c r="C5" s="20"/>
      <c r="D5" s="19"/>
      <c r="E5" s="31"/>
      <c r="F5" s="32"/>
      <c r="G5" s="33"/>
      <c r="H5" s="33"/>
      <c r="I5" s="31"/>
      <c r="J5" s="33"/>
      <c r="K5" s="35"/>
      <c r="L5" s="34"/>
    </row>
    <row r="6" spans="1:14" hidden="1" x14ac:dyDescent="0.25">
      <c r="A6" s="20" t="s">
        <v>21</v>
      </c>
      <c r="C6" s="20"/>
      <c r="D6" s="19"/>
      <c r="E6" s="32"/>
      <c r="F6" s="32"/>
      <c r="G6" s="36"/>
      <c r="H6" s="36"/>
      <c r="I6" s="32"/>
      <c r="J6" s="36"/>
      <c r="K6" s="35"/>
      <c r="L6" s="34"/>
    </row>
    <row r="7" spans="1:14" hidden="1" x14ac:dyDescent="0.25">
      <c r="A7" s="20" t="s">
        <v>22</v>
      </c>
      <c r="C7" s="20"/>
      <c r="D7" s="23"/>
      <c r="E7" s="32"/>
      <c r="F7" s="32"/>
      <c r="G7" s="36"/>
      <c r="H7" s="36"/>
      <c r="I7" s="32"/>
      <c r="J7" s="36"/>
      <c r="K7" s="35"/>
      <c r="L7" s="34"/>
    </row>
    <row r="8" spans="1:14" hidden="1" x14ac:dyDescent="0.25">
      <c r="A8" s="20" t="b">
        <v>0</v>
      </c>
      <c r="B8" s="22"/>
      <c r="C8" s="41"/>
      <c r="D8" s="44"/>
      <c r="E8" s="42"/>
      <c r="F8" s="42"/>
      <c r="G8" s="43"/>
      <c r="H8" s="43"/>
      <c r="I8" s="42"/>
      <c r="J8" s="43"/>
      <c r="K8" s="14"/>
      <c r="L8" s="9"/>
    </row>
    <row r="9" spans="1:14" hidden="1" x14ac:dyDescent="0.25">
      <c r="A9" t="s">
        <v>24</v>
      </c>
    </row>
    <row r="10" spans="1:14" hidden="1" x14ac:dyDescent="0.25">
      <c r="D10" t="str">
        <f ca="1">_xll.TM1RPTVIEW("smartco:Capital:3", 0, _xll.TM1RPTTITLE("smartco:organization",$D$14), _xll.TM1RPTTITLE("smartco:Asset Types",$F$14), _xll.TM1RPTTITLE("smartco:Year",$I$14), _xll.TM1RPTTITLE("smartco:Version",$J$14),TM1RPTFMTRNG,TM1RPTFMTIDCOL)</f>
        <v>smartco:Capital:3</v>
      </c>
    </row>
    <row r="11" spans="1:14" ht="20.25" customHeight="1" thickBot="1" x14ac:dyDescent="0.3">
      <c r="B11" s="6"/>
      <c r="C11" s="7"/>
      <c r="D11" s="29"/>
      <c r="E11" s="29"/>
      <c r="F11" s="30"/>
      <c r="G11" s="30"/>
      <c r="H11" s="30"/>
      <c r="I11" s="30"/>
      <c r="J11" s="30"/>
      <c r="K11" s="30"/>
      <c r="L11" s="30"/>
      <c r="M11" s="30"/>
      <c r="N11" s="30"/>
    </row>
    <row r="12" spans="1:14" ht="33" customHeight="1" x14ac:dyDescent="0.25"/>
    <row r="13" spans="1:14" ht="15" customHeight="1" x14ac:dyDescent="0.25">
      <c r="D13" s="63" t="s">
        <v>25</v>
      </c>
      <c r="E13" s="63"/>
      <c r="F13" s="61" t="s">
        <v>0</v>
      </c>
      <c r="G13" s="61"/>
      <c r="H13" s="17" t="s">
        <v>8</v>
      </c>
      <c r="I13" s="17" t="s">
        <v>1</v>
      </c>
      <c r="J13" s="16" t="s">
        <v>2</v>
      </c>
    </row>
    <row r="14" spans="1:14" s="21" customFormat="1" ht="15" customHeight="1" x14ac:dyDescent="0.2">
      <c r="D14" s="62" t="str">
        <f ca="1">_xll.SUBNM("smartco:organization","Workflow","101","Caption_Default")</f>
        <v>Massachusetts</v>
      </c>
      <c r="E14" s="62"/>
      <c r="F14" s="62" t="str">
        <f ca="1">_xll.SUBNM("smartco:Asset Types","","1200","Caption_Default")</f>
        <v>1200 Furniture</v>
      </c>
      <c r="G14" s="62"/>
      <c r="H14" s="38">
        <f ca="1">_xll.DBRW("smartco:Asset Life",$F$14,$J$14,"Asset Life")</f>
        <v>12</v>
      </c>
      <c r="I14" s="39" t="str">
        <f ca="1">_xll.SUBNM("smartco:Year","Default","Y2","Caption_Default")</f>
        <v>2015</v>
      </c>
      <c r="J14" s="39" t="str">
        <f ca="1">_xll.SUBNM("smartco:Version","Current",_xll.DBR("smartco:Calendar","Current Version","String"),"Caption_Default")</f>
        <v>Budget</v>
      </c>
    </row>
    <row r="15" spans="1:14" ht="11.25" customHeight="1" x14ac:dyDescent="0.25">
      <c r="D15" s="3"/>
      <c r="E15" s="3"/>
      <c r="F15" s="3"/>
      <c r="G15" s="3"/>
      <c r="H15" s="3"/>
      <c r="I15" s="3"/>
      <c r="J15" s="4"/>
    </row>
    <row r="16" spans="1:14" ht="13.5" customHeight="1" x14ac:dyDescent="0.25">
      <c r="D16" s="8"/>
      <c r="E16" s="18" t="s">
        <v>3</v>
      </c>
      <c r="F16" s="18" t="s">
        <v>63</v>
      </c>
      <c r="G16" s="18" t="s">
        <v>63</v>
      </c>
      <c r="H16" s="18" t="s">
        <v>66</v>
      </c>
      <c r="I16" s="18" t="s">
        <v>67</v>
      </c>
      <c r="J16" s="18" t="s">
        <v>9</v>
      </c>
    </row>
    <row r="17" spans="1:20" ht="13.5" customHeight="1" thickBot="1" x14ac:dyDescent="0.3">
      <c r="D17" s="60"/>
      <c r="E17" s="60"/>
      <c r="F17" s="60" t="s">
        <v>64</v>
      </c>
      <c r="G17" s="60" t="s">
        <v>65</v>
      </c>
      <c r="H17" s="60" t="s">
        <v>65</v>
      </c>
      <c r="I17" s="60" t="s">
        <v>68</v>
      </c>
      <c r="J17" s="60"/>
    </row>
    <row r="18" spans="1:20" ht="33.75" hidden="1" customHeight="1" x14ac:dyDescent="0.25">
      <c r="D18" s="40"/>
      <c r="E18" s="40" t="s">
        <v>3</v>
      </c>
      <c r="F18" s="40" t="s">
        <v>4</v>
      </c>
      <c r="G18" s="40" t="s">
        <v>5</v>
      </c>
      <c r="H18" s="40" t="s">
        <v>6</v>
      </c>
      <c r="I18" s="40" t="s">
        <v>7</v>
      </c>
      <c r="J18" s="40" t="s">
        <v>9</v>
      </c>
    </row>
    <row r="19" spans="1:20" ht="132.75" hidden="1" thickTop="1" x14ac:dyDescent="0.25">
      <c r="E19" s="2" t="s">
        <v>3</v>
      </c>
      <c r="F19" s="2" t="s">
        <v>4</v>
      </c>
      <c r="G19" s="2" t="s">
        <v>5</v>
      </c>
      <c r="H19" s="2" t="s">
        <v>6</v>
      </c>
      <c r="I19" s="2" t="s">
        <v>7</v>
      </c>
      <c r="J19" s="2" t="s">
        <v>9</v>
      </c>
    </row>
    <row r="20" spans="1:20" ht="15" customHeight="1" thickTop="1" x14ac:dyDescent="0.25">
      <c r="A20">
        <f ca="1">IF(B20&lt;&gt;"N",B20,IF(MOD(D20,2)=0,"N","FALSE"))</f>
        <v>0</v>
      </c>
      <c r="B20">
        <f ca="1">IF(_xll.TM1RPTELISCONSOLIDATED($D$20,$D20),IF(_xll.TM1RPTELLEV($D$20,$D20)&lt;=3,_xll.TM1RPTELLEV($D$20,$D20),"D"),"N")</f>
        <v>0</v>
      </c>
      <c r="D20" s="37" t="str">
        <f ca="1">_xll.TM1RPTROW($D$10,"smartco:CapitalList","Default",,"",0)</f>
        <v>Total</v>
      </c>
      <c r="E20" s="31" t="str">
        <f ca="1">_xll.DBRW($D$10,$D$14,$D20,$F$14,$I$14,$J$14,E$19)</f>
        <v/>
      </c>
      <c r="F20" s="46">
        <f ca="1">_xll.DBRW($D$10,$D$14,$D20,$F$14,$I$14,$J$14,F$19)</f>
        <v>150000</v>
      </c>
      <c r="G20" s="33" t="str">
        <f ca="1">_xll.DBRW($D$10,$D$14,$D20,$F$14,$I$14,$J$14,G$19)</f>
        <v/>
      </c>
      <c r="H20" s="33" t="str">
        <f ca="1">_xll.DBRW($D$10,$D$14,$D20,$F$14,$I$14,$J$14,H$19)</f>
        <v/>
      </c>
      <c r="I20" s="31" t="str">
        <f ca="1">_xll.DBRW($D$10,$D$14,$D20,$F$14,$I$14,$J$14,I$19)</f>
        <v/>
      </c>
      <c r="J20" s="33" t="str">
        <f ca="1">_xll.DBRW($D$10,$D$14,$D20,$F$14,$I$14,$J$14,J$19)</f>
        <v/>
      </c>
    </row>
    <row r="21" spans="1:20" ht="15" customHeight="1" x14ac:dyDescent="0.25">
      <c r="A21" s="20" t="str">
        <f t="shared" ref="A21:A30" ca="1" si="0">IF(B21&lt;&gt;"N",B21,IF(MOD(D21,2)=0,"N","FALSE"))</f>
        <v>FALSE</v>
      </c>
      <c r="B21" s="22" t="str">
        <f ca="1">IF(_xll.TM1RPTELISCONSOLIDATED($D$20,$D21),IF(_xll.TM1RPTELLEV($D$20,$D21)&lt;=3,_xll.TM1RPTELLEV($D$20,$D21),"D"),"N")</f>
        <v>N</v>
      </c>
      <c r="C21" s="41"/>
      <c r="D21" s="44" t="s">
        <v>10</v>
      </c>
      <c r="E21" s="42" t="str">
        <f ca="1">_xll.DBRW($D$10,$D$14,$D21,$F$14,$I$14,$J$14,E$19)</f>
        <v>Redecorate Corporate Offices</v>
      </c>
      <c r="F21" s="42">
        <f ca="1">_xll.DBRW($D$10,$D$14,$D21,$F$14,$I$14,$J$14,F$19)</f>
        <v>60000</v>
      </c>
      <c r="G21" s="43" t="str">
        <f ca="1">_xll.DBRW($D$10,$D$14,$D21,$F$14,$I$14,$J$14,G$19)</f>
        <v>Jan</v>
      </c>
      <c r="H21" s="43" t="str">
        <f ca="1">_xll.DBRW($D$10,$D$14,$D21,$F$14,$I$14,$J$14,H$19)</f>
        <v>Jun</v>
      </c>
      <c r="I21" s="42" t="str">
        <f ca="1">_xll.DBRW($D$10,$D$14,$D21,$F$14,$I$14,$J$14,I$19)</f>
        <v>89019</v>
      </c>
      <c r="J21" s="43" t="str">
        <f ca="1">_xll.DBRW($D$10,$D$14,$D21,$F$14,$I$14,$J$14,J$19)</f>
        <v>Justification #1</v>
      </c>
    </row>
    <row r="22" spans="1:20" ht="15" customHeight="1" x14ac:dyDescent="0.25">
      <c r="A22" s="20" t="str">
        <f t="shared" ca="1" si="0"/>
        <v>N</v>
      </c>
      <c r="B22" t="str">
        <f ca="1">IF(_xll.TM1RPTELISCONSOLIDATED($D$20,$D22),IF(_xll.TM1RPTELLEV($D$20,$D22)&lt;=3,_xll.TM1RPTELLEV($D$20,$D22),"D"),"N")</f>
        <v>N</v>
      </c>
      <c r="C22" s="20"/>
      <c r="D22" s="23" t="s">
        <v>11</v>
      </c>
      <c r="E22" s="32" t="str">
        <f ca="1">_xll.DBRW($D$10,$D$14,$D22,$F$14,$I$14,$J$14,E$19)</f>
        <v>Desk and Chairs for Executives</v>
      </c>
      <c r="F22" s="32">
        <f ca="1">_xll.DBRW($D$10,$D$14,$D22,$F$14,$I$14,$J$14,F$19)</f>
        <v>30000</v>
      </c>
      <c r="G22" s="36" t="str">
        <f ca="1">_xll.DBRW($D$10,$D$14,$D22,$F$14,$I$14,$J$14,G$19)</f>
        <v>Feb</v>
      </c>
      <c r="H22" s="36" t="str">
        <f ca="1">_xll.DBRW($D$10,$D$14,$D22,$F$14,$I$14,$J$14,H$19)</f>
        <v>Jun</v>
      </c>
      <c r="I22" s="32" t="str">
        <f ca="1">_xll.DBRW($D$10,$D$14,$D22,$F$14,$I$14,$J$14,I$19)</f>
        <v>789299</v>
      </c>
      <c r="J22" s="36" t="str">
        <f ca="1">_xll.DBRW($D$10,$D$14,$D22,$F$14,$I$14,$J$14,J$19)</f>
        <v>Justification #2</v>
      </c>
    </row>
    <row r="23" spans="1:20" ht="15" customHeight="1" x14ac:dyDescent="0.25">
      <c r="A23" s="20" t="str">
        <f t="shared" ca="1" si="0"/>
        <v>FALSE</v>
      </c>
      <c r="B23" s="22" t="str">
        <f ca="1">IF(_xll.TM1RPTELISCONSOLIDATED($D$20,$D23),IF(_xll.TM1RPTELLEV($D$20,$D23)&lt;=3,_xll.TM1RPTELLEV($D$20,$D23),"D"),"N")</f>
        <v>N</v>
      </c>
      <c r="C23" s="41"/>
      <c r="D23" s="44" t="s">
        <v>12</v>
      </c>
      <c r="E23" s="42" t="str">
        <f ca="1">_xll.DBRW($D$10,$D$14,$D23,$F$14,$I$14,$J$14,E$19)</f>
        <v>CEO Office Retrofit</v>
      </c>
      <c r="F23" s="42">
        <f ca="1">_xll.DBRW($D$10,$D$14,$D23,$F$14,$I$14,$J$14,F$19)</f>
        <v>30000</v>
      </c>
      <c r="G23" s="43" t="str">
        <f ca="1">_xll.DBRW($D$10,$D$14,$D23,$F$14,$I$14,$J$14,G$19)</f>
        <v>May</v>
      </c>
      <c r="H23" s="43" t="str">
        <f ca="1">_xll.DBRW($D$10,$D$14,$D23,$F$14,$I$14,$J$14,H$19)</f>
        <v>Jun</v>
      </c>
      <c r="I23" s="42" t="str">
        <f ca="1">_xll.DBRW($D$10,$D$14,$D23,$F$14,$I$14,$J$14,I$19)</f>
        <v>8992932</v>
      </c>
      <c r="J23" s="43" t="str">
        <f ca="1">_xll.DBRW($D$10,$D$14,$D23,$F$14,$I$14,$J$14,J$19)</f>
        <v>Justification #3</v>
      </c>
    </row>
    <row r="24" spans="1:20" ht="15" customHeight="1" x14ac:dyDescent="0.25">
      <c r="A24" s="20" t="str">
        <f t="shared" ca="1" si="0"/>
        <v>N</v>
      </c>
      <c r="B24" t="str">
        <f ca="1">IF(_xll.TM1RPTELISCONSOLIDATED($D$20,$D24),IF(_xll.TM1RPTELLEV($D$20,$D24)&lt;=3,_xll.TM1RPTELLEV($D$20,$D24),"D"),"N")</f>
        <v>N</v>
      </c>
      <c r="C24" s="20"/>
      <c r="D24" s="23" t="s">
        <v>13</v>
      </c>
      <c r="E24" s="32" t="str">
        <f ca="1">_xll.DBRW($D$10,$D$14,$D24,$F$14,$I$14,$J$14,E$19)</f>
        <v>New Stuff</v>
      </c>
      <c r="F24" s="32">
        <f ca="1">_xll.DBRW($D$10,$D$14,$D24,$F$14,$I$14,$J$14,F$19)</f>
        <v>30000</v>
      </c>
      <c r="G24" s="36" t="str">
        <f ca="1">_xll.DBRW($D$10,$D$14,$D24,$F$14,$I$14,$J$14,G$19)</f>
        <v>Aug</v>
      </c>
      <c r="H24" s="36" t="str">
        <f ca="1">_xll.DBRW($D$10,$D$14,$D24,$F$14,$I$14,$J$14,H$19)</f>
        <v>Jul</v>
      </c>
      <c r="I24" s="32" t="str">
        <f ca="1">_xll.DBRW($D$10,$D$14,$D24,$F$14,$I$14,$J$14,I$19)</f>
        <v/>
      </c>
      <c r="J24" s="36" t="str">
        <f ca="1">_xll.DBRW($D$10,$D$14,$D24,$F$14,$I$14,$J$14,J$19)</f>
        <v/>
      </c>
    </row>
    <row r="25" spans="1:20" ht="15" customHeight="1" x14ac:dyDescent="0.25">
      <c r="A25" s="20" t="str">
        <f t="shared" ca="1" si="0"/>
        <v>FALSE</v>
      </c>
      <c r="B25" s="22" t="str">
        <f ca="1">IF(_xll.TM1RPTELISCONSOLIDATED($D$20,$D25),IF(_xll.TM1RPTELLEV($D$20,$D25)&lt;=3,_xll.TM1RPTELLEV($D$20,$D25),"D"),"N")</f>
        <v>N</v>
      </c>
      <c r="C25" s="41"/>
      <c r="D25" s="44" t="s">
        <v>14</v>
      </c>
      <c r="E25" s="42" t="str">
        <f ca="1">_xll.DBRW($D$10,$D$14,$D25,$F$14,$I$14,$J$14,E$19)</f>
        <v/>
      </c>
      <c r="F25" s="42" t="str">
        <f ca="1">_xll.DBRW($D$10,$D$14,$D25,$F$14,$I$14,$J$14,F$19)</f>
        <v/>
      </c>
      <c r="G25" s="43" t="str">
        <f ca="1">_xll.DBRW($D$10,$D$14,$D25,$F$14,$I$14,$J$14,G$19)</f>
        <v/>
      </c>
      <c r="H25" s="43" t="str">
        <f ca="1">_xll.DBRW($D$10,$D$14,$D25,$F$14,$I$14,$J$14,H$19)</f>
        <v/>
      </c>
      <c r="I25" s="42" t="str">
        <f ca="1">_xll.DBRW($D$10,$D$14,$D25,$F$14,$I$14,$J$14,I$19)</f>
        <v/>
      </c>
      <c r="J25" s="43" t="str">
        <f ca="1">_xll.DBRW($D$10,$D$14,$D25,$F$14,$I$14,$J$14,J$19)</f>
        <v/>
      </c>
    </row>
    <row r="26" spans="1:20" ht="15" customHeight="1" x14ac:dyDescent="0.25">
      <c r="A26" s="20" t="str">
        <f t="shared" ca="1" si="0"/>
        <v>N</v>
      </c>
      <c r="B26" t="str">
        <f ca="1">IF(_xll.TM1RPTELISCONSOLIDATED($D$20,$D26),IF(_xll.TM1RPTELLEV($D$20,$D26)&lt;=3,_xll.TM1RPTELLEV($D$20,$D26),"D"),"N")</f>
        <v>N</v>
      </c>
      <c r="C26" s="20"/>
      <c r="D26" s="23" t="s">
        <v>15</v>
      </c>
      <c r="E26" s="32" t="str">
        <f ca="1">_xll.DBRW($D$10,$D$14,$D26,$F$14,$I$14,$J$14,E$19)</f>
        <v/>
      </c>
      <c r="F26" s="32" t="str">
        <f ca="1">_xll.DBRW($D$10,$D$14,$D26,$F$14,$I$14,$J$14,F$19)</f>
        <v/>
      </c>
      <c r="G26" s="36" t="str">
        <f ca="1">_xll.DBRW($D$10,$D$14,$D26,$F$14,$I$14,$J$14,G$19)</f>
        <v/>
      </c>
      <c r="H26" s="36" t="str">
        <f ca="1">_xll.DBRW($D$10,$D$14,$D26,$F$14,$I$14,$J$14,H$19)</f>
        <v/>
      </c>
      <c r="I26" s="32" t="str">
        <f ca="1">_xll.DBRW($D$10,$D$14,$D26,$F$14,$I$14,$J$14,I$19)</f>
        <v/>
      </c>
      <c r="J26" s="36" t="str">
        <f ca="1">_xll.DBRW($D$10,$D$14,$D26,$F$14,$I$14,$J$14,J$19)</f>
        <v/>
      </c>
    </row>
    <row r="27" spans="1:20" ht="15" customHeight="1" x14ac:dyDescent="0.25">
      <c r="A27" s="20" t="str">
        <f t="shared" ca="1" si="0"/>
        <v>FALSE</v>
      </c>
      <c r="B27" s="22" t="str">
        <f ca="1">IF(_xll.TM1RPTELISCONSOLIDATED($D$20,$D27),IF(_xll.TM1RPTELLEV($D$20,$D27)&lt;=3,_xll.TM1RPTELLEV($D$20,$D27),"D"),"N")</f>
        <v>N</v>
      </c>
      <c r="C27" s="41"/>
      <c r="D27" s="44" t="s">
        <v>16</v>
      </c>
      <c r="E27" s="42" t="str">
        <f ca="1">_xll.DBRW($D$10,$D$14,$D27,$F$14,$I$14,$J$14,E$19)</f>
        <v/>
      </c>
      <c r="F27" s="42" t="str">
        <f ca="1">_xll.DBRW($D$10,$D$14,$D27,$F$14,$I$14,$J$14,F$19)</f>
        <v/>
      </c>
      <c r="G27" s="43" t="str">
        <f ca="1">_xll.DBRW($D$10,$D$14,$D27,$F$14,$I$14,$J$14,G$19)</f>
        <v/>
      </c>
      <c r="H27" s="43" t="str">
        <f ca="1">_xll.DBRW($D$10,$D$14,$D27,$F$14,$I$14,$J$14,H$19)</f>
        <v/>
      </c>
      <c r="I27" s="42" t="str">
        <f ca="1">_xll.DBRW($D$10,$D$14,$D27,$F$14,$I$14,$J$14,I$19)</f>
        <v/>
      </c>
      <c r="J27" s="43" t="str">
        <f ca="1">_xll.DBRW($D$10,$D$14,$D27,$F$14,$I$14,$J$14,J$19)</f>
        <v/>
      </c>
    </row>
    <row r="28" spans="1:20" ht="15" customHeight="1" x14ac:dyDescent="0.25">
      <c r="A28" s="20" t="str">
        <f t="shared" ca="1" si="0"/>
        <v>N</v>
      </c>
      <c r="B28" t="str">
        <f ca="1">IF(_xll.TM1RPTELISCONSOLIDATED($D$20,$D28),IF(_xll.TM1RPTELLEV($D$20,$D28)&lt;=3,_xll.TM1RPTELLEV($D$20,$D28),"D"),"N")</f>
        <v>N</v>
      </c>
      <c r="C28" s="20"/>
      <c r="D28" s="23" t="s">
        <v>17</v>
      </c>
      <c r="E28" s="32" t="str">
        <f ca="1">_xll.DBRW($D$10,$D$14,$D28,$F$14,$I$14,$J$14,E$19)</f>
        <v/>
      </c>
      <c r="F28" s="32" t="str">
        <f ca="1">_xll.DBRW($D$10,$D$14,$D28,$F$14,$I$14,$J$14,F$19)</f>
        <v/>
      </c>
      <c r="G28" s="36" t="str">
        <f ca="1">_xll.DBRW($D$10,$D$14,$D28,$F$14,$I$14,$J$14,G$19)</f>
        <v/>
      </c>
      <c r="H28" s="36" t="str">
        <f ca="1">_xll.DBRW($D$10,$D$14,$D28,$F$14,$I$14,$J$14,H$19)</f>
        <v/>
      </c>
      <c r="I28" s="32" t="str">
        <f ca="1">_xll.DBRW($D$10,$D$14,$D28,$F$14,$I$14,$J$14,I$19)</f>
        <v/>
      </c>
      <c r="J28" s="36" t="str">
        <f ca="1">_xll.DBRW($D$10,$D$14,$D28,$F$14,$I$14,$J$14,J$19)</f>
        <v/>
      </c>
    </row>
    <row r="29" spans="1:20" ht="15" customHeight="1" x14ac:dyDescent="0.25">
      <c r="A29" s="20" t="str">
        <f t="shared" ca="1" si="0"/>
        <v>FALSE</v>
      </c>
      <c r="B29" s="22" t="str">
        <f ca="1">IF(_xll.TM1RPTELISCONSOLIDATED($D$20,$D29),IF(_xll.TM1RPTELLEV($D$20,$D29)&lt;=3,_xll.TM1RPTELLEV($D$20,$D29),"D"),"N")</f>
        <v>N</v>
      </c>
      <c r="C29" s="41"/>
      <c r="D29" s="44" t="s">
        <v>18</v>
      </c>
      <c r="E29" s="42" t="str">
        <f ca="1">_xll.DBRW($D$10,$D$14,$D29,$F$14,$I$14,$J$14,E$19)</f>
        <v/>
      </c>
      <c r="F29" s="42" t="str">
        <f ca="1">_xll.DBRW($D$10,$D$14,$D29,$F$14,$I$14,$J$14,F$19)</f>
        <v/>
      </c>
      <c r="G29" s="43" t="str">
        <f ca="1">_xll.DBRW($D$10,$D$14,$D29,$F$14,$I$14,$J$14,G$19)</f>
        <v/>
      </c>
      <c r="H29" s="43" t="str">
        <f ca="1">_xll.DBRW($D$10,$D$14,$D29,$F$14,$I$14,$J$14,H$19)</f>
        <v/>
      </c>
      <c r="I29" s="42" t="str">
        <f ca="1">_xll.DBRW($D$10,$D$14,$D29,$F$14,$I$14,$J$14,I$19)</f>
        <v/>
      </c>
      <c r="J29" s="43" t="str">
        <f ca="1">_xll.DBRW($D$10,$D$14,$D29,$F$14,$I$14,$J$14,J$19)</f>
        <v/>
      </c>
    </row>
    <row r="30" spans="1:20" ht="15" customHeight="1" x14ac:dyDescent="0.25">
      <c r="A30" s="20" t="str">
        <f t="shared" ca="1" si="0"/>
        <v>N</v>
      </c>
      <c r="B30" t="str">
        <f ca="1">IF(_xll.TM1RPTELISCONSOLIDATED($D$20,$D30),IF(_xll.TM1RPTELLEV($D$20,$D30)&lt;=3,_xll.TM1RPTELLEV($D$20,$D30),"D"),"N")</f>
        <v>N</v>
      </c>
      <c r="C30" s="20"/>
      <c r="D30" s="23" t="s">
        <v>19</v>
      </c>
      <c r="E30" s="32" t="str">
        <f ca="1">_xll.DBRW($D$10,$D$14,$D30,$F$14,$I$14,$J$14,E$19)</f>
        <v/>
      </c>
      <c r="F30" s="32" t="str">
        <f ca="1">_xll.DBRW($D$10,$D$14,$D30,$F$14,$I$14,$J$14,F$19)</f>
        <v/>
      </c>
      <c r="G30" s="36" t="str">
        <f ca="1">_xll.DBRW($D$10,$D$14,$D30,$F$14,$I$14,$J$14,G$19)</f>
        <v/>
      </c>
      <c r="H30" s="36" t="str">
        <f ca="1">_xll.DBRW($D$10,$D$14,$D30,$F$14,$I$14,$J$14,H$19)</f>
        <v/>
      </c>
      <c r="I30" s="32" t="str">
        <f ca="1">_xll.DBRW($D$10,$D$14,$D30,$F$14,$I$14,$J$14,I$19)</f>
        <v/>
      </c>
      <c r="J30" s="36" t="str">
        <f ca="1">_xll.DBRW($D$10,$D$14,$D30,$F$14,$I$14,$J$14,J$19)</f>
        <v/>
      </c>
    </row>
    <row r="31" spans="1:20" ht="15" customHeight="1" x14ac:dyDescent="0.25">
      <c r="E31" s="26" t="str">
        <f ca="1">_xll.VIEW("Smartco:Depreciation",$E$32,$E$33,"!",$E$34,$E$35,"!")</f>
        <v>Smartco:Depreciation</v>
      </c>
      <c r="S31" s="24"/>
      <c r="T31" s="24"/>
    </row>
    <row r="32" spans="1:20" ht="15" customHeight="1" x14ac:dyDescent="0.25">
      <c r="E32" s="26" t="str">
        <f ca="1">D14</f>
        <v>Massachusetts</v>
      </c>
    </row>
    <row r="33" spans="5:18" ht="15" customHeight="1" x14ac:dyDescent="0.25">
      <c r="E33" s="26" t="str">
        <f ca="1">F14</f>
        <v>1200 Furniture</v>
      </c>
    </row>
    <row r="34" spans="5:18" ht="15" customHeight="1" x14ac:dyDescent="0.25">
      <c r="E34" s="26" t="str">
        <f ca="1">I14</f>
        <v>2015</v>
      </c>
    </row>
    <row r="35" spans="5:18" ht="15" customHeight="1" x14ac:dyDescent="0.25">
      <c r="E35" s="26" t="str">
        <f ca="1">J14</f>
        <v>Budget</v>
      </c>
    </row>
    <row r="36" spans="5:18" ht="15" customHeight="1" x14ac:dyDescent="0.25"/>
    <row r="37" spans="5:18" s="26" customFormat="1" x14ac:dyDescent="0.25">
      <c r="F37" s="27" t="s">
        <v>29</v>
      </c>
      <c r="G37" s="27" t="s">
        <v>30</v>
      </c>
      <c r="H37" s="27" t="s">
        <v>31</v>
      </c>
      <c r="I37" s="27" t="s">
        <v>32</v>
      </c>
      <c r="J37" s="27" t="s">
        <v>33</v>
      </c>
      <c r="K37" s="27" t="s">
        <v>34</v>
      </c>
      <c r="L37" s="27" t="s">
        <v>35</v>
      </c>
      <c r="M37" s="27" t="s">
        <v>36</v>
      </c>
      <c r="N37" s="27" t="s">
        <v>37</v>
      </c>
      <c r="O37" s="27" t="s">
        <v>38</v>
      </c>
      <c r="P37" s="27" t="s">
        <v>39</v>
      </c>
      <c r="Q37" s="27" t="s">
        <v>40</v>
      </c>
      <c r="R37" s="27"/>
    </row>
    <row r="38" spans="5:18" s="26" customFormat="1" x14ac:dyDescent="0.25">
      <c r="E38" s="27" t="s">
        <v>55</v>
      </c>
      <c r="F38" s="28">
        <f ca="1">_xll.DBRW($E$31,$E$32,$E$33,$F37,$E$34,$E$35,$E38)</f>
        <v>92916.666666666657</v>
      </c>
      <c r="G38" s="28">
        <f ca="1">_xll.DBRW($E$31,$E$32,$E$33,$G37,$E$34,$E$35,$E38)</f>
        <v>122916.66666666666</v>
      </c>
      <c r="H38" s="28">
        <f ca="1">_xll.DBRW($E$31,$E$32,$E$33,$H37,$E$34,$E$35,$E38)</f>
        <v>122916.66666666666</v>
      </c>
      <c r="I38" s="28">
        <f ca="1">_xll.DBRW($E$31,$E$32,$E$33,$I37,$E$34,$E$35,$E38)</f>
        <v>122916.66666666666</v>
      </c>
      <c r="J38" s="28">
        <f ca="1">_xll.DBRW($E$31,$E$32,$E$33,$J37,$E$34,$E$35,$E38)</f>
        <v>152916.66666666666</v>
      </c>
      <c r="K38" s="28">
        <f ca="1">_xll.DBRW($E$31,$E$32,$E$33,$K37,$E$34,$E$35,$E38)</f>
        <v>142916.66666666666</v>
      </c>
      <c r="L38" s="28">
        <f ca="1">_xll.DBRW($E$31,$E$32,$E$33,$L37,$E$34,$E$35,$E38)</f>
        <v>130416.66666666666</v>
      </c>
      <c r="M38" s="28">
        <f ca="1">_xll.DBRW($E$31,$E$32,$E$33,$M37,$E$34,$E$35,$E38)</f>
        <v>147916.66666666666</v>
      </c>
      <c r="N38" s="28">
        <f ca="1">_xll.DBRW($E$31,$E$32,$E$33,$N37,$E$34,$E$35,$E38)</f>
        <v>135416.66666666666</v>
      </c>
      <c r="O38" s="28">
        <f ca="1">_xll.DBRW($E$31,$E$32,$E$33,$O37,$E$34,$E$35,$E38)</f>
        <v>122916.66666666666</v>
      </c>
      <c r="P38" s="28">
        <f ca="1">_xll.DBRW($E$31,$E$32,$E$33,$P37,$E$34,$E$35,$E38)</f>
        <v>110416.66666666666</v>
      </c>
      <c r="Q38" s="28">
        <f ca="1">_xll.DBRW($E$31,$E$32,$E$33,$Q37,$E$34,$E$35,$E38)</f>
        <v>97916.666666666657</v>
      </c>
      <c r="R38" s="28"/>
    </row>
    <row r="39" spans="5:18" x14ac:dyDescent="0.25"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 spans="5:18" x14ac:dyDescent="0.25"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</row>
    <row r="41" spans="5:18" x14ac:dyDescent="0.25"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</row>
    <row r="42" spans="5:18" x14ac:dyDescent="0.25"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</row>
    <row r="43" spans="5:18" x14ac:dyDescent="0.25"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</row>
    <row r="44" spans="5:18" x14ac:dyDescent="0.25"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</row>
    <row r="45" spans="5:18" x14ac:dyDescent="0.25"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</row>
    <row r="46" spans="5:18" x14ac:dyDescent="0.25"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</row>
    <row r="47" spans="5:18" x14ac:dyDescent="0.25"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</row>
    <row r="48" spans="5:18" x14ac:dyDescent="0.25"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</row>
    <row r="49" spans="5:18" x14ac:dyDescent="0.25"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</row>
    <row r="50" spans="5:18" x14ac:dyDescent="0.25"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</row>
    <row r="51" spans="5:18" x14ac:dyDescent="0.25"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</row>
    <row r="52" spans="5:18" x14ac:dyDescent="0.25"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</row>
  </sheetData>
  <mergeCells count="4">
    <mergeCell ref="F13:G13"/>
    <mergeCell ref="F14:G14"/>
    <mergeCell ref="D13:E13"/>
    <mergeCell ref="D14:E14"/>
  </mergeCells>
  <phoneticPr fontId="7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33" r:id="rId4" name="TIButton1">
          <controlPr defaultSize="0" print="0" autoLine="0" r:id="rId5">
            <anchor moveWithCells="1">
              <from>
                <xdr:col>9</xdr:col>
                <xdr:colOff>723900</xdr:colOff>
                <xdr:row>11</xdr:row>
                <xdr:rowOff>123825</xdr:rowOff>
              </from>
              <to>
                <xdr:col>9</xdr:col>
                <xdr:colOff>1476375</xdr:colOff>
                <xdr:row>11</xdr:row>
                <xdr:rowOff>295275</xdr:rowOff>
              </to>
            </anchor>
          </controlPr>
        </control>
      </mc:Choice>
      <mc:Fallback>
        <control shapeId="1033" r:id="rId4" name="TI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26"/>
  <sheetViews>
    <sheetView showGridLines="0" showRowColHeaders="0" topLeftCell="A2" workbookViewId="0"/>
  </sheetViews>
  <sheetFormatPr defaultRowHeight="15" x14ac:dyDescent="0.25"/>
  <cols>
    <col min="1" max="1" width="1.42578125" customWidth="1"/>
    <col min="2" max="2" width="26.42578125" hidden="1" customWidth="1"/>
    <col min="3" max="3" width="19.85546875" customWidth="1"/>
    <col min="4" max="15" width="7.85546875" customWidth="1"/>
    <col min="16" max="16" width="8.7109375" customWidth="1"/>
  </cols>
  <sheetData>
    <row r="1" spans="1:19" hidden="1" x14ac:dyDescent="0.25">
      <c r="B1" t="s">
        <v>41</v>
      </c>
      <c r="D1" t="str">
        <f ca="1">_xll.VIEW("smartco:Depreciation",$C$5,$E$5,"!",$G$5,$I$5,"!")</f>
        <v>smartco:Depreciation</v>
      </c>
    </row>
    <row r="2" spans="1:19" ht="21" customHeight="1" x14ac:dyDescent="0.25">
      <c r="A2" s="14"/>
      <c r="B2" s="15"/>
      <c r="C2" s="30" t="s">
        <v>61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8.25" customHeight="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9" s="5" customFormat="1" ht="15" customHeight="1" x14ac:dyDescent="0.25">
      <c r="A4" s="10"/>
      <c r="B4" s="10"/>
      <c r="C4" s="63" t="s">
        <v>25</v>
      </c>
      <c r="D4" s="63"/>
      <c r="E4" s="61" t="s">
        <v>0</v>
      </c>
      <c r="F4" s="61"/>
      <c r="G4" s="61" t="s">
        <v>1</v>
      </c>
      <c r="H4" s="61"/>
      <c r="I4" s="63" t="s">
        <v>2</v>
      </c>
      <c r="J4" s="63"/>
      <c r="K4" s="11"/>
      <c r="L4" s="11"/>
      <c r="M4" s="11"/>
      <c r="N4" s="11"/>
      <c r="O4" s="11"/>
      <c r="P4" s="11"/>
    </row>
    <row r="5" spans="1:19" s="5" customFormat="1" ht="15" customHeight="1" x14ac:dyDescent="0.25">
      <c r="A5" s="10"/>
      <c r="B5" s="10"/>
      <c r="C5" s="64" t="str">
        <f ca="1">_xll.SUBNM("smartco:organization","Workflow",Organization,"Caption_Default")</f>
        <v>Massachusetts</v>
      </c>
      <c r="D5" s="64"/>
      <c r="E5" s="64" t="str">
        <f ca="1">_xll.SUBNM("smartco:Asset Types","Default","1200","Caption_Default")</f>
        <v>1200 Furniture</v>
      </c>
      <c r="F5" s="64"/>
      <c r="G5" s="64" t="str">
        <f ca="1">_xll.SUBNM("smartco:Year","Default","Y2","Caption_Default")</f>
        <v>2015</v>
      </c>
      <c r="H5" s="64"/>
      <c r="I5" s="64" t="str">
        <f ca="1">_xll.SUBNM("smartco:Version","Current",_xll.DBR("smartco:Calendar","Current Version","String"),"Caption_Default")</f>
        <v>Budget</v>
      </c>
      <c r="J5" s="64"/>
      <c r="K5" s="11"/>
      <c r="L5" s="11"/>
      <c r="M5" s="11"/>
      <c r="N5" s="11"/>
      <c r="O5" s="11"/>
      <c r="P5" s="11"/>
    </row>
    <row r="6" spans="1:19" ht="3.75" customHeight="1" x14ac:dyDescent="0.25">
      <c r="A6" s="9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19" ht="15.75" thickBot="1" x14ac:dyDescent="0.3">
      <c r="A7" s="9"/>
      <c r="B7" s="13" t="s">
        <v>56</v>
      </c>
      <c r="C7" s="59" t="s">
        <v>56</v>
      </c>
      <c r="D7" s="60" t="s">
        <v>1</v>
      </c>
      <c r="E7" s="60" t="s">
        <v>29</v>
      </c>
      <c r="F7" s="60" t="s">
        <v>30</v>
      </c>
      <c r="G7" s="60" t="s">
        <v>31</v>
      </c>
      <c r="H7" s="60" t="s">
        <v>32</v>
      </c>
      <c r="I7" s="60" t="s">
        <v>33</v>
      </c>
      <c r="J7" s="60" t="s">
        <v>34</v>
      </c>
      <c r="K7" s="60" t="s">
        <v>35</v>
      </c>
      <c r="L7" s="60" t="s">
        <v>36</v>
      </c>
      <c r="M7" s="60" t="s">
        <v>37</v>
      </c>
      <c r="N7" s="60" t="s">
        <v>38</v>
      </c>
      <c r="O7" s="60" t="s">
        <v>39</v>
      </c>
      <c r="P7" s="60" t="s">
        <v>40</v>
      </c>
    </row>
    <row r="8" spans="1:19" s="34" customFormat="1" ht="15" customHeight="1" thickTop="1" x14ac:dyDescent="0.2">
      <c r="A8" s="14"/>
      <c r="B8" s="47" t="s">
        <v>42</v>
      </c>
      <c r="C8" s="52" t="s">
        <v>42</v>
      </c>
      <c r="D8" s="56">
        <f ca="1">_xll.DBRW($D$1,$C$5,$E$5,D$7,$G$5,$I$5,$B8)</f>
        <v>1494000</v>
      </c>
      <c r="E8" s="48">
        <f ca="1">_xll.DBRW($D$1,$C$5,$E$5,E$7,$G$5,$I$5,$B8)</f>
        <v>52000</v>
      </c>
      <c r="F8" s="48">
        <f ca="1">_xll.DBRW($D$1,$C$5,$E$5,F$7,$G$5,$I$5,$B8)</f>
        <v>52000</v>
      </c>
      <c r="G8" s="48">
        <f ca="1">_xll.DBRW($D$1,$C$5,$E$5,G$7,$G$5,$I$5,$B8)</f>
        <v>52000</v>
      </c>
      <c r="H8" s="48">
        <f ca="1">_xll.DBRW($D$1,$C$5,$E$5,H$7,$G$5,$I$5,$B8)</f>
        <v>52000</v>
      </c>
      <c r="I8" s="48">
        <f ca="1">_xll.DBRW($D$1,$C$5,$E$5,I$7,$G$5,$I$5,$B8)</f>
        <v>52000</v>
      </c>
      <c r="J8" s="48">
        <f ca="1">_xll.DBRW($D$1,$C$5,$E$5,J$7,$G$5,$I$5,$B8)</f>
        <v>52000</v>
      </c>
      <c r="K8" s="48">
        <f ca="1">_xll.DBRW($D$1,$C$5,$E$5,K$7,$G$5,$I$5,$B8)</f>
        <v>172000</v>
      </c>
      <c r="L8" s="48">
        <f ca="1">_xll.DBRW($D$1,$C$5,$E$5,L$7,$G$5,$I$5,$B8)</f>
        <v>202000</v>
      </c>
      <c r="M8" s="48">
        <f ca="1">_xll.DBRW($D$1,$C$5,$E$5,M$7,$G$5,$I$5,$B8)</f>
        <v>202000</v>
      </c>
      <c r="N8" s="48">
        <f ca="1">_xll.DBRW($D$1,$C$5,$E$5,N$7,$G$5,$I$5,$B8)</f>
        <v>202000</v>
      </c>
      <c r="O8" s="48">
        <f ca="1">_xll.DBRW($D$1,$C$5,$E$5,O$7,$G$5,$I$5,$B8)</f>
        <v>202000</v>
      </c>
      <c r="P8" s="48">
        <f ca="1">_xll.DBRW($D$1,$C$5,$E$5,P$7,$G$5,$I$5,$B8)</f>
        <v>202000</v>
      </c>
    </row>
    <row r="9" spans="1:19" s="34" customFormat="1" ht="15" customHeight="1" x14ac:dyDescent="0.2">
      <c r="A9" s="14"/>
      <c r="B9" s="47" t="s">
        <v>43</v>
      </c>
      <c r="C9" s="52" t="s">
        <v>43</v>
      </c>
      <c r="D9" s="56" t="str">
        <f ca="1">_xll.DBRW($D$1,$C$5,$E$5,D$7,$G$5,$I$5,$B9)</f>
        <v/>
      </c>
      <c r="E9" s="48">
        <f ca="1">_xll.DBRW($D$1,$C$5,$E$5,E$7,$G$5,$I$5,$B9)</f>
        <v>60000</v>
      </c>
      <c r="F9" s="48">
        <f ca="1">_xll.DBRW($D$1,$C$5,$E$5,F$7,$G$5,$I$5,$B9)</f>
        <v>30000</v>
      </c>
      <c r="G9" s="48">
        <f ca="1">_xll.DBRW($D$1,$C$5,$E$5,G$7,$G$5,$I$5,$B9)</f>
        <v>0</v>
      </c>
      <c r="H9" s="48">
        <f ca="1">_xll.DBRW($D$1,$C$5,$E$5,H$7,$G$5,$I$5,$B9)</f>
        <v>0</v>
      </c>
      <c r="I9" s="48">
        <f ca="1">_xll.DBRW($D$1,$C$5,$E$5,I$7,$G$5,$I$5,$B9)</f>
        <v>30000</v>
      </c>
      <c r="J9" s="48">
        <f ca="1">_xll.DBRW($D$1,$C$5,$E$5,J$7,$G$5,$I$5,$B9)</f>
        <v>0</v>
      </c>
      <c r="K9" s="48">
        <f ca="1">_xll.DBRW($D$1,$C$5,$E$5,K$7,$G$5,$I$5,$B9)</f>
        <v>0</v>
      </c>
      <c r="L9" s="48">
        <f ca="1">_xll.DBRW($D$1,$C$5,$E$5,L$7,$G$5,$I$5,$B9)</f>
        <v>30000</v>
      </c>
      <c r="M9" s="48">
        <f ca="1">_xll.DBRW($D$1,$C$5,$E$5,M$7,$G$5,$I$5,$B9)</f>
        <v>0</v>
      </c>
      <c r="N9" s="48">
        <f ca="1">_xll.DBRW($D$1,$C$5,$E$5,N$7,$G$5,$I$5,$B9)</f>
        <v>0</v>
      </c>
      <c r="O9" s="48">
        <f ca="1">_xll.DBRW($D$1,$C$5,$E$5,O$7,$G$5,$I$5,$B9)</f>
        <v>0</v>
      </c>
      <c r="P9" s="48">
        <f ca="1">_xll.DBRW($D$1,$C$5,$E$5,P$7,$G$5,$I$5,$B9)</f>
        <v>0</v>
      </c>
    </row>
    <row r="10" spans="1:19" s="34" customFormat="1" ht="15" customHeight="1" x14ac:dyDescent="0.2">
      <c r="A10" s="14"/>
      <c r="B10" s="47" t="s">
        <v>44</v>
      </c>
      <c r="C10" s="52" t="s">
        <v>44</v>
      </c>
      <c r="D10" s="56">
        <f ca="1">_xll.DBRW($D$1,$C$5,$E$5,D$7,$G$5,$I$5,$B10)</f>
        <v>150000</v>
      </c>
      <c r="E10" s="48">
        <f ca="1">_xll.DBRW($D$1,$C$5,$E$5,E$7,$G$5,$I$5,$B10)</f>
        <v>60000</v>
      </c>
      <c r="F10" s="48">
        <f ca="1">_xll.DBRW($D$1,$C$5,$E$5,F$7,$G$5,$I$5,$B10)</f>
        <v>90000</v>
      </c>
      <c r="G10" s="48">
        <f ca="1">_xll.DBRW($D$1,$C$5,$E$5,G$7,$G$5,$I$5,$B10)</f>
        <v>90000</v>
      </c>
      <c r="H10" s="48">
        <f ca="1">_xll.DBRW($D$1,$C$5,$E$5,H$7,$G$5,$I$5,$B10)</f>
        <v>90000</v>
      </c>
      <c r="I10" s="48">
        <f ca="1">_xll.DBRW($D$1,$C$5,$E$5,I$7,$G$5,$I$5,$B10)</f>
        <v>120000</v>
      </c>
      <c r="J10" s="48">
        <f ca="1">_xll.DBRW($D$1,$C$5,$E$5,J$7,$G$5,$I$5,$B10)</f>
        <v>120000</v>
      </c>
      <c r="K10" s="48">
        <f ca="1">_xll.DBRW($D$1,$C$5,$E$5,K$7,$G$5,$I$5,$B10)</f>
        <v>120000</v>
      </c>
      <c r="L10" s="48">
        <f ca="1">_xll.DBRW($D$1,$C$5,$E$5,L$7,$G$5,$I$5,$B10)</f>
        <v>150000</v>
      </c>
      <c r="M10" s="48">
        <f ca="1">_xll.DBRW($D$1,$C$5,$E$5,M$7,$G$5,$I$5,$B10)</f>
        <v>150000</v>
      </c>
      <c r="N10" s="48">
        <f ca="1">_xll.DBRW($D$1,$C$5,$E$5,N$7,$G$5,$I$5,$B10)</f>
        <v>150000</v>
      </c>
      <c r="O10" s="48">
        <f ca="1">_xll.DBRW($D$1,$C$5,$E$5,O$7,$G$5,$I$5,$B10)</f>
        <v>150000</v>
      </c>
      <c r="P10" s="48">
        <f ca="1">_xll.DBRW($D$1,$C$5,$E$5,P$7,$G$5,$I$5,$B10)</f>
        <v>150000</v>
      </c>
    </row>
    <row r="11" spans="1:19" s="34" customFormat="1" ht="15" customHeight="1" x14ac:dyDescent="0.2">
      <c r="A11" s="14"/>
      <c r="B11" s="47" t="s">
        <v>45</v>
      </c>
      <c r="C11" s="52" t="s">
        <v>45</v>
      </c>
      <c r="D11" s="56">
        <f ca="1">_xll.DBRW($D$1,$C$5,$E$5,D$7,$G$5,$I$5,$B11)</f>
        <v>150000</v>
      </c>
      <c r="E11" s="48">
        <f ca="1">_xll.DBRW($D$1,$C$5,$E$5,E$7,$G$5,$I$5,$B11)</f>
        <v>0</v>
      </c>
      <c r="F11" s="48">
        <f ca="1">_xll.DBRW($D$1,$C$5,$E$5,F$7,$G$5,$I$5,$B11)</f>
        <v>0</v>
      </c>
      <c r="G11" s="48">
        <f ca="1">_xll.DBRW($D$1,$C$5,$E$5,G$7,$G$5,$I$5,$B11)</f>
        <v>0</v>
      </c>
      <c r="H11" s="48">
        <f ca="1">_xll.DBRW($D$1,$C$5,$E$5,H$7,$G$5,$I$5,$B11)</f>
        <v>0</v>
      </c>
      <c r="I11" s="48">
        <f ca="1">_xll.DBRW($D$1,$C$5,$E$5,I$7,$G$5,$I$5,$B11)</f>
        <v>0</v>
      </c>
      <c r="J11" s="48">
        <f ca="1">_xll.DBRW($D$1,$C$5,$E$5,J$7,$G$5,$I$5,$B11)</f>
        <v>120000</v>
      </c>
      <c r="K11" s="48">
        <f ca="1">_xll.DBRW($D$1,$C$5,$E$5,K$7,$G$5,$I$5,$B11)</f>
        <v>30000</v>
      </c>
      <c r="L11" s="48">
        <f ca="1">_xll.DBRW($D$1,$C$5,$E$5,L$7,$G$5,$I$5,$B11)</f>
        <v>0</v>
      </c>
      <c r="M11" s="48">
        <f ca="1">_xll.DBRW($D$1,$C$5,$E$5,M$7,$G$5,$I$5,$B11)</f>
        <v>0</v>
      </c>
      <c r="N11" s="48">
        <f ca="1">_xll.DBRW($D$1,$C$5,$E$5,N$7,$G$5,$I$5,$B11)</f>
        <v>0</v>
      </c>
      <c r="O11" s="48">
        <f ca="1">_xll.DBRW($D$1,$C$5,$E$5,O$7,$G$5,$I$5,$B11)</f>
        <v>0</v>
      </c>
      <c r="P11" s="48">
        <f ca="1">_xll.DBRW($D$1,$C$5,$E$5,P$7,$G$5,$I$5,$B11)</f>
        <v>0</v>
      </c>
    </row>
    <row r="12" spans="1:19" s="34" customFormat="1" ht="15" customHeight="1" x14ac:dyDescent="0.2">
      <c r="A12" s="14"/>
      <c r="B12" s="47" t="s">
        <v>46</v>
      </c>
      <c r="C12" s="52" t="s">
        <v>46</v>
      </c>
      <c r="D12" s="56">
        <f ca="1">_xll.DBRW($D$1,$C$5,$E$5,D$7,$G$5,$I$5,$B12)</f>
        <v>150000</v>
      </c>
      <c r="E12" s="48">
        <f ca="1">_xll.DBRW($D$1,$C$5,$E$5,E$7,$G$5,$I$5,$B12)</f>
        <v>0</v>
      </c>
      <c r="F12" s="48">
        <f ca="1">_xll.DBRW($D$1,$C$5,$E$5,F$7,$G$5,$I$5,$B12)</f>
        <v>0</v>
      </c>
      <c r="G12" s="48">
        <f ca="1">_xll.DBRW($D$1,$C$5,$E$5,G$7,$G$5,$I$5,$B12)</f>
        <v>0</v>
      </c>
      <c r="H12" s="48">
        <f ca="1">_xll.DBRW($D$1,$C$5,$E$5,H$7,$G$5,$I$5,$B12)</f>
        <v>0</v>
      </c>
      <c r="I12" s="48">
        <f ca="1">_xll.DBRW($D$1,$C$5,$E$5,I$7,$G$5,$I$5,$B12)</f>
        <v>0</v>
      </c>
      <c r="J12" s="48">
        <f ca="1">_xll.DBRW($D$1,$C$5,$E$5,J$7,$G$5,$I$5,$B12)</f>
        <v>120000</v>
      </c>
      <c r="K12" s="48">
        <f ca="1">_xll.DBRW($D$1,$C$5,$E$5,K$7,$G$5,$I$5,$B12)</f>
        <v>150000</v>
      </c>
      <c r="L12" s="48">
        <f ca="1">_xll.DBRW($D$1,$C$5,$E$5,L$7,$G$5,$I$5,$B12)</f>
        <v>150000</v>
      </c>
      <c r="M12" s="48">
        <f ca="1">_xll.DBRW($D$1,$C$5,$E$5,M$7,$G$5,$I$5,$B12)</f>
        <v>150000</v>
      </c>
      <c r="N12" s="48">
        <f ca="1">_xll.DBRW($D$1,$C$5,$E$5,N$7,$G$5,$I$5,$B12)</f>
        <v>150000</v>
      </c>
      <c r="O12" s="48">
        <f ca="1">_xll.DBRW($D$1,$C$5,$E$5,O$7,$G$5,$I$5,$B12)</f>
        <v>150000</v>
      </c>
      <c r="P12" s="48">
        <f ca="1">_xll.DBRW($D$1,$C$5,$E$5,P$7,$G$5,$I$5,$B12)</f>
        <v>150000</v>
      </c>
    </row>
    <row r="13" spans="1:19" s="34" customFormat="1" ht="15" customHeight="1" x14ac:dyDescent="0.2">
      <c r="A13" s="14"/>
      <c r="B13" s="47" t="s">
        <v>47</v>
      </c>
      <c r="C13" s="52" t="s">
        <v>47</v>
      </c>
      <c r="D13" s="56" t="str">
        <f ca="1">_xll.DBRW($D$1,$C$5,$E$5,D$7,$G$5,$I$5,$B13)</f>
        <v/>
      </c>
      <c r="E13" s="48" t="str">
        <f ca="1">_xll.DBRW($D$1,$C$5,$E$5,E$7,$G$5,$I$5,$B13)</f>
        <v/>
      </c>
      <c r="F13" s="48" t="str">
        <f ca="1">_xll.DBRW($D$1,$C$5,$E$5,F$7,$G$5,$I$5,$B13)</f>
        <v/>
      </c>
      <c r="G13" s="48" t="str">
        <f ca="1">_xll.DBRW($D$1,$C$5,$E$5,G$7,$G$5,$I$5,$B13)</f>
        <v/>
      </c>
      <c r="H13" s="48" t="str">
        <f ca="1">_xll.DBRW($D$1,$C$5,$E$5,H$7,$G$5,$I$5,$B13)</f>
        <v/>
      </c>
      <c r="I13" s="48" t="str">
        <f ca="1">_xll.DBRW($D$1,$C$5,$E$5,I$7,$G$5,$I$5,$B13)</f>
        <v/>
      </c>
      <c r="J13" s="48" t="str">
        <f ca="1">_xll.DBRW($D$1,$C$5,$E$5,J$7,$G$5,$I$5,$B13)</f>
        <v/>
      </c>
      <c r="K13" s="48" t="str">
        <f ca="1">_xll.DBRW($D$1,$C$5,$E$5,K$7,$G$5,$I$5,$B13)</f>
        <v/>
      </c>
      <c r="L13" s="48" t="str">
        <f ca="1">_xll.DBRW($D$1,$C$5,$E$5,L$7,$G$5,$I$5,$B13)</f>
        <v/>
      </c>
      <c r="M13" s="48" t="str">
        <f ca="1">_xll.DBRW($D$1,$C$5,$E$5,M$7,$G$5,$I$5,$B13)</f>
        <v/>
      </c>
      <c r="N13" s="48" t="str">
        <f ca="1">_xll.DBRW($D$1,$C$5,$E$5,N$7,$G$5,$I$5,$B13)</f>
        <v/>
      </c>
      <c r="O13" s="48" t="str">
        <f ca="1">_xll.DBRW($D$1,$C$5,$E$5,O$7,$G$5,$I$5,$B13)</f>
        <v/>
      </c>
      <c r="P13" s="48" t="str">
        <f ca="1">_xll.DBRW($D$1,$C$5,$E$5,P$7,$G$5,$I$5,$B13)</f>
        <v/>
      </c>
    </row>
    <row r="14" spans="1:19" s="34" customFormat="1" ht="15" customHeight="1" x14ac:dyDescent="0.2">
      <c r="A14" s="14"/>
      <c r="B14" s="47" t="s">
        <v>48</v>
      </c>
      <c r="C14" s="53" t="s">
        <v>48</v>
      </c>
      <c r="D14" s="57">
        <f ca="1">_xll.DBRW($D$1,$C$5,$E$5,D$7,$G$5,$I$5,$B14)</f>
        <v>202000</v>
      </c>
      <c r="E14" s="49">
        <f ca="1">_xll.DBRW($D$1,$C$5,$E$5,E$7,$G$5,$I$5,$B14)</f>
        <v>52000</v>
      </c>
      <c r="F14" s="49">
        <f ca="1">_xll.DBRW($D$1,$C$5,$E$5,F$7,$G$5,$I$5,$B14)</f>
        <v>52000</v>
      </c>
      <c r="G14" s="49">
        <f ca="1">_xll.DBRW($D$1,$C$5,$E$5,G$7,$G$5,$I$5,$B14)</f>
        <v>52000</v>
      </c>
      <c r="H14" s="49">
        <f ca="1">_xll.DBRW($D$1,$C$5,$E$5,H$7,$G$5,$I$5,$B14)</f>
        <v>52000</v>
      </c>
      <c r="I14" s="49">
        <f ca="1">_xll.DBRW($D$1,$C$5,$E$5,I$7,$G$5,$I$5,$B14)</f>
        <v>52000</v>
      </c>
      <c r="J14" s="49">
        <f ca="1">_xll.DBRW($D$1,$C$5,$E$5,J$7,$G$5,$I$5,$B14)</f>
        <v>172000</v>
      </c>
      <c r="K14" s="49">
        <f ca="1">_xll.DBRW($D$1,$C$5,$E$5,K$7,$G$5,$I$5,$B14)</f>
        <v>202000</v>
      </c>
      <c r="L14" s="49">
        <f ca="1">_xll.DBRW($D$1,$C$5,$E$5,L$7,$G$5,$I$5,$B14)</f>
        <v>202000</v>
      </c>
      <c r="M14" s="49">
        <f ca="1">_xll.DBRW($D$1,$C$5,$E$5,M$7,$G$5,$I$5,$B14)</f>
        <v>202000</v>
      </c>
      <c r="N14" s="49">
        <f ca="1">_xll.DBRW($D$1,$C$5,$E$5,N$7,$G$5,$I$5,$B14)</f>
        <v>202000</v>
      </c>
      <c r="O14" s="49">
        <f ca="1">_xll.DBRW($D$1,$C$5,$E$5,O$7,$G$5,$I$5,$B14)</f>
        <v>202000</v>
      </c>
      <c r="P14" s="49">
        <f ca="1">_xll.DBRW($D$1,$C$5,$E$5,P$7,$G$5,$I$5,$B14)</f>
        <v>202000</v>
      </c>
    </row>
    <row r="15" spans="1:19" s="34" customFormat="1" ht="15" customHeight="1" x14ac:dyDescent="0.2">
      <c r="A15" s="14"/>
      <c r="B15" s="50"/>
      <c r="C15" s="54"/>
      <c r="D15" s="58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</row>
    <row r="16" spans="1:19" s="34" customFormat="1" ht="15" customHeight="1" x14ac:dyDescent="0.2">
      <c r="A16" s="14"/>
      <c r="B16" s="50" t="s">
        <v>57</v>
      </c>
      <c r="C16" s="55" t="s">
        <v>57</v>
      </c>
      <c r="D16" s="58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</row>
    <row r="17" spans="1:16" s="34" customFormat="1" ht="15" customHeight="1" x14ac:dyDescent="0.2">
      <c r="A17" s="14"/>
      <c r="B17" s="47" t="s">
        <v>49</v>
      </c>
      <c r="C17" s="52" t="s">
        <v>49</v>
      </c>
      <c r="D17" s="56">
        <f ca="1">_xll.DBRW($D$1,$C$5,$E$5,D$7,$G$5,$I$5,$B17)</f>
        <v>19083.333333333332</v>
      </c>
      <c r="E17" s="48">
        <f ca="1">_xll.DBRW($D$1,$C$5,$E$5,E$7,$G$5,$I$5,$B17)</f>
        <v>19083.333333333332</v>
      </c>
      <c r="F17" s="48">
        <f ca="1">_xll.DBRW($D$1,$C$5,$E$5,F$7,$G$5,$I$5,$B17)</f>
        <v>19083.333333333332</v>
      </c>
      <c r="G17" s="48">
        <f ca="1">_xll.DBRW($D$1,$C$5,$E$5,G$7,$G$5,$I$5,$B17)</f>
        <v>19083.333333333332</v>
      </c>
      <c r="H17" s="48">
        <f ca="1">_xll.DBRW($D$1,$C$5,$E$5,H$7,$G$5,$I$5,$B17)</f>
        <v>19083.333333333332</v>
      </c>
      <c r="I17" s="48">
        <f ca="1">_xll.DBRW($D$1,$C$5,$E$5,I$7,$G$5,$I$5,$B17)</f>
        <v>19083.333333333332</v>
      </c>
      <c r="J17" s="48">
        <f ca="1">_xll.DBRW($D$1,$C$5,$E$5,J$7,$G$5,$I$5,$B17)</f>
        <v>19083.333333333332</v>
      </c>
      <c r="K17" s="48">
        <f ca="1">_xll.DBRW($D$1,$C$5,$E$5,K$7,$G$5,$I$5,$B17)</f>
        <v>29083.333333333332</v>
      </c>
      <c r="L17" s="48">
        <f ca="1">_xll.DBRW($D$1,$C$5,$E$5,L$7,$G$5,$I$5,$B17)</f>
        <v>41583.333333333328</v>
      </c>
      <c r="M17" s="48">
        <f ca="1">_xll.DBRW($D$1,$C$5,$E$5,M$7,$G$5,$I$5,$B17)</f>
        <v>54083.333333333328</v>
      </c>
      <c r="N17" s="48">
        <f ca="1">_xll.DBRW($D$1,$C$5,$E$5,N$7,$G$5,$I$5,$B17)</f>
        <v>66583.333333333328</v>
      </c>
      <c r="O17" s="48">
        <f ca="1">_xll.DBRW($D$1,$C$5,$E$5,O$7,$G$5,$I$5,$B17)</f>
        <v>79083.333333333328</v>
      </c>
      <c r="P17" s="48">
        <f ca="1">_xll.DBRW($D$1,$C$5,$E$5,P$7,$G$5,$I$5,$B17)</f>
        <v>91583.333333333328</v>
      </c>
    </row>
    <row r="18" spans="1:16" s="34" customFormat="1" ht="15" customHeight="1" x14ac:dyDescent="0.2">
      <c r="A18" s="14"/>
      <c r="B18" s="47" t="s">
        <v>50</v>
      </c>
      <c r="C18" s="52" t="s">
        <v>59</v>
      </c>
      <c r="D18" s="56" t="str">
        <f ca="1">_xll.DBRW($D$1,$C$5,$E$5,D$7,$G$5,$I$5,$B18)</f>
        <v/>
      </c>
      <c r="E18" s="48" t="str">
        <f ca="1">_xll.DBRW($D$1,$C$5,$E$5,E$7,$G$5,$I$5,$B18)</f>
        <v/>
      </c>
      <c r="F18" s="48" t="str">
        <f ca="1">_xll.DBRW($D$1,$C$5,$E$5,F$7,$G$5,$I$5,$B18)</f>
        <v/>
      </c>
      <c r="G18" s="48" t="str">
        <f ca="1">_xll.DBRW($D$1,$C$5,$E$5,G$7,$G$5,$I$5,$B18)</f>
        <v/>
      </c>
      <c r="H18" s="48" t="str">
        <f ca="1">_xll.DBRW($D$1,$C$5,$E$5,H$7,$G$5,$I$5,$B18)</f>
        <v/>
      </c>
      <c r="I18" s="48" t="str">
        <f ca="1">_xll.DBRW($D$1,$C$5,$E$5,I$7,$G$5,$I$5,$B18)</f>
        <v/>
      </c>
      <c r="J18" s="48" t="str">
        <f ca="1">_xll.DBRW($D$1,$C$5,$E$5,J$7,$G$5,$I$5,$B18)</f>
        <v/>
      </c>
      <c r="K18" s="48" t="str">
        <f ca="1">_xll.DBRW($D$1,$C$5,$E$5,K$7,$G$5,$I$5,$B18)</f>
        <v/>
      </c>
      <c r="L18" s="48" t="str">
        <f ca="1">_xll.DBRW($D$1,$C$5,$E$5,L$7,$G$5,$I$5,$B18)</f>
        <v/>
      </c>
      <c r="M18" s="48" t="str">
        <f ca="1">_xll.DBRW($D$1,$C$5,$E$5,M$7,$G$5,$I$5,$B18)</f>
        <v/>
      </c>
      <c r="N18" s="48" t="str">
        <f ca="1">_xll.DBRW($D$1,$C$5,$E$5,N$7,$G$5,$I$5,$B18)</f>
        <v/>
      </c>
      <c r="O18" s="48" t="str">
        <f ca="1">_xll.DBRW($D$1,$C$5,$E$5,O$7,$G$5,$I$5,$B18)</f>
        <v/>
      </c>
      <c r="P18" s="48" t="str">
        <f ca="1">_xll.DBRW($D$1,$C$5,$E$5,P$7,$G$5,$I$5,$B18)</f>
        <v/>
      </c>
    </row>
    <row r="19" spans="1:16" s="34" customFormat="1" ht="15" customHeight="1" x14ac:dyDescent="0.2">
      <c r="A19" s="14"/>
      <c r="B19" s="47" t="s">
        <v>51</v>
      </c>
      <c r="C19" s="52" t="s">
        <v>60</v>
      </c>
      <c r="D19" s="56">
        <f ca="1">_xll.DBRW($D$1,$C$5,$E$5,D$7,$G$5,$I$5,$B19)</f>
        <v>85000</v>
      </c>
      <c r="E19" s="48">
        <f ca="1">_xll.DBRW($D$1,$C$5,$E$5,E$7,$G$5,$I$5,$B19)</f>
        <v>0</v>
      </c>
      <c r="F19" s="48">
        <f ca="1">_xll.DBRW($D$1,$C$5,$E$5,F$7,$G$5,$I$5,$B19)</f>
        <v>0</v>
      </c>
      <c r="G19" s="48">
        <f ca="1">_xll.DBRW($D$1,$C$5,$E$5,G$7,$G$5,$I$5,$B19)</f>
        <v>0</v>
      </c>
      <c r="H19" s="48">
        <f ca="1">_xll.DBRW($D$1,$C$5,$E$5,H$7,$G$5,$I$5,$B19)</f>
        <v>0</v>
      </c>
      <c r="I19" s="48">
        <f ca="1">_xll.DBRW($D$1,$C$5,$E$5,I$7,$G$5,$I$5,$B19)</f>
        <v>0</v>
      </c>
      <c r="J19" s="48">
        <f ca="1">_xll.DBRW($D$1,$C$5,$E$5,J$7,$G$5,$I$5,$B19)</f>
        <v>10000</v>
      </c>
      <c r="K19" s="48">
        <f ca="1">_xll.DBRW($D$1,$C$5,$E$5,K$7,$G$5,$I$5,$B19)</f>
        <v>12500</v>
      </c>
      <c r="L19" s="48">
        <f ca="1">_xll.DBRW($D$1,$C$5,$E$5,L$7,$G$5,$I$5,$B19)</f>
        <v>12500</v>
      </c>
      <c r="M19" s="48">
        <f ca="1">_xll.DBRW($D$1,$C$5,$E$5,M$7,$G$5,$I$5,$B19)</f>
        <v>12500</v>
      </c>
      <c r="N19" s="48">
        <f ca="1">_xll.DBRW($D$1,$C$5,$E$5,N$7,$G$5,$I$5,$B19)</f>
        <v>12500</v>
      </c>
      <c r="O19" s="48">
        <f ca="1">_xll.DBRW($D$1,$C$5,$E$5,O$7,$G$5,$I$5,$B19)</f>
        <v>12500</v>
      </c>
      <c r="P19" s="48">
        <f ca="1">_xll.DBRW($D$1,$C$5,$E$5,P$7,$G$5,$I$5,$B19)</f>
        <v>12500</v>
      </c>
    </row>
    <row r="20" spans="1:16" s="34" customFormat="1" ht="15" customHeight="1" x14ac:dyDescent="0.2">
      <c r="A20" s="14"/>
      <c r="B20" s="47" t="s">
        <v>52</v>
      </c>
      <c r="C20" s="52" t="s">
        <v>52</v>
      </c>
      <c r="D20" s="56">
        <f ca="1">_xll.DBRW($D$1,$C$5,$E$5,D$7,$G$5,$I$5,$B20)</f>
        <v>85000</v>
      </c>
      <c r="E20" s="48">
        <f ca="1">_xll.DBRW($D$1,$C$5,$E$5,E$7,$G$5,$I$5,$B20)</f>
        <v>0</v>
      </c>
      <c r="F20" s="48">
        <f ca="1">_xll.DBRW($D$1,$C$5,$E$5,F$7,$G$5,$I$5,$B20)</f>
        <v>0</v>
      </c>
      <c r="G20" s="48">
        <f ca="1">_xll.DBRW($D$1,$C$5,$E$5,G$7,$G$5,$I$5,$B20)</f>
        <v>0</v>
      </c>
      <c r="H20" s="48">
        <f ca="1">_xll.DBRW($D$1,$C$5,$E$5,H$7,$G$5,$I$5,$B20)</f>
        <v>0</v>
      </c>
      <c r="I20" s="48">
        <f ca="1">_xll.DBRW($D$1,$C$5,$E$5,I$7,$G$5,$I$5,$B20)</f>
        <v>0</v>
      </c>
      <c r="J20" s="48">
        <f ca="1">_xll.DBRW($D$1,$C$5,$E$5,J$7,$G$5,$I$5,$B20)</f>
        <v>10000</v>
      </c>
      <c r="K20" s="48">
        <f ca="1">_xll.DBRW($D$1,$C$5,$E$5,K$7,$G$5,$I$5,$B20)</f>
        <v>12500</v>
      </c>
      <c r="L20" s="48">
        <f ca="1">_xll.DBRW($D$1,$C$5,$E$5,L$7,$G$5,$I$5,$B20)</f>
        <v>12500</v>
      </c>
      <c r="M20" s="48">
        <f ca="1">_xll.DBRW($D$1,$C$5,$E$5,M$7,$G$5,$I$5,$B20)</f>
        <v>12500</v>
      </c>
      <c r="N20" s="48">
        <f ca="1">_xll.DBRW($D$1,$C$5,$E$5,N$7,$G$5,$I$5,$B20)</f>
        <v>12500</v>
      </c>
      <c r="O20" s="48">
        <f ca="1">_xll.DBRW($D$1,$C$5,$E$5,O$7,$G$5,$I$5,$B20)</f>
        <v>12500</v>
      </c>
      <c r="P20" s="48">
        <f ca="1">_xll.DBRW($D$1,$C$5,$E$5,P$7,$G$5,$I$5,$B20)</f>
        <v>12500</v>
      </c>
    </row>
    <row r="21" spans="1:16" s="34" customFormat="1" ht="15" customHeight="1" x14ac:dyDescent="0.2">
      <c r="A21" s="14"/>
      <c r="B21" s="47" t="s">
        <v>53</v>
      </c>
      <c r="C21" s="53" t="s">
        <v>53</v>
      </c>
      <c r="D21" s="57">
        <f ca="1">_xll.DBRW($D$1,$C$5,$E$5,D$7,$G$5,$I$5,$B21)</f>
        <v>104083.33333333333</v>
      </c>
      <c r="E21" s="49">
        <f ca="1">_xll.DBRW($D$1,$C$5,$E$5,E$7,$G$5,$I$5,$B21)</f>
        <v>19083.333333333332</v>
      </c>
      <c r="F21" s="49">
        <f ca="1">_xll.DBRW($D$1,$C$5,$E$5,F$7,$G$5,$I$5,$B21)</f>
        <v>19083.333333333332</v>
      </c>
      <c r="G21" s="49">
        <f ca="1">_xll.DBRW($D$1,$C$5,$E$5,G$7,$G$5,$I$5,$B21)</f>
        <v>19083.333333333332</v>
      </c>
      <c r="H21" s="49">
        <f ca="1">_xll.DBRW($D$1,$C$5,$E$5,H$7,$G$5,$I$5,$B21)</f>
        <v>19083.333333333332</v>
      </c>
      <c r="I21" s="49">
        <f ca="1">_xll.DBRW($D$1,$C$5,$E$5,I$7,$G$5,$I$5,$B21)</f>
        <v>19083.333333333332</v>
      </c>
      <c r="J21" s="49">
        <f ca="1">_xll.DBRW($D$1,$C$5,$E$5,J$7,$G$5,$I$5,$B21)</f>
        <v>29083.333333333332</v>
      </c>
      <c r="K21" s="49">
        <f ca="1">_xll.DBRW($D$1,$C$5,$E$5,K$7,$G$5,$I$5,$B21)</f>
        <v>41583.333333333328</v>
      </c>
      <c r="L21" s="49">
        <f ca="1">_xll.DBRW($D$1,$C$5,$E$5,L$7,$G$5,$I$5,$B21)</f>
        <v>54083.333333333328</v>
      </c>
      <c r="M21" s="49">
        <f ca="1">_xll.DBRW($D$1,$C$5,$E$5,M$7,$G$5,$I$5,$B21)</f>
        <v>66583.333333333328</v>
      </c>
      <c r="N21" s="49">
        <f ca="1">_xll.DBRW($D$1,$C$5,$E$5,N$7,$G$5,$I$5,$B21)</f>
        <v>79083.333333333328</v>
      </c>
      <c r="O21" s="49">
        <f ca="1">_xll.DBRW($D$1,$C$5,$E$5,O$7,$G$5,$I$5,$B21)</f>
        <v>91583.333333333328</v>
      </c>
      <c r="P21" s="49">
        <f ca="1">_xll.DBRW($D$1,$C$5,$E$5,P$7,$G$5,$I$5,$B21)</f>
        <v>104083.33333333333</v>
      </c>
    </row>
    <row r="22" spans="1:16" s="34" customFormat="1" ht="15" customHeight="1" x14ac:dyDescent="0.2">
      <c r="A22" s="14"/>
      <c r="B22" s="50"/>
      <c r="C22" s="54"/>
      <c r="D22" s="58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</row>
    <row r="23" spans="1:16" s="34" customFormat="1" ht="15" customHeight="1" x14ac:dyDescent="0.2">
      <c r="A23" s="14"/>
      <c r="B23" s="50" t="s">
        <v>58</v>
      </c>
      <c r="C23" s="55" t="s">
        <v>58</v>
      </c>
      <c r="D23" s="58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</row>
    <row r="24" spans="1:16" s="34" customFormat="1" ht="15" customHeight="1" x14ac:dyDescent="0.2">
      <c r="A24" s="14"/>
      <c r="B24" s="47" t="s">
        <v>54</v>
      </c>
      <c r="C24" s="52" t="s">
        <v>54</v>
      </c>
      <c r="D24" s="56">
        <f ca="1">_xll.DBRW($D$1,$C$5,$E$5,D$7,$G$5,$I$5,$B24)</f>
        <v>32916.666666666657</v>
      </c>
      <c r="E24" s="48">
        <f ca="1">_xll.DBRW($D$1,$C$5,$E$5,E$7,$G$5,$I$5,$B24)</f>
        <v>32916.666666666657</v>
      </c>
      <c r="F24" s="48">
        <f ca="1">_xll.DBRW($D$1,$C$5,$E$5,F$7,$G$5,$I$5,$B24)</f>
        <v>92916.666666666657</v>
      </c>
      <c r="G24" s="48">
        <f ca="1">_xll.DBRW($D$1,$C$5,$E$5,G$7,$G$5,$I$5,$B24)</f>
        <v>122916.66666666666</v>
      </c>
      <c r="H24" s="48">
        <f ca="1">_xll.DBRW($D$1,$C$5,$E$5,H$7,$G$5,$I$5,$B24)</f>
        <v>122916.66666666666</v>
      </c>
      <c r="I24" s="48">
        <f ca="1">_xll.DBRW($D$1,$C$5,$E$5,I$7,$G$5,$I$5,$B24)</f>
        <v>122916.66666666666</v>
      </c>
      <c r="J24" s="48">
        <f ca="1">_xll.DBRW($D$1,$C$5,$E$5,J$7,$G$5,$I$5,$B24)</f>
        <v>152916.66666666666</v>
      </c>
      <c r="K24" s="48">
        <f ca="1">_xll.DBRW($D$1,$C$5,$E$5,K$7,$G$5,$I$5,$B24)</f>
        <v>142916.66666666666</v>
      </c>
      <c r="L24" s="48">
        <f ca="1">_xll.DBRW($D$1,$C$5,$E$5,L$7,$G$5,$I$5,$B24)</f>
        <v>130416.66666666666</v>
      </c>
      <c r="M24" s="48">
        <f ca="1">_xll.DBRW($D$1,$C$5,$E$5,M$7,$G$5,$I$5,$B24)</f>
        <v>147916.66666666666</v>
      </c>
      <c r="N24" s="48">
        <f ca="1">_xll.DBRW($D$1,$C$5,$E$5,N$7,$G$5,$I$5,$B24)</f>
        <v>135416.66666666666</v>
      </c>
      <c r="O24" s="48">
        <f ca="1">_xll.DBRW($D$1,$C$5,$E$5,O$7,$G$5,$I$5,$B24)</f>
        <v>122916.66666666666</v>
      </c>
      <c r="P24" s="48">
        <f ca="1">_xll.DBRW($D$1,$C$5,$E$5,P$7,$G$5,$I$5,$B24)</f>
        <v>110416.66666666666</v>
      </c>
    </row>
    <row r="25" spans="1:16" s="34" customFormat="1" ht="15" customHeight="1" x14ac:dyDescent="0.2">
      <c r="A25" s="14"/>
      <c r="B25" s="47" t="s">
        <v>55</v>
      </c>
      <c r="C25" s="52" t="s">
        <v>55</v>
      </c>
      <c r="D25" s="56">
        <f ca="1">_xll.DBRW($D$1,$C$5,$E$5,D$7,$G$5,$I$5,$B25)</f>
        <v>97916.666666666657</v>
      </c>
      <c r="E25" s="48">
        <f ca="1">_xll.DBRW($D$1,$C$5,$E$5,E$7,$G$5,$I$5,$B25)</f>
        <v>92916.666666666657</v>
      </c>
      <c r="F25" s="48">
        <f ca="1">_xll.DBRW($D$1,$C$5,$E$5,F$7,$G$5,$I$5,$B25)</f>
        <v>122916.66666666666</v>
      </c>
      <c r="G25" s="48">
        <f ca="1">_xll.DBRW($D$1,$C$5,$E$5,G$7,$G$5,$I$5,$B25)</f>
        <v>122916.66666666666</v>
      </c>
      <c r="H25" s="48">
        <f ca="1">_xll.DBRW($D$1,$C$5,$E$5,H$7,$G$5,$I$5,$B25)</f>
        <v>122916.66666666666</v>
      </c>
      <c r="I25" s="48">
        <f ca="1">_xll.DBRW($D$1,$C$5,$E$5,I$7,$G$5,$I$5,$B25)</f>
        <v>152916.66666666666</v>
      </c>
      <c r="J25" s="48">
        <f ca="1">_xll.DBRW($D$1,$C$5,$E$5,J$7,$G$5,$I$5,$B25)</f>
        <v>142916.66666666666</v>
      </c>
      <c r="K25" s="48">
        <f ca="1">_xll.DBRW($D$1,$C$5,$E$5,K$7,$G$5,$I$5,$B25)</f>
        <v>130416.66666666666</v>
      </c>
      <c r="L25" s="48">
        <f ca="1">_xll.DBRW($D$1,$C$5,$E$5,L$7,$G$5,$I$5,$B25)</f>
        <v>147916.66666666666</v>
      </c>
      <c r="M25" s="48">
        <f ca="1">_xll.DBRW($D$1,$C$5,$E$5,M$7,$G$5,$I$5,$B25)</f>
        <v>135416.66666666666</v>
      </c>
      <c r="N25" s="48">
        <f ca="1">_xll.DBRW($D$1,$C$5,$E$5,N$7,$G$5,$I$5,$B25)</f>
        <v>122916.66666666666</v>
      </c>
      <c r="O25" s="48">
        <f ca="1">_xll.DBRW($D$1,$C$5,$E$5,O$7,$G$5,$I$5,$B25)</f>
        <v>110416.66666666666</v>
      </c>
      <c r="P25" s="48">
        <f ca="1">_xll.DBRW($D$1,$C$5,$E$5,P$7,$G$5,$I$5,$B25)</f>
        <v>97916.666666666657</v>
      </c>
    </row>
    <row r="26" spans="1:16" s="34" customFormat="1" ht="15" customHeight="1" x14ac:dyDescent="0.2">
      <c r="A26" s="14"/>
      <c r="B26" s="9"/>
      <c r="C26" s="52" t="s">
        <v>62</v>
      </c>
      <c r="D26" s="56">
        <f ca="1">D25-D24</f>
        <v>65000</v>
      </c>
      <c r="E26" s="48">
        <f t="shared" ref="E26:P26" ca="1" si="0">E25-E24</f>
        <v>60000</v>
      </c>
      <c r="F26" s="48">
        <f t="shared" ca="1" si="0"/>
        <v>30000</v>
      </c>
      <c r="G26" s="48">
        <f t="shared" ca="1" si="0"/>
        <v>0</v>
      </c>
      <c r="H26" s="48">
        <f t="shared" ca="1" si="0"/>
        <v>0</v>
      </c>
      <c r="I26" s="48">
        <f t="shared" ca="1" si="0"/>
        <v>30000</v>
      </c>
      <c r="J26" s="48">
        <f t="shared" ca="1" si="0"/>
        <v>-10000</v>
      </c>
      <c r="K26" s="48">
        <f t="shared" ca="1" si="0"/>
        <v>-12500</v>
      </c>
      <c r="L26" s="48">
        <f t="shared" ca="1" si="0"/>
        <v>17500</v>
      </c>
      <c r="M26" s="48">
        <f t="shared" ca="1" si="0"/>
        <v>-12500</v>
      </c>
      <c r="N26" s="48">
        <f t="shared" ca="1" si="0"/>
        <v>-12500</v>
      </c>
      <c r="O26" s="48">
        <f t="shared" ca="1" si="0"/>
        <v>-12500</v>
      </c>
      <c r="P26" s="48">
        <f t="shared" ca="1" si="0"/>
        <v>-12500</v>
      </c>
    </row>
  </sheetData>
  <mergeCells count="8">
    <mergeCell ref="C4:D4"/>
    <mergeCell ref="C5:D5"/>
    <mergeCell ref="I4:J4"/>
    <mergeCell ref="E5:F5"/>
    <mergeCell ref="G5:H5"/>
    <mergeCell ref="I5:J5"/>
    <mergeCell ref="E4:F4"/>
    <mergeCell ref="G4:H4"/>
  </mergeCells>
  <phoneticPr fontId="7" type="noConversion"/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sheetData>
    <row r="1" spans="1:2" x14ac:dyDescent="0.25">
      <c r="A1" s="1" t="s">
        <v>26</v>
      </c>
    </row>
    <row r="2" spans="1:2" x14ac:dyDescent="0.25">
      <c r="A2" t="s">
        <v>28</v>
      </c>
      <c r="B2">
        <v>1</v>
      </c>
    </row>
    <row r="3" spans="1:2" x14ac:dyDescent="0.25">
      <c r="A3" t="s">
        <v>27</v>
      </c>
      <c r="B3">
        <v>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B28"/>
  <sheetViews>
    <sheetView workbookViewId="0"/>
  </sheetViews>
  <sheetFormatPr defaultRowHeight="15" x14ac:dyDescent="0.25"/>
  <sheetData>
    <row r="18" spans="2:2" x14ac:dyDescent="0.25">
      <c r="B18" t="s">
        <v>10</v>
      </c>
    </row>
    <row r="19" spans="2:2" x14ac:dyDescent="0.25">
      <c r="B19" t="s">
        <v>11</v>
      </c>
    </row>
    <row r="20" spans="2:2" x14ac:dyDescent="0.25">
      <c r="B20" t="s">
        <v>12</v>
      </c>
    </row>
    <row r="21" spans="2:2" x14ac:dyDescent="0.25">
      <c r="B21" t="s">
        <v>13</v>
      </c>
    </row>
    <row r="22" spans="2:2" x14ac:dyDescent="0.25">
      <c r="B22" t="s">
        <v>14</v>
      </c>
    </row>
    <row r="23" spans="2:2" x14ac:dyDescent="0.25">
      <c r="B23" t="s">
        <v>15</v>
      </c>
    </row>
    <row r="24" spans="2:2" x14ac:dyDescent="0.25">
      <c r="B24" t="s">
        <v>16</v>
      </c>
    </row>
    <row r="25" spans="2:2" x14ac:dyDescent="0.25">
      <c r="B25" t="s">
        <v>17</v>
      </c>
    </row>
    <row r="26" spans="2:2" x14ac:dyDescent="0.25">
      <c r="B26" t="s">
        <v>18</v>
      </c>
    </row>
    <row r="27" spans="2:2" x14ac:dyDescent="0.25">
      <c r="B27" t="s">
        <v>19</v>
      </c>
    </row>
    <row r="28" spans="2:2" x14ac:dyDescent="0.25">
      <c r="B28" t="s">
        <v>20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5" x14ac:dyDescent="0.25"/>
  <sheetData>
    <row r="1" spans="1:1" x14ac:dyDescent="0.25">
      <c r="A1" t="s">
        <v>29</v>
      </c>
    </row>
    <row r="2" spans="1:1" x14ac:dyDescent="0.25">
      <c r="A2" t="s">
        <v>30</v>
      </c>
    </row>
    <row r="3" spans="1:1" x14ac:dyDescent="0.25">
      <c r="A3" t="s">
        <v>31</v>
      </c>
    </row>
    <row r="4" spans="1:1" x14ac:dyDescent="0.25">
      <c r="A4" t="s">
        <v>32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35</v>
      </c>
    </row>
    <row r="8" spans="1:1" x14ac:dyDescent="0.25">
      <c r="A8" t="s">
        <v>36</v>
      </c>
    </row>
    <row r="9" spans="1:1" x14ac:dyDescent="0.25">
      <c r="A9" t="s">
        <v>37</v>
      </c>
    </row>
    <row r="10" spans="1:1" x14ac:dyDescent="0.25">
      <c r="A10" t="s">
        <v>38</v>
      </c>
    </row>
    <row r="11" spans="1:1" x14ac:dyDescent="0.25">
      <c r="A11" t="s">
        <v>39</v>
      </c>
    </row>
    <row r="12" spans="1:1" x14ac:dyDescent="0.25">
      <c r="A12" t="s">
        <v>40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Capital</vt:lpstr>
      <vt:lpstr>Depreciation</vt:lpstr>
      <vt:lpstr>Lookup</vt:lpstr>
      <vt:lpstr>{AR}01</vt:lpstr>
      <vt:lpstr>{PL}PickLst</vt:lpstr>
      <vt:lpstr>Organization</vt:lpstr>
      <vt:lpstr>Capital!TM1RPTDATARNG3</vt:lpstr>
      <vt:lpstr>Capital!TM1RPTFMTIDCOL</vt:lpstr>
      <vt:lpstr>Capital!TM1RPTFMTRNG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NetworkLayer</cp:lastModifiedBy>
  <dcterms:created xsi:type="dcterms:W3CDTF">2011-12-02T16:26:53Z</dcterms:created>
  <dcterms:modified xsi:type="dcterms:W3CDTF">2016-04-18T00:45:44Z</dcterms:modified>
</cp:coreProperties>
</file>