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9060" windowHeight="2625"/>
  </bookViews>
  <sheets>
    <sheet name="MgmtReport" sheetId="1" r:id="rId1"/>
    <sheet name="Lookup" sheetId="2" state="hidden" r:id="rId2"/>
  </sheets>
  <externalReferences>
    <externalReference r:id="rId3"/>
  </externalReferences>
  <definedNames>
    <definedName name="Org">[1]Lookup!$J$2:$J$3</definedName>
    <definedName name="Row">Lookup!$A$1:$A$2</definedName>
    <definedName name="TM1REBUILDOPTION">1</definedName>
    <definedName name="TM1RPTDATARNG1" localSheetId="0">MgmtReport!$17:$25</definedName>
    <definedName name="TM1RPTFMTIDCOL" localSheetId="0">MgmtReport!$A$1:$A$8</definedName>
    <definedName name="TM1RPTFMTRNG" localSheetId="0">MgmtReport!$C$1:$H$8</definedName>
  </definedNames>
  <calcPr calcId="145621" concurrentCalc="0"/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C9" i="1"/>
  <c r="D13" i="1"/>
  <c r="E13" i="1"/>
  <c r="F13" i="1"/>
  <c r="C13" i="1"/>
  <c r="H25" i="1"/>
  <c r="G25" i="1"/>
  <c r="F25" i="1"/>
  <c r="E16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C17" i="1"/>
  <c r="D15" i="1"/>
  <c r="A5" i="1"/>
  <c r="A4" i="1"/>
  <c r="A3" i="1"/>
  <c r="A2" i="1"/>
  <c r="E17" i="1"/>
  <c r="F17" i="1"/>
  <c r="G17" i="1"/>
  <c r="D17" i="1"/>
  <c r="H17" i="1"/>
  <c r="A17" i="1"/>
  <c r="E15" i="1"/>
</calcChain>
</file>

<file path=xl/sharedStrings.xml><?xml version="1.0" encoding="utf-8"?>
<sst xmlns="http://schemas.openxmlformats.org/spreadsheetml/2006/main" count="26" uniqueCount="25">
  <si>
    <t>Account</t>
  </si>
  <si>
    <t>Year</t>
  </si>
  <si>
    <t>Month</t>
  </si>
  <si>
    <t>Target</t>
  </si>
  <si>
    <t>Variance</t>
  </si>
  <si>
    <t>Variance%</t>
  </si>
  <si>
    <t>D</t>
  </si>
  <si>
    <t>N</t>
  </si>
  <si>
    <t>[Begin Format Range]</t>
  </si>
  <si>
    <t>[End Format Range]</t>
  </si>
  <si>
    <t>Central Region</t>
  </si>
  <si>
    <t>Western Region</t>
  </si>
  <si>
    <t>Canada</t>
  </si>
  <si>
    <t>Total by VP</t>
  </si>
  <si>
    <t>Vice President 1</t>
  </si>
  <si>
    <t>Vice President 2</t>
  </si>
  <si>
    <t>Vice President 3</t>
  </si>
  <si>
    <t>Explanation</t>
  </si>
  <si>
    <t>Var</t>
  </si>
  <si>
    <t>Var %</t>
  </si>
  <si>
    <t>Default</t>
  </si>
  <si>
    <t>All Members</t>
  </si>
  <si>
    <t>Management Report</t>
  </si>
  <si>
    <t>Currency</t>
  </si>
  <si>
    <t>Total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</si>
</sst>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- &quot;@"/>
    <numFmt numFmtId="165" formatCode="&quot;+ &quot;@"/>
    <numFmt numFmtId="166" formatCode="_(* #,##0_);_(* \(#,##0\);_(* &quot;-&quot;??_);_(@_)"/>
    <numFmt numFmtId="167" formatCode="0.0\%;[Red]\-0.0\%"/>
  </numFmts>
  <fonts count="12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6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center"/>
    </xf>
    <xf numFmtId="0" fontId="4" fillId="4" borderId="0" xfId="0" applyFont="1" applyFill="1" applyBorder="1" applyAlignment="1">
      <alignment vertical="center"/>
    </xf>
    <xf numFmtId="0" fontId="1" fillId="0" borderId="0" xfId="0" applyFont="1"/>
    <xf numFmtId="0" fontId="6" fillId="0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49" fontId="8" fillId="5" borderId="2" xfId="0" applyNumberFormat="1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indent="1"/>
    </xf>
    <xf numFmtId="166" fontId="5" fillId="0" borderId="6" xfId="1" applyNumberFormat="1" applyFont="1" applyFill="1" applyBorder="1"/>
    <xf numFmtId="38" fontId="5" fillId="0" borderId="6" xfId="1" applyNumberFormat="1" applyFont="1" applyFill="1" applyBorder="1"/>
    <xf numFmtId="167" fontId="5" fillId="0" borderId="6" xfId="2" applyNumberFormat="1" applyFont="1" applyFill="1" applyBorder="1"/>
    <xf numFmtId="9" fontId="5" fillId="0" borderId="0" xfId="2" applyFont="1" applyFill="1" applyBorder="1"/>
    <xf numFmtId="49" fontId="10" fillId="0" borderId="0" xfId="0" applyNumberFormat="1" applyFont="1" applyFill="1" applyBorder="1" applyAlignment="1">
      <alignment horizontal="left" indent="1"/>
    </xf>
    <xf numFmtId="166" fontId="10" fillId="0" borderId="0" xfId="1" applyNumberFormat="1" applyFont="1" applyFill="1" applyBorder="1"/>
    <xf numFmtId="38" fontId="10" fillId="0" borderId="0" xfId="1" applyNumberFormat="1" applyFont="1" applyFill="1" applyBorder="1"/>
    <xf numFmtId="167" fontId="10" fillId="0" borderId="0" xfId="2" applyNumberFormat="1" applyFont="1" applyFill="1" applyBorder="1"/>
    <xf numFmtId="9" fontId="10" fillId="0" borderId="0" xfId="2" applyFont="1" applyFill="1" applyBorder="1"/>
    <xf numFmtId="166" fontId="5" fillId="0" borderId="0" xfId="1" applyNumberFormat="1" applyFont="1" applyFill="1" applyBorder="1"/>
    <xf numFmtId="38" fontId="5" fillId="0" borderId="0" xfId="1" applyNumberFormat="1" applyFont="1" applyFill="1" applyBorder="1"/>
    <xf numFmtId="167" fontId="5" fillId="0" borderId="0" xfId="2" applyNumberFormat="1" applyFont="1" applyFill="1" applyBorder="1"/>
    <xf numFmtId="165" fontId="10" fillId="0" borderId="0" xfId="0" applyNumberFormat="1" applyFont="1" applyFill="1" applyBorder="1" applyAlignment="1">
      <alignment horizontal="left" indent="1"/>
    </xf>
    <xf numFmtId="164" fontId="5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argetS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tSet"/>
      <sheetName val="TgtByMonth"/>
      <sheetName val="TgtByAcct"/>
      <sheetName val="PLSummary"/>
      <sheetName val="Lookup"/>
      <sheetName val="Sheet1"/>
    </sheetNames>
    <sheetDataSet>
      <sheetData sheetId="0"/>
      <sheetData sheetId="1"/>
      <sheetData sheetId="2"/>
      <sheetData sheetId="3"/>
      <sheetData sheetId="4">
        <row r="2">
          <cell r="J2" t="str">
            <v>Regions</v>
          </cell>
        </row>
        <row r="3">
          <cell r="J3" t="str">
            <v>Org All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L25"/>
  <sheetViews>
    <sheetView showGridLines="0" tabSelected="1" topLeftCell="B10" workbookViewId="0">
      <selection activeCell="C25" sqref="C25"/>
    </sheetView>
  </sheetViews>
  <sheetFormatPr defaultRowHeight="12.75" x14ac:dyDescent="0.2"/>
  <cols>
    <col min="1" max="1" width="2.7109375" style="3" hidden="1" customWidth="1"/>
    <col min="2" max="2" width="1.28515625" style="3" customWidth="1"/>
    <col min="3" max="3" width="29.42578125" style="3" customWidth="1"/>
    <col min="4" max="4" width="14.28515625" style="3" customWidth="1"/>
    <col min="5" max="5" width="13.28515625" style="3" customWidth="1"/>
    <col min="6" max="6" width="13.42578125" style="3" customWidth="1"/>
    <col min="7" max="7" width="9.5703125" style="3" customWidth="1"/>
    <col min="8" max="8" width="34.28515625" style="3" customWidth="1"/>
    <col min="9" max="16384" width="9.140625" style="3"/>
  </cols>
  <sheetData>
    <row r="1" spans="1:8" hidden="1" x14ac:dyDescent="0.2">
      <c r="A1" s="3" t="s">
        <v>8</v>
      </c>
    </row>
    <row r="2" spans="1:8" hidden="1" x14ac:dyDescent="0.2">
      <c r="A2" s="3">
        <f>0</f>
        <v>0</v>
      </c>
      <c r="C2" s="11"/>
      <c r="D2" s="12"/>
      <c r="E2" s="12"/>
      <c r="F2" s="13"/>
      <c r="G2" s="14"/>
      <c r="H2" s="15"/>
    </row>
    <row r="3" spans="1:8" hidden="1" x14ac:dyDescent="0.2">
      <c r="A3" s="3">
        <f>1</f>
        <v>1</v>
      </c>
      <c r="C3" s="16"/>
      <c r="D3" s="17"/>
      <c r="E3" s="17"/>
      <c r="F3" s="18"/>
      <c r="G3" s="19"/>
      <c r="H3" s="20"/>
    </row>
    <row r="4" spans="1:8" hidden="1" x14ac:dyDescent="0.2">
      <c r="A4" s="3">
        <f>2</f>
        <v>2</v>
      </c>
      <c r="C4" s="11"/>
      <c r="D4" s="21"/>
      <c r="E4" s="21"/>
      <c r="F4" s="22"/>
      <c r="G4" s="23"/>
      <c r="H4" s="15"/>
    </row>
    <row r="5" spans="1:8" hidden="1" x14ac:dyDescent="0.2">
      <c r="A5" s="3">
        <f>3</f>
        <v>3</v>
      </c>
      <c r="C5" s="11"/>
      <c r="D5" s="21"/>
      <c r="E5" s="21"/>
      <c r="F5" s="22"/>
      <c r="G5" s="23"/>
      <c r="H5" s="15"/>
    </row>
    <row r="6" spans="1:8" hidden="1" x14ac:dyDescent="0.2">
      <c r="A6" s="3" t="s">
        <v>6</v>
      </c>
      <c r="C6" s="16"/>
      <c r="D6" s="17"/>
      <c r="E6" s="17"/>
      <c r="F6" s="18"/>
      <c r="G6" s="19"/>
      <c r="H6" s="20"/>
    </row>
    <row r="7" spans="1:8" hidden="1" x14ac:dyDescent="0.2">
      <c r="A7" s="3" t="s">
        <v>7</v>
      </c>
      <c r="C7" s="16"/>
      <c r="D7" s="17"/>
      <c r="E7" s="17"/>
      <c r="F7" s="18"/>
      <c r="G7" s="19"/>
      <c r="H7" s="20"/>
    </row>
    <row r="8" spans="1:8" hidden="1" x14ac:dyDescent="0.2">
      <c r="A8" s="3" t="s">
        <v>9</v>
      </c>
    </row>
    <row r="9" spans="1:8" hidden="1" x14ac:dyDescent="0.2">
      <c r="C9" s="3" t="str">
        <f ca="1">_xll.TM1RPTVIEW("smartco:Income Statement Reporting:1", 0, _xll.TM1RPTTITLE("smartco:Currency Calc",$D$13), _xll.TM1RPTTITLE("smartco:Year",$E$13), _xll.TM1RPTTITLE("smartco:Month",$F$13), _xll.TM1RPTTITLE("smartco:Account",$C$13),TM1RPTFMTRNG,TM1RPTFMTIDCOL)</f>
        <v>smartco:Income Statement Reporting:1</v>
      </c>
    </row>
    <row r="10" spans="1:8" ht="24.75" customHeight="1" x14ac:dyDescent="0.2">
      <c r="A10" s="4"/>
      <c r="B10" s="4"/>
      <c r="C10" s="2" t="s">
        <v>22</v>
      </c>
      <c r="D10" s="5"/>
      <c r="E10" s="5"/>
      <c r="F10" s="5"/>
      <c r="G10" s="5"/>
      <c r="H10" s="5"/>
    </row>
    <row r="11" spans="1:8" ht="6" customHeight="1" x14ac:dyDescent="0.2"/>
    <row r="12" spans="1:8" x14ac:dyDescent="0.2">
      <c r="C12" s="6" t="s">
        <v>0</v>
      </c>
      <c r="D12" s="7" t="s">
        <v>23</v>
      </c>
      <c r="E12" s="7" t="s">
        <v>1</v>
      </c>
      <c r="F12" s="8" t="s">
        <v>2</v>
      </c>
      <c r="G12" s="27"/>
      <c r="H12" s="27"/>
    </row>
    <row r="13" spans="1:8" x14ac:dyDescent="0.2">
      <c r="C13" s="26" t="str">
        <f ca="1">_xll.SUBNM("smartco:Account","Default","4999","Caption_Default")</f>
        <v>4999 Gross Revenue</v>
      </c>
      <c r="D13" s="26" t="str">
        <f ca="1">_xll.SUBNM("smartco:Currency Calc","Default","Local")</f>
        <v>Local</v>
      </c>
      <c r="E13" s="26" t="str">
        <f ca="1">_xll.SUBNM("smartco:Year","Default","Y2","Caption_Default")</f>
        <v>2015</v>
      </c>
      <c r="F13" s="26" t="str">
        <f ca="1">_xll.SUBNM("smartco:Month","MY","Year")</f>
        <v>Year</v>
      </c>
      <c r="G13" s="28"/>
      <c r="H13" s="28"/>
    </row>
    <row r="14" spans="1:8" ht="4.5" customHeight="1" x14ac:dyDescent="0.2"/>
    <row r="15" spans="1:8" ht="13.5" thickBot="1" x14ac:dyDescent="0.25">
      <c r="C15" s="9"/>
      <c r="D15" s="9" t="str">
        <f>D16</f>
        <v>Target</v>
      </c>
      <c r="E15" s="9" t="str">
        <f ca="1">E16</f>
        <v>Budget</v>
      </c>
      <c r="F15" s="9" t="s">
        <v>18</v>
      </c>
      <c r="G15" s="9" t="s">
        <v>19</v>
      </c>
      <c r="H15" s="9" t="s">
        <v>17</v>
      </c>
    </row>
    <row r="16" spans="1:8" ht="13.5" hidden="1" thickTop="1" x14ac:dyDescent="0.2">
      <c r="D16" s="1" t="s">
        <v>3</v>
      </c>
      <c r="E16" s="1" t="str">
        <f ca="1">_xll.SUBNM("smartco:Version","Current",_xll.DBR("smartco:Calendar","Current Version","String"),"Caption_Default")</f>
        <v>Budget</v>
      </c>
      <c r="F16" s="1" t="s">
        <v>4</v>
      </c>
      <c r="G16" s="1" t="s">
        <v>5</v>
      </c>
      <c r="H16" s="10" t="s">
        <v>17</v>
      </c>
    </row>
    <row r="17" spans="1:1000" ht="13.5" thickTop="1" x14ac:dyDescent="0.2">
      <c r="A17" s="3">
        <f ca="1">IF(_xll.TM1RPTELISCONSOLIDATED($C$17,$C17),IF(_xll.TM1RPTELLEV($C$17,$C17)&lt;=3,_xll.TM1RPTELLEV($C$17,$C17),"D"),"N")</f>
        <v>1</v>
      </c>
      <c r="C17" s="24" t="str">
        <f ca="1">_xll.TM1RPTROW($C$9,"smartco:Organization Reporting","Default","","Caption_Default",1)</f>
        <v>Eastern Region</v>
      </c>
      <c r="D17" s="17">
        <f ca="1">_xll.DBRW($C$9,$D$13,$C17,$E$13,$F$13,$C$13,D$16)</f>
        <v>19994228.272134162</v>
      </c>
      <c r="E17" s="17">
        <f ca="1">_xll.DBRW($C$9,$D$13,$C17,$E$13,$F$13,$C$13,E$16)</f>
        <v>22819543.83471619</v>
      </c>
      <c r="F17" s="18">
        <f ca="1">_xll.DBRW($C$9,$D$13,$C17,$E$13,$F$13,$C$13,F$16)</f>
        <v>-3439911.0415210389</v>
      </c>
      <c r="G17" s="19">
        <f ca="1">_xll.DBRW($C$9,$D$13,$C17,$E$13,$F$13,$C$13,G$16)</f>
        <v>-15.074407562379836</v>
      </c>
      <c r="H17" s="20" t="str">
        <f ca="1">_xll.DBRW($C$9,$D$13,$C17,$E$13,$F$13,$C$13,H$16)</f>
        <v/>
      </c>
    </row>
    <row r="18" spans="1:1000" customFormat="1" x14ac:dyDescent="0.2">
      <c r="A18" s="3">
        <f ca="1">IF(_xll.TM1RPTELISCONSOLIDATED($C$17,$C18),IF(_xll.TM1RPTELLEV($C$17,$C18)&lt;=3,_xll.TM1RPTELLEV($C$17,$C18),"D"),"N")</f>
        <v>1</v>
      </c>
      <c r="B18" s="3"/>
      <c r="C18" s="24" t="s">
        <v>10</v>
      </c>
      <c r="D18" s="17">
        <f ca="1">_xll.DBRW($C$9,$D$13,$C18,$E$13,$F$13,$C$13,D$16)</f>
        <v>13119638.150985077</v>
      </c>
      <c r="E18" s="17">
        <f ca="1">_xll.DBRW($C$9,$D$13,$C18,$E$13,$F$13,$C$13,E$16)</f>
        <v>15674332.831535488</v>
      </c>
      <c r="F18" s="18">
        <f ca="1">_xll.DBRW($C$9,$D$13,$C18,$E$13,$F$13,$C$13,F$16)</f>
        <v>-2776111.9570026528</v>
      </c>
      <c r="G18" s="19">
        <f ca="1">_xll.DBRW($C$9,$D$13,$C18,$E$13,$F$13,$C$13,G$16)</f>
        <v>-17.711196941137683</v>
      </c>
      <c r="H18" s="20" t="str">
        <f ca="1">_xll.DBRW($C$9,$D$13,$C18,$E$13,$F$13,$C$13,H$16)</f>
        <v/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</row>
    <row r="19" spans="1:1000" customFormat="1" x14ac:dyDescent="0.2">
      <c r="A19" s="3">
        <f ca="1">IF(_xll.TM1RPTELISCONSOLIDATED($C$17,$C19),IF(_xll.TM1RPTELLEV($C$17,$C19)&lt;=3,_xll.TM1RPTELLEV($C$17,$C19),"D"),"N")</f>
        <v>1</v>
      </c>
      <c r="B19" s="3"/>
      <c r="C19" s="24" t="s">
        <v>11</v>
      </c>
      <c r="D19" s="17">
        <f ca="1">_xll.DBRW($C$9,$D$13,$C19,$E$13,$F$13,$C$13,D$16)</f>
        <v>23874357.291491024</v>
      </c>
      <c r="E19" s="17">
        <f ca="1">_xll.DBRW($C$9,$D$13,$C19,$E$13,$F$13,$C$13,E$16)</f>
        <v>20897803.238950551</v>
      </c>
      <c r="F19" s="18">
        <f ca="1">_xll.DBRW($C$9,$D$13,$C19,$E$13,$F$13,$C$13,F$16)</f>
        <v>1800067.3784254268</v>
      </c>
      <c r="G19" s="19">
        <f ca="1">_xll.DBRW($C$9,$D$13,$C19,$E$13,$F$13,$C$13,G$16)</f>
        <v>8.6136679431948888</v>
      </c>
      <c r="H19" s="20" t="str">
        <f ca="1">_xll.DBRW($C$9,$D$13,$C19,$E$13,$F$13,$C$13,H$16)</f>
        <v/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</row>
    <row r="20" spans="1:1000" customFormat="1" x14ac:dyDescent="0.2">
      <c r="A20" s="3">
        <f ca="1">IF(_xll.TM1RPTELISCONSOLIDATED($C$17,$C20),IF(_xll.TM1RPTELLEV($C$17,$C20)&lt;=3,_xll.TM1RPTELLEV($C$17,$C20),"D"),"N")</f>
        <v>1</v>
      </c>
      <c r="B20" s="3"/>
      <c r="C20" s="24" t="s">
        <v>12</v>
      </c>
      <c r="D20" s="17">
        <f ca="1">_xll.DBRW($C$9,$D$13,$C20,$E$13,$F$13,$C$13,D$16)</f>
        <v>21174547.110717241</v>
      </c>
      <c r="E20" s="17">
        <f ca="1">_xll.DBRW($C$9,$D$13,$C20,$E$13,$F$13,$C$13,E$16)</f>
        <v>24540511.336807422</v>
      </c>
      <c r="F20" s="18">
        <f ca="1">_xll.DBRW($C$9,$D$13,$C20,$E$13,$F$13,$C$13,F$16)</f>
        <v>-3468267.1535617784</v>
      </c>
      <c r="G20" s="19">
        <f ca="1">_xll.DBRW($C$9,$D$13,$C20,$E$13,$F$13,$C$13,G$16)</f>
        <v>-14.132823501358141</v>
      </c>
      <c r="H20" s="20" t="str">
        <f ca="1">_xll.DBRW($C$9,$D$13,$C20,$E$13,$F$13,$C$13,H$16)</f>
        <v/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</row>
    <row r="21" spans="1:1000" customFormat="1" x14ac:dyDescent="0.2">
      <c r="A21" s="3">
        <f ca="1">IF(_xll.TM1RPTELISCONSOLIDATED($C$17,$C21),IF(_xll.TM1RPTELLEV($C$17,$C21)&lt;=3,_xll.TM1RPTELLEV($C$17,$C21),"D"),"N")</f>
        <v>0</v>
      </c>
      <c r="B21" s="3"/>
      <c r="C21" s="25" t="s">
        <v>24</v>
      </c>
      <c r="D21" s="12">
        <f ca="1">_xll.DBRW($C$9,$D$13,$C21,$E$13,$F$13,$C$13,D$16)</f>
        <v>78162770.825327486</v>
      </c>
      <c r="E21" s="12">
        <f ca="1">_xll.DBRW($C$9,$D$13,$C21,$E$13,$F$13,$C$13,E$16)</f>
        <v>83932191.242009655</v>
      </c>
      <c r="F21" s="13">
        <f ca="1">_xll.DBRW($C$9,$D$13,$C21,$E$13,$F$13,$C$13,F$16)</f>
        <v>-7884222.7736600488</v>
      </c>
      <c r="G21" s="14">
        <f ca="1">_xll.DBRW($C$9,$D$13,$C21,$E$13,$F$13,$C$13,G$16)</f>
        <v>-9.3935624186514097</v>
      </c>
      <c r="H21" s="15" t="str">
        <f ca="1">_xll.DBRW($C$9,$D$13,$C21,$E$13,$F$13,$C$13,H$16)</f>
        <v/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</row>
    <row r="22" spans="1:1000" customFormat="1" x14ac:dyDescent="0.2">
      <c r="A22" s="3">
        <f ca="1">IF(_xll.TM1RPTELISCONSOLIDATED($C$17,$C22),IF(_xll.TM1RPTELLEV($C$17,$C22)&lt;=3,_xll.TM1RPTELLEV($C$17,$C22),"D"),"N")</f>
        <v>1</v>
      </c>
      <c r="B22" s="3"/>
      <c r="C22" s="24" t="s">
        <v>14</v>
      </c>
      <c r="D22" s="17">
        <f ca="1">_xll.DBRW($C$9,$D$13,$C22,$E$13,$F$13,$C$13,D$16)</f>
        <v>18141586.059511613</v>
      </c>
      <c r="E22" s="17">
        <f ca="1">_xll.DBRW($C$9,$D$13,$C22,$E$13,$F$13,$C$13,E$16)</f>
        <v>21416564.919526771</v>
      </c>
      <c r="F22" s="18">
        <f ca="1">_xll.DBRW($C$9,$D$13,$C22,$E$13,$F$13,$C$13,F$16)</f>
        <v>-3609145.6072625108</v>
      </c>
      <c r="G22" s="19">
        <f ca="1">_xll.DBRW($C$9,$D$13,$C22,$E$13,$F$13,$C$13,G$16)</f>
        <v>-16.852121807693983</v>
      </c>
      <c r="H22" s="20" t="str">
        <f ca="1">_xll.DBRW($C$9,$D$13,$C22,$E$13,$F$13,$C$13,H$16)</f>
        <v/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</row>
    <row r="23" spans="1:1000" customFormat="1" x14ac:dyDescent="0.2">
      <c r="A23" s="3">
        <f ca="1">IF(_xll.TM1RPTELISCONSOLIDATED($C$17,$C23),IF(_xll.TM1RPTELLEV($C$17,$C23)&lt;=3,_xll.TM1RPTELLEV($C$17,$C23),"D"),"N")</f>
        <v>1</v>
      </c>
      <c r="B23" s="3"/>
      <c r="C23" s="24" t="s">
        <v>15</v>
      </c>
      <c r="D23" s="17">
        <f ca="1">_xll.DBRW($C$9,$D$13,$C23,$E$13,$F$13,$C$13,D$16)</f>
        <v>46682654.113441467</v>
      </c>
      <c r="E23" s="17">
        <f ca="1">_xll.DBRW($C$9,$D$13,$C23,$E$13,$F$13,$C$13,E$16)</f>
        <v>46351949.978051201</v>
      </c>
      <c r="F23" s="18">
        <f ca="1">_xll.DBRW($C$9,$D$13,$C23,$E$13,$F$13,$C$13,F$16)</f>
        <v>-1719218.6355728954</v>
      </c>
      <c r="G23" s="19">
        <f ca="1">_xll.DBRW($C$9,$D$13,$C23,$E$13,$F$13,$C$13,G$16)</f>
        <v>-3.7090535271698131</v>
      </c>
      <c r="H23" s="20" t="str">
        <f ca="1">_xll.DBRW($C$9,$D$13,$C23,$E$13,$F$13,$C$13,H$16)</f>
        <v/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</row>
    <row r="24" spans="1:1000" customFormat="1" x14ac:dyDescent="0.2">
      <c r="A24" s="3">
        <f ca="1">IF(_xll.TM1RPTELISCONSOLIDATED($C$17,$C24),IF(_xll.TM1RPTELLEV($C$17,$C24)&lt;=3,_xll.TM1RPTELLEV($C$17,$C24),"D"),"N")</f>
        <v>1</v>
      </c>
      <c r="B24" s="3"/>
      <c r="C24" s="24" t="s">
        <v>16</v>
      </c>
      <c r="D24" s="17">
        <f ca="1">_xll.DBRW($C$9,$D$13,$C24,$E$13,$F$13,$C$13,D$16)</f>
        <v>13338530.652374422</v>
      </c>
      <c r="E24" s="17">
        <f ca="1">_xll.DBRW($C$9,$D$13,$C24,$E$13,$F$13,$C$13,E$16)</f>
        <v>16163676.344431683</v>
      </c>
      <c r="F24" s="18">
        <f ca="1">_xll.DBRW($C$9,$D$13,$C24,$E$13,$F$13,$C$13,F$16)</f>
        <v>-2555858.5308246315</v>
      </c>
      <c r="G24" s="19">
        <f ca="1">_xll.DBRW($C$9,$D$13,$C24,$E$13,$F$13,$C$13,G$16)</f>
        <v>-15.812358997803825</v>
      </c>
      <c r="H24" s="20" t="str">
        <f ca="1">_xll.DBRW($C$9,$D$13,$C24,$E$13,$F$13,$C$13,H$16)</f>
        <v/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</row>
    <row r="25" spans="1:1000" customFormat="1" x14ac:dyDescent="0.2">
      <c r="A25" s="3">
        <f ca="1">IF(_xll.TM1RPTELISCONSOLIDATED($C$17,$C25),IF(_xll.TM1RPTELLEV($C$17,$C25)&lt;=3,_xll.TM1RPTELLEV($C$17,$C25),"D"),"N")</f>
        <v>0</v>
      </c>
      <c r="B25" s="3"/>
      <c r="C25" s="25" t="s">
        <v>13</v>
      </c>
      <c r="D25" s="12">
        <f ca="1">_xll.DBRW($C$9,$D$13,$C25,$E$13,$F$13,$C$13,D$16)</f>
        <v>78162770.825327486</v>
      </c>
      <c r="E25" s="12">
        <f ca="1">_xll.DBRW($C$9,$D$13,$C25,$E$13,$F$13,$C$13,E$16)</f>
        <v>83932191.242009655</v>
      </c>
      <c r="F25" s="13">
        <f ca="1">_xll.DBRW($C$9,$D$13,$C25,$E$13,$F$13,$C$13,F$16)</f>
        <v>-7884222.7736600488</v>
      </c>
      <c r="G25" s="14">
        <f ca="1">_xll.DBRW($C$9,$D$13,$C25,$E$13,$F$13,$C$13,G$16)</f>
        <v>-9.3935624186514097</v>
      </c>
      <c r="H25" s="15" t="str">
        <f ca="1">_xll.DBRW($C$9,$D$13,$C25,$E$13,$F$13,$C$13,H$16)</f>
        <v/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</row>
  </sheetData>
  <mergeCells count="2">
    <mergeCell ref="G12:H12"/>
    <mergeCell ref="G13:H13"/>
  </mergeCells>
  <phoneticPr fontId="3" type="noConversion"/>
  <dataValidations count="1">
    <dataValidation type="list" allowBlank="1" showInputMessage="1" showErrorMessage="1" sqref="G13:H13">
      <formula1>Row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2"/>
  <sheetData>
    <row r="1" spans="1:1" x14ac:dyDescent="0.2">
      <c r="A1" t="s">
        <v>20</v>
      </c>
    </row>
    <row r="2" spans="1:1" x14ac:dyDescent="0.2">
      <c r="A2" t="s">
        <v>21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MgmtReport</vt:lpstr>
      <vt:lpstr>Lookup</vt:lpstr>
      <vt:lpstr>Row</vt:lpstr>
      <vt:lpstr>MgmtReport!TM1RPTDATARNG1</vt:lpstr>
      <vt:lpstr>MgmtReport!TM1RPTFMTIDCOL</vt:lpstr>
      <vt:lpstr>MgmtReport!TM1RPTFMTRNG</vt:lpstr>
    </vt:vector>
  </TitlesOfParts>
  <Company>Cognos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2012-04-23T21:13:42Z</dcterms:created>
  <dcterms:modified xsi:type="dcterms:W3CDTF">2014-09-15T15:19:32Z</dcterms:modified>
</cp:coreProperties>
</file>