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320" windowHeight="10110"/>
  </bookViews>
  <sheets>
    <sheet name="MarginDetail" sheetId="1" r:id="rId1"/>
  </sheets>
  <externalReferences>
    <externalReference r:id="rId2"/>
  </externalReferences>
  <definedNames>
    <definedName name="ID" localSheetId="0" hidden="1">"b3931834-4bc8-4013-96a8-b21b25e317ba"</definedName>
    <definedName name="SelectYesNo">[1]Lookup!$D$2:$D$3</definedName>
    <definedName name="TM1REBUILDOPTION">1</definedName>
  </definedNames>
  <calcPr calcId="144525" calcMode="manual" concurrentCalc="0"/>
</workbook>
</file>

<file path=xl/calcChain.xml><?xml version="1.0" encoding="utf-8"?>
<calcChain xmlns="http://schemas.openxmlformats.org/spreadsheetml/2006/main">
  <c r="D5" i="1" l="1"/>
  <c r="C5" i="1"/>
  <c r="G5" i="1"/>
  <c r="H5" i="1"/>
  <c r="E1" i="1"/>
  <c r="F5" i="1"/>
  <c r="C15" i="1"/>
  <c r="H15" i="1"/>
  <c r="G15" i="1"/>
  <c r="F15" i="1"/>
  <c r="E15" i="1"/>
  <c r="C14" i="1"/>
  <c r="H14" i="1"/>
  <c r="G14" i="1"/>
  <c r="F14" i="1"/>
  <c r="E14" i="1"/>
  <c r="C13" i="1"/>
  <c r="H13" i="1"/>
  <c r="G13" i="1"/>
  <c r="F13" i="1"/>
  <c r="E13" i="1"/>
  <c r="C12" i="1"/>
  <c r="H12" i="1"/>
  <c r="G12" i="1"/>
  <c r="F12" i="1"/>
  <c r="E12" i="1"/>
  <c r="C11" i="1"/>
  <c r="H11" i="1"/>
  <c r="G11" i="1"/>
  <c r="F11" i="1"/>
  <c r="E11" i="1"/>
  <c r="C10" i="1"/>
  <c r="H10" i="1"/>
  <c r="G10" i="1"/>
  <c r="F10" i="1"/>
  <c r="E10" i="1"/>
  <c r="C9" i="1"/>
  <c r="H9" i="1"/>
  <c r="G9" i="1"/>
  <c r="F9" i="1"/>
  <c r="E9" i="1"/>
  <c r="H8" i="1"/>
  <c r="G8" i="1"/>
  <c r="F8" i="1"/>
</calcChain>
</file>

<file path=xl/sharedStrings.xml><?xml version="1.0" encoding="utf-8"?>
<sst xmlns="http://schemas.openxmlformats.org/spreadsheetml/2006/main" count="19" uniqueCount="18">
  <si>
    <t>CUBE:</t>
  </si>
  <si>
    <t>Organization</t>
  </si>
  <si>
    <t>Product</t>
  </si>
  <si>
    <t>Month</t>
  </si>
  <si>
    <t>Year</t>
  </si>
  <si>
    <t>Version</t>
  </si>
  <si>
    <t>Channel Total</t>
  </si>
  <si>
    <t>10</t>
  </si>
  <si>
    <t>20</t>
  </si>
  <si>
    <t>30</t>
  </si>
  <si>
    <t>Unit Price</t>
  </si>
  <si>
    <t>Units Sold</t>
  </si>
  <si>
    <t>Gross Revenue</t>
  </si>
  <si>
    <t>Unit Cost</t>
  </si>
  <si>
    <t>Cost of Sales</t>
  </si>
  <si>
    <t>Gross Margin</t>
  </si>
  <si>
    <t>Gross Margin %</t>
  </si>
  <si>
    <t>Product Profitability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</si>
</sst>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0.0\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14993743705557422"/>
      </top>
      <bottom/>
      <diagonal/>
    </border>
    <border>
      <left/>
      <right style="thin">
        <color theme="0" tint="-0.249977111117893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 style="thin">
        <color theme="0" tint="-0.14993743705557422"/>
      </top>
      <bottom/>
      <diagonal/>
    </border>
    <border>
      <left/>
      <right/>
      <top/>
      <bottom style="thick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10" fillId="0" borderId="5">
      <alignment horizontal="right" vertical="center"/>
    </xf>
    <xf numFmtId="0" fontId="1" fillId="5" borderId="5">
      <alignment horizontal="center" vertical="center"/>
    </xf>
    <xf numFmtId="0" fontId="10" fillId="0" borderId="5">
      <alignment horizontal="right" vertical="center"/>
    </xf>
    <xf numFmtId="0" fontId="1" fillId="5" borderId="5">
      <alignment horizontal="left" vertical="center"/>
    </xf>
    <xf numFmtId="0" fontId="1" fillId="5" borderId="5">
      <alignment horizontal="center" vertical="center"/>
    </xf>
    <xf numFmtId="0" fontId="11" fillId="5" borderId="5">
      <alignment horizontal="center" vertical="center"/>
    </xf>
    <xf numFmtId="0" fontId="10" fillId="6" borderId="5"/>
    <xf numFmtId="0" fontId="1" fillId="0" borderId="5">
      <alignment horizontal="left" vertical="top"/>
    </xf>
    <xf numFmtId="0" fontId="1" fillId="7" borderId="5"/>
    <xf numFmtId="0" fontId="1" fillId="0" borderId="5">
      <alignment horizontal="left" vertical="center"/>
    </xf>
    <xf numFmtId="0" fontId="10" fillId="8" borderId="5"/>
    <xf numFmtId="0" fontId="10" fillId="0" borderId="5">
      <alignment horizontal="right" vertical="center"/>
    </xf>
    <xf numFmtId="0" fontId="10" fillId="9" borderId="5">
      <alignment horizontal="right" vertical="center"/>
    </xf>
    <xf numFmtId="0" fontId="10" fillId="0" borderId="5">
      <alignment horizontal="center" vertical="center"/>
    </xf>
    <xf numFmtId="0" fontId="11" fillId="10" borderId="5"/>
    <xf numFmtId="0" fontId="11" fillId="11" borderId="5"/>
    <xf numFmtId="0" fontId="11" fillId="0" borderId="5">
      <alignment horizontal="center" vertical="center" wrapText="1"/>
    </xf>
    <xf numFmtId="0" fontId="12" fillId="5" borderId="5">
      <alignment horizontal="left" vertical="center" indent="1"/>
    </xf>
    <xf numFmtId="0" fontId="13" fillId="0" borderId="5"/>
    <xf numFmtId="0" fontId="1" fillId="5" borderId="5">
      <alignment horizontal="left" vertical="center"/>
    </xf>
    <xf numFmtId="0" fontId="11" fillId="5" borderId="5">
      <alignment horizontal="center" vertical="center"/>
    </xf>
    <xf numFmtId="0" fontId="2" fillId="10" borderId="5">
      <alignment horizontal="center" vertical="center"/>
    </xf>
    <xf numFmtId="0" fontId="2" fillId="11" borderId="5">
      <alignment horizontal="center" vertical="center"/>
    </xf>
    <xf numFmtId="0" fontId="2" fillId="10" borderId="5">
      <alignment horizontal="left" vertical="center"/>
    </xf>
    <xf numFmtId="0" fontId="2" fillId="11" borderId="5">
      <alignment horizontal="left" vertical="center"/>
    </xf>
    <xf numFmtId="0" fontId="14" fillId="0" borderId="5"/>
  </cellStyleXfs>
  <cellXfs count="31">
    <xf numFmtId="0" fontId="0" fillId="0" borderId="0" xfId="0"/>
    <xf numFmtId="0" fontId="3" fillId="2" borderId="0" xfId="0" applyFont="1" applyFill="1" applyBorder="1" applyAlignment="1">
      <alignment vertical="center"/>
    </xf>
    <xf numFmtId="0" fontId="5" fillId="3" borderId="0" xfId="0" applyFont="1" applyFill="1" applyBorder="1"/>
    <xf numFmtId="0" fontId="5" fillId="0" borderId="0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quotePrefix="1"/>
    <xf numFmtId="0" fontId="8" fillId="0" borderId="4" xfId="0" applyNumberFormat="1" applyFont="1" applyFill="1" applyBorder="1" applyAlignment="1" applyProtection="1">
      <alignment horizontal="left"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left" vertical="center" indent="3"/>
    </xf>
    <xf numFmtId="49" fontId="9" fillId="0" borderId="0" xfId="0" applyNumberFormat="1" applyFont="1" applyFill="1" applyBorder="1" applyAlignment="1" applyProtection="1">
      <alignment horizontal="left" vertical="center" indent="3"/>
    </xf>
    <xf numFmtId="164" fontId="8" fillId="0" borderId="0" xfId="0" applyNumberFormat="1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horizontal="right" vertical="center"/>
      <protection locked="0"/>
    </xf>
    <xf numFmtId="165" fontId="8" fillId="0" borderId="0" xfId="0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horizontal="right" vertical="center"/>
      <protection locked="0"/>
    </xf>
    <xf numFmtId="43" fontId="8" fillId="0" borderId="0" xfId="1" applyFont="1" applyFill="1" applyBorder="1" applyAlignment="1" applyProtection="1">
      <alignment vertical="center"/>
    </xf>
    <xf numFmtId="43" fontId="9" fillId="0" borderId="0" xfId="1" applyFont="1" applyFill="1" applyBorder="1" applyAlignment="1" applyProtection="1">
      <alignment horizontal="right" vertical="center"/>
      <protection locked="0"/>
    </xf>
    <xf numFmtId="165" fontId="9" fillId="0" borderId="0" xfId="0" applyNumberFormat="1" applyFont="1" applyFill="1" applyBorder="1" applyAlignment="1" applyProtection="1">
      <alignment horizontal="right" vertical="center"/>
      <protection locked="0"/>
    </xf>
    <xf numFmtId="165" fontId="0" fillId="0" borderId="0" xfId="0" applyNumberFormat="1" applyBorder="1" applyAlignment="1"/>
    <xf numFmtId="0" fontId="4" fillId="3" borderId="0" xfId="0" applyFont="1" applyFill="1" applyBorder="1" applyAlignment="1">
      <alignment horizontal="center" vertical="center"/>
    </xf>
    <xf numFmtId="43" fontId="9" fillId="0" borderId="0" xfId="1" applyFont="1" applyFill="1" applyBorder="1" applyAlignment="1" applyProtection="1">
      <alignment horizontal="right" vertical="center"/>
      <protection locked="0"/>
    </xf>
    <xf numFmtId="43" fontId="0" fillId="0" borderId="0" xfId="1" applyFont="1" applyBorder="1" applyAlignment="1"/>
    <xf numFmtId="164" fontId="9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</cellXfs>
  <cellStyles count="28">
    <cellStyle name="Calculated Column - IBM Cognos" xfId="2"/>
    <cellStyle name="Calculated Column Name - IBM Cognos" xfId="3"/>
    <cellStyle name="Calculated Row - IBM Cognos" xfId="4"/>
    <cellStyle name="Calculated Row Name - IBM Cognos" xfId="5"/>
    <cellStyle name="Column Name - IBM Cognos" xfId="6"/>
    <cellStyle name="Column Template - IBM Cognos" xfId="7"/>
    <cellStyle name="Comma" xfId="1" builtinId="3"/>
    <cellStyle name="Differs From Base - IBM Cognos" xfId="8"/>
    <cellStyle name="Group Name - IBM Cognos" xfId="9"/>
    <cellStyle name="Hold Values - IBM Cognos" xfId="10"/>
    <cellStyle name="List Name - IBM Cognos" xfId="11"/>
    <cellStyle name="Locked - IBM Cognos" xfId="12"/>
    <cellStyle name="Measure - IBM Cognos" xfId="13"/>
    <cellStyle name="Measure Header - IBM Cognos" xfId="14"/>
    <cellStyle name="Measure Name - IBM Cognos" xfId="15"/>
    <cellStyle name="Measure Summary - IBM Cognos" xfId="16"/>
    <cellStyle name="Measure Summary TM1 - IBM Cognos" xfId="17"/>
    <cellStyle name="Measure Template - IBM Cognos" xfId="18"/>
    <cellStyle name="More - IBM Cognos" xfId="19"/>
    <cellStyle name="Normal" xfId="0" builtinId="0"/>
    <cellStyle name="Pending Change - IBM Cognos" xfId="20"/>
    <cellStyle name="Row Name - IBM Cognos" xfId="21"/>
    <cellStyle name="Row Template - IBM Cognos" xfId="22"/>
    <cellStyle name="Summary Column Name - IBM Cognos" xfId="23"/>
    <cellStyle name="Summary Column Name TM1 - IBM Cognos" xfId="24"/>
    <cellStyle name="Summary Row Name - IBM Cognos" xfId="25"/>
    <cellStyle name="Summary Row Name TM1 - IBM Cognos" xfId="26"/>
    <cellStyle name="Unsaved Change - IBM Cognos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6314086102555"/>
          <c:y val="0.13684245693476801"/>
          <c:w val="0.76595896027425681"/>
          <c:h val="0.631580570468160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MarginDetail!$C$11</c:f>
              <c:strCache>
                <c:ptCount val="1"/>
                <c:pt idx="0">
                  <c:v>Gross Revenue</c:v>
                </c:pt>
              </c:strCache>
            </c:strRef>
          </c:tx>
          <c:spPr>
            <a:solidFill>
              <a:srgbClr val="66CBFD"/>
            </a:solidFill>
            <a:ln w="12700">
              <a:noFill/>
              <a:prstDash val="solid"/>
            </a:ln>
          </c:spPr>
          <c:invertIfNegative val="0"/>
          <c:cat>
            <c:strRef>
              <c:f>MarginDetail!$E$8:$H$8</c:f>
              <c:strCache>
                <c:ptCount val="4"/>
                <c:pt idx="0">
                  <c:v>Channel Total</c:v>
                </c:pt>
                <c:pt idx="1">
                  <c:v>Retail</c:v>
                </c:pt>
                <c:pt idx="2">
                  <c:v>Internet</c:v>
                </c:pt>
                <c:pt idx="3">
                  <c:v>Distribution</c:v>
                </c:pt>
              </c:strCache>
            </c:strRef>
          </c:cat>
          <c:val>
            <c:numRef>
              <c:f>MarginDetail!$E$11:$H$11</c:f>
              <c:numCache>
                <c:formatCode>_(* #,##0_);_(* \(#,##0\);_(* "-"??_);_(@_)</c:formatCode>
                <c:ptCount val="4"/>
                <c:pt idx="0">
                  <c:v>82518137.634330556</c:v>
                </c:pt>
                <c:pt idx="1">
                  <c:v>45763496.900416873</c:v>
                </c:pt>
                <c:pt idx="2">
                  <c:v>30315434.853117678</c:v>
                </c:pt>
                <c:pt idx="3">
                  <c:v>6439205.8807960069</c:v>
                </c:pt>
              </c:numCache>
            </c:numRef>
          </c:val>
        </c:ser>
        <c:ser>
          <c:idx val="0"/>
          <c:order val="1"/>
          <c:tx>
            <c:strRef>
              <c:f>MarginDetail!$C$14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rgbClr val="8BC43F"/>
            </a:solidFill>
            <a:ln w="3175">
              <a:noFill/>
              <a:prstDash val="solid"/>
            </a:ln>
          </c:spPr>
          <c:invertIfNegative val="0"/>
          <c:cat>
            <c:strRef>
              <c:f>MarginDetail!$E$8:$H$8</c:f>
              <c:strCache>
                <c:ptCount val="4"/>
                <c:pt idx="0">
                  <c:v>Channel Total</c:v>
                </c:pt>
                <c:pt idx="1">
                  <c:v>Retail</c:v>
                </c:pt>
                <c:pt idx="2">
                  <c:v>Internet</c:v>
                </c:pt>
                <c:pt idx="3">
                  <c:v>Distribution</c:v>
                </c:pt>
              </c:strCache>
            </c:strRef>
          </c:cat>
          <c:val>
            <c:numRef>
              <c:f>MarginDetail!$E$14:$H$14</c:f>
              <c:numCache>
                <c:formatCode>_(* #,##0_);_(* \(#,##0\);_(* "-"??_);_(@_)</c:formatCode>
                <c:ptCount val="4"/>
                <c:pt idx="0">
                  <c:v>19372493.851677496</c:v>
                </c:pt>
                <c:pt idx="1">
                  <c:v>10467476.835110752</c:v>
                </c:pt>
                <c:pt idx="2">
                  <c:v>8432520.3480156362</c:v>
                </c:pt>
                <c:pt idx="3">
                  <c:v>472496.6685511088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80480"/>
        <c:axId val="34337152"/>
      </c:barChart>
      <c:lineChart>
        <c:grouping val="standard"/>
        <c:varyColors val="0"/>
        <c:ser>
          <c:idx val="2"/>
          <c:order val="2"/>
          <c:tx>
            <c:strRef>
              <c:f>MarginDetail!$C$15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76200">
              <a:solidFill>
                <a:srgbClr val="F3AB40"/>
              </a:solidFill>
              <a:prstDash val="solid"/>
            </a:ln>
          </c:spPr>
          <c:marker>
            <c:symbol val="none"/>
          </c:marker>
          <c:cat>
            <c:strRef>
              <c:f>MarginDetail!$E$8:$H$8</c:f>
              <c:strCache>
                <c:ptCount val="4"/>
                <c:pt idx="0">
                  <c:v>Channel Total</c:v>
                </c:pt>
                <c:pt idx="1">
                  <c:v>Retail</c:v>
                </c:pt>
                <c:pt idx="2">
                  <c:v>Internet</c:v>
                </c:pt>
                <c:pt idx="3">
                  <c:v>Distribution</c:v>
                </c:pt>
              </c:strCache>
            </c:strRef>
          </c:cat>
          <c:val>
            <c:numRef>
              <c:f>MarginDetail!$E$15:$H$15</c:f>
              <c:numCache>
                <c:formatCode>#0.0\%</c:formatCode>
                <c:ptCount val="4"/>
                <c:pt idx="0">
                  <c:v>23.476649385283547</c:v>
                </c:pt>
                <c:pt idx="1">
                  <c:v>22.87298293198263</c:v>
                </c:pt>
                <c:pt idx="2">
                  <c:v>27.815930692969836</c:v>
                </c:pt>
                <c:pt idx="3">
                  <c:v>7.3378096196653892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38688"/>
        <c:axId val="34340224"/>
      </c:lineChart>
      <c:catAx>
        <c:axId val="169380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337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337152"/>
        <c:scaling>
          <c:orientation val="minMax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380480"/>
        <c:crosses val="autoZero"/>
        <c:crossBetween val="between"/>
      </c:valAx>
      <c:catAx>
        <c:axId val="3433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34340224"/>
        <c:crosses val="autoZero"/>
        <c:auto val="0"/>
        <c:lblAlgn val="ctr"/>
        <c:lblOffset val="100"/>
        <c:noMultiLvlLbl val="0"/>
      </c:catAx>
      <c:valAx>
        <c:axId val="34340224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chemeClr val="bg1">
                    <a:lumMod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338688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15</xdr:row>
      <xdr:rowOff>133349</xdr:rowOff>
    </xdr:from>
    <xdr:to>
      <xdr:col>9</xdr:col>
      <xdr:colOff>104775</xdr:colOff>
      <xdr:row>31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BM%20Demos/SmartCo/Reports/Dept/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Admin"/>
      <sheetName val="UnitFcst"/>
      <sheetName val="ChannelDetail"/>
      <sheetName val="MarginDetail"/>
      <sheetName val="Lookup"/>
      <sheetName val="Assumptions"/>
      <sheetName val="Report"/>
      <sheetName val="Lookup (2)"/>
    </sheetNames>
    <sheetDataSet>
      <sheetData sheetId="0" refreshError="1"/>
      <sheetData sheetId="1" refreshError="1"/>
      <sheetData sheetId="2" refreshError="1"/>
      <sheetData sheetId="3">
        <row r="8">
          <cell r="E8" t="str">
            <v>Channel Total</v>
          </cell>
        </row>
      </sheetData>
      <sheetData sheetId="4">
        <row r="2">
          <cell r="D2" t="str">
            <v>Yes</v>
          </cell>
        </row>
        <row r="3">
          <cell r="D3" t="str">
            <v>No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showRowColHeaders="0" tabSelected="1" topLeftCell="A2" workbookViewId="0">
      <selection activeCell="D6" sqref="D6"/>
    </sheetView>
  </sheetViews>
  <sheetFormatPr defaultRowHeight="15" x14ac:dyDescent="0.25"/>
  <cols>
    <col min="1" max="1" width="1.28515625" customWidth="1"/>
    <col min="2" max="2" width="15" hidden="1" customWidth="1"/>
    <col min="3" max="3" width="18.28515625" customWidth="1"/>
    <col min="4" max="4" width="11.28515625" customWidth="1"/>
    <col min="5" max="5" width="17.140625" customWidth="1"/>
    <col min="6" max="6" width="19.7109375" customWidth="1"/>
    <col min="7" max="7" width="20.42578125" customWidth="1"/>
    <col min="8" max="8" width="13.5703125" customWidth="1"/>
    <col min="9" max="9" width="12.140625" customWidth="1"/>
  </cols>
  <sheetData>
    <row r="1" spans="1:16" hidden="1" x14ac:dyDescent="0.25">
      <c r="C1" t="s">
        <v>0</v>
      </c>
      <c r="E1" t="str">
        <f ca="1">_xll.VIEW("smartco:Revenue",$C$5,"!",$D$5,$G$5,$H$5,$I$5,"!")</f>
        <v>smartco:Revenue</v>
      </c>
    </row>
    <row r="2" spans="1:16" ht="21" customHeight="1" x14ac:dyDescent="0.25">
      <c r="A2" s="1"/>
      <c r="B2" s="1"/>
      <c r="C2" s="19" t="s">
        <v>17</v>
      </c>
      <c r="D2" s="19"/>
      <c r="E2" s="19"/>
      <c r="F2" s="2"/>
      <c r="G2" s="2"/>
      <c r="H2" s="2"/>
      <c r="I2" s="2"/>
      <c r="J2" s="3"/>
      <c r="K2" s="3"/>
      <c r="L2" s="3"/>
      <c r="M2" s="3"/>
      <c r="N2" s="3"/>
      <c r="O2" s="3"/>
      <c r="P2" s="3"/>
    </row>
    <row r="3" spans="1:16" ht="12.75" customHeight="1" x14ac:dyDescent="0.25"/>
    <row r="4" spans="1:16" x14ac:dyDescent="0.25">
      <c r="C4" s="4" t="s">
        <v>1</v>
      </c>
      <c r="D4" s="24" t="s">
        <v>2</v>
      </c>
      <c r="E4" s="25"/>
      <c r="F4" s="4" t="s">
        <v>3</v>
      </c>
      <c r="G4" s="4" t="s">
        <v>4</v>
      </c>
      <c r="H4" s="24" t="s">
        <v>5</v>
      </c>
      <c r="I4" s="26"/>
    </row>
    <row r="5" spans="1:16" x14ac:dyDescent="0.25">
      <c r="C5" s="5" t="str">
        <f ca="1">_xll.SUBNM("smartco:organization","Workflow","Total Company","Caption_Default")</f>
        <v>Total Company</v>
      </c>
      <c r="D5" s="27" t="str">
        <f ca="1">_xll.SUBNM("smartco:product","Product All","Product Total","Caption_Default")</f>
        <v>Product Total</v>
      </c>
      <c r="E5" s="28"/>
      <c r="F5" s="5" t="str">
        <f ca="1">_xll.SUBNM("smartco:Month","MY","Year")</f>
        <v>Year</v>
      </c>
      <c r="G5" s="5" t="str">
        <f ca="1">_xll.SUBNM("smartco:Year","Default","Y2","Caption_Default")</f>
        <v>2015</v>
      </c>
      <c r="H5" s="27" t="str">
        <f ca="1">_xll.SUBNM("smartco:Version","Current",_xll.DBR("smartco:Calendar","Current Version","String"),"Caption_Default")</f>
        <v>Budget</v>
      </c>
      <c r="I5" s="28"/>
    </row>
    <row r="7" spans="1:16" hidden="1" x14ac:dyDescent="0.25">
      <c r="E7" t="s">
        <v>6</v>
      </c>
      <c r="F7" s="6" t="s">
        <v>7</v>
      </c>
      <c r="G7" s="6" t="s">
        <v>8</v>
      </c>
      <c r="H7" s="6" t="s">
        <v>9</v>
      </c>
    </row>
    <row r="8" spans="1:16" ht="15.75" thickBot="1" x14ac:dyDescent="0.3">
      <c r="C8" s="7"/>
      <c r="D8" s="7"/>
      <c r="E8" s="8" t="s">
        <v>6</v>
      </c>
      <c r="F8" s="8" t="str">
        <f ca="1">_xll.DBRA("smartco:Channel",F7,"caption_default")</f>
        <v>Retail</v>
      </c>
      <c r="G8" s="8" t="str">
        <f ca="1">_xll.DBRA("smartco:Channel",G7,"caption_default")</f>
        <v>Internet</v>
      </c>
      <c r="H8" s="29" t="str">
        <f ca="1">_xll.DBRA("smartco:Channel",H7,"caption_default")</f>
        <v>Distribution</v>
      </c>
      <c r="I8" s="30"/>
    </row>
    <row r="9" spans="1:16" ht="15.75" thickTop="1" x14ac:dyDescent="0.25">
      <c r="B9" s="6" t="s">
        <v>10</v>
      </c>
      <c r="C9" s="9" t="str">
        <f ca="1">_xll.DBRA("smartco:Revenue",$B9,"Caption_Default")</f>
        <v>Unit Net Sales Price</v>
      </c>
      <c r="D9" s="10"/>
      <c r="E9" s="15">
        <f ca="1">_xll.DBRW($E$1,$C$5,E$7,$D$5,$F$5,$G$5,$H$5,$C9)</f>
        <v>315.93333332438914</v>
      </c>
      <c r="F9" s="16">
        <f ca="1">_xll.DBRW($E$1,$C$5,F$7,$D$5,$F$5,$G$5,$H$5,$C9)</f>
        <v>256.26234925461898</v>
      </c>
      <c r="G9" s="16">
        <f ca="1">_xll.DBRW($E$1,$C$5,G$7,$D$5,$F$5,$G$5,$H$5,$C9)</f>
        <v>476.36716677746404</v>
      </c>
      <c r="H9" s="20">
        <f ca="1">_xll.DBRW($E$1,$C$5,H$7,$D$5,$F$5,$G$5,$H$5,$C9)</f>
        <v>339.45942752891597</v>
      </c>
      <c r="I9" s="21"/>
    </row>
    <row r="10" spans="1:16" x14ac:dyDescent="0.25">
      <c r="B10" t="s">
        <v>11</v>
      </c>
      <c r="C10" s="9" t="str">
        <f ca="1">_xll.DBRA("smartco:Revenue",$B10,"Caption_Default")</f>
        <v>Volume - Units</v>
      </c>
      <c r="D10" s="10"/>
      <c r="E10" s="11">
        <f ca="1">_xll.DBRW($E$1,$C$5,E$7,$D$5,$F$5,$G$5,$H$5,$C10)</f>
        <v>261188.45000000004</v>
      </c>
      <c r="F10" s="12">
        <f ca="1">_xll.DBRW($E$1,$C$5,F$7,$D$5,$F$5,$G$5,$H$5,$C10)</f>
        <v>178580.65</v>
      </c>
      <c r="G10" s="12">
        <f ca="1">_xll.DBRW($E$1,$C$5,G$7,$D$5,$F$5,$G$5,$H$5,$C10)</f>
        <v>63638.8</v>
      </c>
      <c r="H10" s="22">
        <f ca="1">_xll.DBRW($E$1,$C$5,H$7,$D$5,$F$5,$G$5,$H$5,$C10)</f>
        <v>18969</v>
      </c>
      <c r="I10" s="23"/>
    </row>
    <row r="11" spans="1:16" x14ac:dyDescent="0.25">
      <c r="B11" t="s">
        <v>12</v>
      </c>
      <c r="C11" s="9" t="str">
        <f ca="1">_xll.DBRA("smartco:Revenue",$B11,"Caption_Default")</f>
        <v>Gross Revenue</v>
      </c>
      <c r="D11" s="10"/>
      <c r="E11" s="11">
        <f ca="1">_xll.DBRW($E$1,$C$5,E$7,$D$5,$F$5,$G$5,$H$5,$C11)</f>
        <v>82518137.634330556</v>
      </c>
      <c r="F11" s="12">
        <f ca="1">_xll.DBRW($E$1,$C$5,F$7,$D$5,$F$5,$G$5,$H$5,$C11)</f>
        <v>45763496.900416873</v>
      </c>
      <c r="G11" s="12">
        <f ca="1">_xll.DBRW($E$1,$C$5,G$7,$D$5,$F$5,$G$5,$H$5,$C11)</f>
        <v>30315434.853117678</v>
      </c>
      <c r="H11" s="22">
        <f ca="1">_xll.DBRW($E$1,$C$5,H$7,$D$5,$F$5,$G$5,$H$5,$C11)</f>
        <v>6439205.8807960069</v>
      </c>
      <c r="I11" s="23"/>
    </row>
    <row r="12" spans="1:16" x14ac:dyDescent="0.25">
      <c r="B12" t="s">
        <v>13</v>
      </c>
      <c r="C12" s="9" t="str">
        <f ca="1">_xll.DBRA("smartco:Revenue",$B12,"Caption_Default")</f>
        <v>Unit Cost of Sales</v>
      </c>
      <c r="D12" s="10"/>
      <c r="E12" s="15">
        <f ca="1">_xll.DBRW($E$1,$C$5,E$7,$D$5,$F$5,$G$5,$H$5,$C12)</f>
        <v>241.76277236858309</v>
      </c>
      <c r="F12" s="16">
        <f ca="1">_xll.DBRW($E$1,$C$5,F$7,$D$5,$F$5,$G$5,$H$5,$C12)</f>
        <v>197.64750584851231</v>
      </c>
      <c r="G12" s="16">
        <f ca="1">_xll.DBRW($E$1,$C$5,G$7,$D$5,$F$5,$G$5,$H$5,$C12)</f>
        <v>343.86120582258053</v>
      </c>
      <c r="H12" s="20">
        <f ca="1">_xll.DBRW($E$1,$C$5,H$7,$D$5,$F$5,$G$5,$H$5,$C12)</f>
        <v>314.55054100083817</v>
      </c>
      <c r="I12" s="21"/>
    </row>
    <row r="13" spans="1:16" x14ac:dyDescent="0.25">
      <c r="B13" t="s">
        <v>14</v>
      </c>
      <c r="C13" s="9" t="str">
        <f ca="1">_xll.DBRA("smartco:Revenue",$B13,"Caption_Default")</f>
        <v>Total Cost of Goods Sold</v>
      </c>
      <c r="D13" s="10"/>
      <c r="E13" s="11">
        <f ca="1">_xll.DBRW($E$1,$C$5,E$7,$D$5,$F$5,$G$5,$H$5,$C13)</f>
        <v>63145643.782653056</v>
      </c>
      <c r="F13" s="12">
        <f ca="1">_xll.DBRW($E$1,$C$5,F$7,$D$5,$F$5,$G$5,$H$5,$C13)</f>
        <v>35296020.065306127</v>
      </c>
      <c r="G13" s="12">
        <f ca="1">_xll.DBRW($E$1,$C$5,G$7,$D$5,$F$5,$G$5,$H$5,$C13)</f>
        <v>21882914.505102038</v>
      </c>
      <c r="H13" s="22">
        <f ca="1">_xll.DBRW($E$1,$C$5,H$7,$D$5,$F$5,$G$5,$H$5,$C13)</f>
        <v>5966709.212244899</v>
      </c>
      <c r="I13" s="23"/>
    </row>
    <row r="14" spans="1:16" x14ac:dyDescent="0.25">
      <c r="B14" t="s">
        <v>15</v>
      </c>
      <c r="C14" s="9" t="str">
        <f ca="1">_xll.DBRA("smartco:Revenue",$B14,"Caption_Default")</f>
        <v>Gross Margin</v>
      </c>
      <c r="D14" s="10"/>
      <c r="E14" s="11">
        <f ca="1">_xll.DBRW($E$1,$C$5,E$7,$D$5,$F$5,$G$5,$H$5,$C14)</f>
        <v>19372493.851677496</v>
      </c>
      <c r="F14" s="12">
        <f ca="1">_xll.DBRW($E$1,$C$5,F$7,$D$5,$F$5,$G$5,$H$5,$C14)</f>
        <v>10467476.835110752</v>
      </c>
      <c r="G14" s="12">
        <f ca="1">_xll.DBRW($E$1,$C$5,G$7,$D$5,$F$5,$G$5,$H$5,$C14)</f>
        <v>8432520.3480156362</v>
      </c>
      <c r="H14" s="22">
        <f ca="1">_xll.DBRW($E$1,$C$5,H$7,$D$5,$F$5,$G$5,$H$5,$C14)</f>
        <v>472496.6685511088</v>
      </c>
      <c r="I14" s="23"/>
    </row>
    <row r="15" spans="1:16" x14ac:dyDescent="0.25">
      <c r="B15" t="s">
        <v>16</v>
      </c>
      <c r="C15" s="9" t="str">
        <f ca="1">_xll.DBRA("smartco:Revenue",$B15,"Caption_Default")</f>
        <v>Gross Margin %</v>
      </c>
      <c r="D15" s="10"/>
      <c r="E15" s="13">
        <f ca="1">_xll.DBRW($E$1,$C$5,E$7,$D$5,$F$5,$G$5,$H$5,$C15)</f>
        <v>23.476649385283547</v>
      </c>
      <c r="F15" s="14">
        <f ca="1">_xll.DBRW($E$1,$C$5,F$7,$D$5,$F$5,$G$5,$H$5,$C15)</f>
        <v>22.87298293198263</v>
      </c>
      <c r="G15" s="14">
        <f ca="1">_xll.DBRW($E$1,$C$5,G$7,$D$5,$F$5,$G$5,$H$5,$C15)</f>
        <v>27.815930692969836</v>
      </c>
      <c r="H15" s="17">
        <f ca="1">_xll.DBRW($E$1,$C$5,H$7,$D$5,$F$5,$G$5,$H$5,$C15)</f>
        <v>7.3378096196653892</v>
      </c>
      <c r="I15" s="18"/>
    </row>
  </sheetData>
  <mergeCells count="13">
    <mergeCell ref="H15:I15"/>
    <mergeCell ref="C2:E2"/>
    <mergeCell ref="H9:I9"/>
    <mergeCell ref="H10:I10"/>
    <mergeCell ref="H11:I11"/>
    <mergeCell ref="H12:I12"/>
    <mergeCell ref="H13:I13"/>
    <mergeCell ref="H14:I14"/>
    <mergeCell ref="D4:E4"/>
    <mergeCell ref="H4:I4"/>
    <mergeCell ref="D5:E5"/>
    <mergeCell ref="H5:I5"/>
    <mergeCell ref="H8:I8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2014-05-24T02:03:49Z</dcterms:created>
  <dcterms:modified xsi:type="dcterms:W3CDTF">2014-05-25T18:37:47Z</dcterms:modified>
</cp:coreProperties>
</file>