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E:\Aulas 2022\FGV\Material upload eclass 07122022\upload material 07112022\"/>
    </mc:Choice>
  </mc:AlternateContent>
  <xr:revisionPtr revIDLastSave="0" documentId="8_{FC3D9AB2-D205-4DE9-9A8A-888F3A0C93FD}" xr6:coauthVersionLast="47" xr6:coauthVersionMax="47" xr10:uidLastSave="{00000000-0000-0000-0000-000000000000}"/>
  <bookViews>
    <workbookView xWindow="-20520" yWindow="-120" windowWidth="20640" windowHeight="11160" tabRatio="927" firstSheet="1" activeTab="8" xr2:uid="{00000000-000D-0000-FFFF-FFFF00000000}"/>
  </bookViews>
  <sheets>
    <sheet name="Tema do Projeto" sheetId="27" r:id="rId1"/>
    <sheet name="Canvas de Projeto" sheetId="29" r:id="rId2"/>
    <sheet name="Planilha Verificação Qualidade" sheetId="28" r:id="rId3"/>
    <sheet name="SIPOC" sheetId="4" r:id="rId4"/>
    <sheet name="Plano de ação (5W3H)" sheetId="26" r:id="rId5"/>
    <sheet name="5 Porquês" sheetId="11" r:id="rId6"/>
    <sheet name="Pareto" sheetId="10" r:id="rId7"/>
    <sheet name="Matriz de GUT" sheetId="21" r:id="rId8"/>
    <sheet name="Diagrama de Ishikawa" sheetId="16" r:id="rId9"/>
  </sheets>
  <definedNames>
    <definedName name="_xlnm.Print_Area" localSheetId="8">'Diagrama de Ishikawa'!$A$1:$Q$50</definedName>
    <definedName name="Concated">OFFSET(Pareto!$AH$8,0,0,COUNTIF((Pareto!$C$8:$C$25),"&gt;=0"))</definedName>
    <definedName name="Data">OFFSET(Pareto!$AJ$8,0,0,COUNTIF((Pareto!$C$8:$C$25),"&gt;=0"))</definedName>
    <definedName name="DPMO2">#REF!</definedName>
    <definedName name="LDPO2">#REF!</definedName>
    <definedName name="Quantity">OFFSET(Pareto!$C$8,0,0,COUNTIF((Pareto!$C$8:$C$25),"&gt;=0"))</definedName>
    <definedName name="UDPO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27" l="1"/>
  <c r="E32" i="27"/>
  <c r="F32" i="27"/>
  <c r="G32" i="27"/>
  <c r="H32" i="27"/>
  <c r="I32" i="27"/>
  <c r="J32" i="27"/>
  <c r="K32" i="27"/>
  <c r="L32" i="27"/>
  <c r="M32" i="27"/>
  <c r="C32" i="27"/>
  <c r="P17" i="27"/>
  <c r="P21" i="27" s="1"/>
  <c r="E21" i="27"/>
  <c r="F21" i="27"/>
  <c r="G21" i="27"/>
  <c r="H21" i="27"/>
  <c r="I21" i="27"/>
  <c r="J21" i="27"/>
  <c r="K21" i="27"/>
  <c r="L21" i="27"/>
  <c r="M21" i="27"/>
  <c r="N21" i="27"/>
  <c r="O21" i="27"/>
  <c r="D21" i="27"/>
  <c r="AH13" i="10" l="1"/>
  <c r="AH14" i="10"/>
  <c r="AH15" i="10"/>
  <c r="AH16" i="10"/>
  <c r="AH17" i="10"/>
  <c r="AH18" i="10"/>
  <c r="AH19" i="10"/>
  <c r="AH20" i="10"/>
  <c r="AH8" i="10"/>
  <c r="AH9" i="10"/>
  <c r="AH10" i="10"/>
  <c r="AH11" i="10"/>
  <c r="AH12" i="10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AH26" i="10"/>
  <c r="F26" i="10"/>
  <c r="E26" i="10"/>
  <c r="AH25" i="10"/>
  <c r="AH24" i="10"/>
  <c r="AH23" i="10"/>
  <c r="AH22" i="10"/>
  <c r="AH21" i="10"/>
  <c r="E6" i="10"/>
  <c r="AG8" i="10" a="1"/>
  <c r="AJ8" i="10" a="1"/>
  <c r="AJ17" i="10"/>
  <c r="AG17" i="10"/>
  <c r="AJ10" i="10"/>
  <c r="AG24" i="10"/>
  <c r="AJ15" i="10"/>
  <c r="AJ12" i="10"/>
  <c r="AJ25" i="10"/>
  <c r="AJ9" i="10"/>
  <c r="AJ21" i="10"/>
  <c r="AJ11" i="10"/>
  <c r="AJ23" i="10"/>
  <c r="AG18" i="10"/>
  <c r="AG20" i="10"/>
  <c r="AG21" i="10"/>
  <c r="AG22" i="10"/>
  <c r="AG19" i="10"/>
  <c r="AG14" i="10"/>
  <c r="AG8" i="10"/>
  <c r="AJ13" i="10"/>
  <c r="AJ24" i="10"/>
  <c r="AG10" i="10"/>
  <c r="AJ18" i="10"/>
  <c r="AG25" i="10"/>
  <c r="AJ19" i="10"/>
  <c r="AJ20" i="10"/>
  <c r="AG15" i="10"/>
  <c r="AG13" i="10"/>
  <c r="AJ16" i="10"/>
  <c r="AJ22" i="10"/>
  <c r="AG16" i="10"/>
  <c r="AG12" i="10"/>
  <c r="AG23" i="10"/>
  <c r="AG11" i="10"/>
  <c r="AJ14" i="10"/>
  <c r="AG9" i="10"/>
  <c r="AJ8" i="10"/>
  <c r="F18" i="10" l="1"/>
  <c r="E17" i="10"/>
  <c r="F19" i="10"/>
  <c r="F16" i="10"/>
  <c r="E15" i="10"/>
  <c r="F15" i="10"/>
  <c r="F23" i="10"/>
  <c r="F14" i="10"/>
  <c r="F8" i="10"/>
  <c r="E8" i="10"/>
  <c r="E13" i="10"/>
  <c r="E22" i="10"/>
  <c r="E14" i="10"/>
  <c r="F9" i="10"/>
  <c r="F13" i="10"/>
  <c r="F10" i="10"/>
  <c r="E24" i="10"/>
  <c r="E9" i="10"/>
  <c r="E18" i="10"/>
  <c r="E10" i="10"/>
  <c r="F24" i="10"/>
  <c r="F25" i="10"/>
  <c r="F21" i="10"/>
  <c r="E21" i="10"/>
  <c r="E25" i="10"/>
  <c r="E16" i="10"/>
  <c r="F11" i="10"/>
  <c r="F17" i="10"/>
  <c r="F22" i="10"/>
  <c r="F20" i="10"/>
  <c r="F12" i="10"/>
  <c r="E23" i="10"/>
  <c r="E19" i="10"/>
  <c r="E11" i="10"/>
  <c r="E20" i="10"/>
  <c r="E12" i="10"/>
  <c r="H25" i="10" l="1"/>
  <c r="G25" i="10"/>
  <c r="H20" i="10"/>
  <c r="G20" i="10"/>
  <c r="G17" i="10"/>
  <c r="H17" i="10"/>
  <c r="G10" i="10"/>
  <c r="H10" i="10"/>
  <c r="H14" i="10"/>
  <c r="G14" i="10"/>
  <c r="H16" i="10"/>
  <c r="G16" i="10"/>
  <c r="H12" i="10"/>
  <c r="G12" i="10"/>
  <c r="H11" i="10"/>
  <c r="G11" i="10"/>
  <c r="H21" i="10"/>
  <c r="G21" i="10"/>
  <c r="H13" i="10"/>
  <c r="G13" i="10"/>
  <c r="G23" i="10"/>
  <c r="H23" i="10"/>
  <c r="G19" i="10"/>
  <c r="H19" i="10"/>
  <c r="H15" i="10"/>
  <c r="G15" i="10"/>
  <c r="G9" i="10"/>
  <c r="H26" i="10"/>
  <c r="H9" i="10"/>
  <c r="H22" i="10"/>
  <c r="G22" i="10"/>
  <c r="H24" i="10"/>
  <c r="G24" i="10"/>
  <c r="H8" i="10"/>
  <c r="G8" i="10"/>
  <c r="G26" i="10"/>
  <c r="H18" i="10"/>
  <c r="G18" i="10"/>
  <c r="AK8" i="10" a="1"/>
  <c r="AK11" i="10"/>
  <c r="AK10" i="10"/>
  <c r="AK20" i="10"/>
  <c r="AK14" i="10"/>
  <c r="AK16" i="10"/>
  <c r="AK12" i="10"/>
  <c r="AK24" i="10"/>
  <c r="AK15" i="10"/>
  <c r="AK22" i="10"/>
  <c r="AK23" i="10"/>
  <c r="AK17" i="10"/>
  <c r="AK9" i="10"/>
  <c r="AK25" i="10"/>
  <c r="AK18" i="10"/>
  <c r="AK21" i="10"/>
  <c r="AK19" i="10"/>
  <c r="AK8" i="10"/>
  <c r="AK13" i="10"/>
</calcChain>
</file>

<file path=xl/sharedStrings.xml><?xml version="1.0" encoding="utf-8"?>
<sst xmlns="http://schemas.openxmlformats.org/spreadsheetml/2006/main" count="134" uniqueCount="129">
  <si>
    <t>Pareto</t>
  </si>
  <si>
    <t>Diagrama SIPOC</t>
  </si>
  <si>
    <t>Fornecedor
(Supplier)</t>
  </si>
  <si>
    <t>Entrada
(Input)</t>
  </si>
  <si>
    <t>Atividades Fundamentais
(Process)</t>
  </si>
  <si>
    <t>Saída
(Output)</t>
  </si>
  <si>
    <t>Cliente
(Customer)</t>
  </si>
  <si>
    <t>Título do Gráfico</t>
  </si>
  <si>
    <t>Categoria</t>
  </si>
  <si>
    <t>Quantidade</t>
  </si>
  <si>
    <t>%</t>
  </si>
  <si>
    <t>% Acumulada</t>
  </si>
  <si>
    <t>All other</t>
  </si>
  <si>
    <t>Matriz de 5 Porquês</t>
  </si>
  <si>
    <t>Problema</t>
  </si>
  <si>
    <t>Causa Raiz</t>
  </si>
  <si>
    <t>Solução</t>
  </si>
  <si>
    <t>Porque? (1)</t>
  </si>
  <si>
    <t>Porque? (2)</t>
  </si>
  <si>
    <t>Porque? (3)</t>
  </si>
  <si>
    <t>Porque? (4)</t>
  </si>
  <si>
    <t>Porque? (5)</t>
  </si>
  <si>
    <t>Diagrama de Causa e Efeito</t>
  </si>
  <si>
    <t>Matriz GUT</t>
  </si>
  <si>
    <t>Atividade</t>
  </si>
  <si>
    <t>Gravidade</t>
  </si>
  <si>
    <t>Urgência</t>
  </si>
  <si>
    <t>Tendência</t>
  </si>
  <si>
    <t>Cenário 4</t>
  </si>
  <si>
    <t>Valores:</t>
  </si>
  <si>
    <t>Grau Crítico</t>
  </si>
  <si>
    <t>Priorização</t>
  </si>
  <si>
    <t>5 -&gt; Alto</t>
  </si>
  <si>
    <t>3 -&gt; Médio</t>
  </si>
  <si>
    <t>1 -&gt; Baixo</t>
  </si>
  <si>
    <r>
      <t>Gravidade</t>
    </r>
    <r>
      <rPr>
        <sz val="10"/>
        <color theme="1"/>
        <rFont val="Calibri"/>
        <family val="2"/>
        <scheme val="minor"/>
      </rPr>
      <t>: Representa o impacto do problema analisado caso ele venha a acontecer.</t>
    </r>
  </si>
  <si>
    <t>WHAT</t>
  </si>
  <si>
    <t>WHY</t>
  </si>
  <si>
    <t>WHO</t>
  </si>
  <si>
    <t>WHERE</t>
  </si>
  <si>
    <t>WHEN</t>
  </si>
  <si>
    <t>HOW</t>
  </si>
  <si>
    <t>HOW MUCH</t>
  </si>
  <si>
    <t>Atividade (O quê)</t>
  </si>
  <si>
    <t>Objetivo (Porquê)</t>
  </si>
  <si>
    <t>Responsável (Quem?)</t>
  </si>
  <si>
    <t>Local ( Onde?)</t>
  </si>
  <si>
    <t>Prazo (Quando?)</t>
  </si>
  <si>
    <t>Procedimento (Como?)</t>
  </si>
  <si>
    <t>Custo (Quanto?)</t>
  </si>
  <si>
    <t>Matriz 5W 3H</t>
  </si>
  <si>
    <t>Desafio:</t>
  </si>
  <si>
    <t>Carro</t>
  </si>
  <si>
    <t>Bicicleta</t>
  </si>
  <si>
    <t>Casa</t>
  </si>
  <si>
    <t>Caminhão</t>
  </si>
  <si>
    <t>Bola</t>
  </si>
  <si>
    <t>Quantos Inclui ?</t>
  </si>
  <si>
    <t>HOW MANY</t>
  </si>
  <si>
    <t xml:space="preserve">Objetivo
</t>
  </si>
  <si>
    <t xml:space="preserve">Justificativa
</t>
  </si>
  <si>
    <t xml:space="preserve">Identificação dos responsáveis
</t>
  </si>
  <si>
    <t>Estabelecimento de prazos</t>
  </si>
  <si>
    <t xml:space="preserve">Definição do local
</t>
  </si>
  <si>
    <t>Valor do investimento</t>
  </si>
  <si>
    <t xml:space="preserve">Volume considerado
</t>
  </si>
  <si>
    <t xml:space="preserve">Caráter das ações
</t>
  </si>
  <si>
    <t>Como? (6)</t>
  </si>
  <si>
    <r>
      <rPr>
        <b/>
        <sz val="11"/>
        <color indexed="8"/>
        <rFont val="Calibri"/>
        <family val="2"/>
      </rPr>
      <t>Tendência</t>
    </r>
    <r>
      <rPr>
        <sz val="10"/>
        <color theme="1"/>
        <rFont val="Calibri"/>
        <family val="2"/>
        <scheme val="minor"/>
      </rPr>
      <t>: Representa o potêncial de crescimento do problema com o passar do tempo.</t>
    </r>
  </si>
  <si>
    <r>
      <t>Urgência</t>
    </r>
    <r>
      <rPr>
        <sz val="10"/>
        <color theme="1"/>
        <rFont val="Calibri"/>
        <family val="2"/>
        <scheme val="minor"/>
      </rPr>
      <t xml:space="preserve">: Representa o prazo para resolver um determinado problema analisado. </t>
    </r>
  </si>
  <si>
    <t>Ano:</t>
  </si>
  <si>
    <t>Mês:</t>
  </si>
  <si>
    <t>Nº Funcionários</t>
  </si>
  <si>
    <t>Empresa</t>
  </si>
  <si>
    <t>Nº de projetos:</t>
  </si>
  <si>
    <t>Os clientes reclamam de problemas de atendimento que foram registradas conforme dados a seguir:</t>
  </si>
  <si>
    <t>O histórico da empresa XYZ tem o registro de Custo da Qualidade, conforme a tabela e gráfico a seguir:</t>
  </si>
  <si>
    <t>Gasto</t>
  </si>
  <si>
    <t>Anos</t>
  </si>
  <si>
    <t>Total</t>
  </si>
  <si>
    <t>Geral:</t>
  </si>
  <si>
    <t>Prevenção:</t>
  </si>
  <si>
    <t>Avaliação:</t>
  </si>
  <si>
    <t>Falha Interna:</t>
  </si>
  <si>
    <t>Falha Externa:</t>
  </si>
  <si>
    <t>Total Geral:</t>
  </si>
  <si>
    <t>Principais Reclamações dos Clientes:</t>
  </si>
  <si>
    <t>12 Meses do ano 2019</t>
  </si>
  <si>
    <t>Entrega fora do prazo</t>
  </si>
  <si>
    <t>Atraso nas entregas do projeto</t>
  </si>
  <si>
    <t>Projeto acima do custo planejado</t>
  </si>
  <si>
    <t>Comunicação equivocada</t>
  </si>
  <si>
    <t>Áreas do conhecimento</t>
  </si>
  <si>
    <t>Indicador e Critério de Aceite</t>
  </si>
  <si>
    <t>Método de Verificação</t>
  </si>
  <si>
    <t>Cronograma</t>
  </si>
  <si>
    <t>Cumprimento do prazo com variação máxima de 5% do tempo estimado</t>
  </si>
  <si>
    <t>Análise dos relatórios periódicos do projeto – EVM (IDP)</t>
  </si>
  <si>
    <t>Orçamento</t>
  </si>
  <si>
    <t>Custo final com variação máxima de 10% do custo orçado</t>
  </si>
  <si>
    <t>Análise dos relatórios periódicos do projeto – EVM (IDC)</t>
  </si>
  <si>
    <t>Recursos</t>
  </si>
  <si>
    <t>Comunicações</t>
  </si>
  <si>
    <t>Riscos</t>
  </si>
  <si>
    <t>Aquisições</t>
  </si>
  <si>
    <t>Uma empresa XYZ desenvolve projetos de eventos e tem recebido inúmeras reclamações de seus clientes e seu time foi contratado para implementar um plano de avaliação e melhoria de qualidade de projetos nesta empresa. 
Seguem as informações fornecidas sobre o desempenho da empresa XYZ:
Número de eventos realizados nos últimos 36 meses:</t>
  </si>
  <si>
    <r>
      <rPr>
        <b/>
        <sz val="16"/>
        <color theme="1"/>
        <rFont val="Calibri"/>
        <family val="2"/>
        <scheme val="minor"/>
      </rPr>
      <t>Dinâmica de Grupo com os colaboradores da empresa:</t>
    </r>
    <r>
      <rPr>
        <sz val="16"/>
        <color theme="1"/>
        <rFont val="Calibri"/>
        <family val="2"/>
        <scheme val="minor"/>
      </rPr>
      <t xml:space="preserve">
O departamento de treinamento da empresa XYZ efetuou a gravação de uma dinâmica de Grupo em que o desafio foi oferecer lanches para um grupo de clientes com recurso limitado de tempo e escopo. Os funcionários foram divididos em dois grupos e foi necessário escolher um grupo vencedor. 
</t>
    </r>
  </si>
  <si>
    <r>
      <rPr>
        <b/>
        <sz val="16"/>
        <color theme="1"/>
        <rFont val="Calibri"/>
        <family val="2"/>
        <scheme val="minor"/>
      </rPr>
      <t>Utilizando as seguintes informações:</t>
    </r>
    <r>
      <rPr>
        <sz val="16"/>
        <color theme="1"/>
        <rFont val="Calibri"/>
        <family val="2"/>
        <scheme val="minor"/>
      </rPr>
      <t xml:space="preserve">
- Número de eventos realizados nos últimos 36 meses;
- Reclamações de clientes;
- Custos da Qualidade;
- Dinâmica de grupo com os funcionários da empresa XYZ (Vídeo do MasterChef).</t>
    </r>
  </si>
  <si>
    <t>Valores em Reais</t>
  </si>
  <si>
    <t>Planilha Verificação Qualidade:</t>
  </si>
  <si>
    <r>
      <rPr>
        <b/>
        <sz val="16"/>
        <color theme="1"/>
        <rFont val="Calibri"/>
        <family val="2"/>
        <scheme val="minor"/>
      </rPr>
      <t xml:space="preserve">Desenvolva as ferramentas da qualidade e também efetue as análises técnicas:
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Planilha de verificação da qualidade:</t>
    </r>
    <r>
      <rPr>
        <sz val="16"/>
        <color theme="1"/>
        <rFont val="Calibri"/>
        <family val="2"/>
        <scheme val="minor"/>
      </rPr>
      <t xml:space="preserve">
- Como primeiro passo lhe foi solicitado que desenvolva uma planilha de verificação da qualidade.
</t>
    </r>
    <r>
      <rPr>
        <b/>
        <sz val="16"/>
        <color theme="1"/>
        <rFont val="Calibri"/>
        <family val="2"/>
        <scheme val="minor"/>
      </rPr>
      <t>Custo da Qualidade:
 - Verificando os diferentes custos da qualidade desenvolva as seguintes avaliações:</t>
    </r>
    <r>
      <rPr>
        <sz val="16"/>
        <color theme="1"/>
        <rFont val="Calibri"/>
        <family val="2"/>
        <scheme val="minor"/>
      </rPr>
      <t xml:space="preserve">
- Sabendo que ocorre um alto índice de troca de funcionários (renovação de todo o time nos últimos 12 meses) qual o impacto deste fato no custo total da qualidade? 
- Com base nas evidências da dinâmica de grupo, qual deve ser a estratégia para reduzir o custo total da qualidade?
- Com base nos diferentes tipos de custo da qualidade, verifique qual a sua recomendação para reduzir o custo com falhas e o custo da qualidade em geral.  
- Desenvolva uma proposta de planejamento de redução dos custos da qualidade de longo prazo.
</t>
    </r>
    <r>
      <rPr>
        <b/>
        <sz val="16"/>
        <color theme="1"/>
        <rFont val="Calibri"/>
        <family val="2"/>
        <scheme val="minor"/>
      </rPr>
      <t xml:space="preserve">Check List:
- Durante a dinâmica de grupo e também por reclamação de clientes foi verificado os seguintes problemas:
</t>
    </r>
    <r>
      <rPr>
        <sz val="16"/>
        <color theme="1"/>
        <rFont val="Calibri"/>
        <family val="2"/>
        <scheme val="minor"/>
      </rPr>
      <t xml:space="preserve">- Os ingredientes dos pratos não são padronizados;
- Durante a dinâmica de grupo muitos utensílios foram esquecidos e foi necessário improviso;
Com base nestas informações indique uma forma de eliminar ou reduzir este problema e desenvolva um exemplo que ilustra esta solução.
</t>
    </r>
    <r>
      <rPr>
        <b/>
        <sz val="16"/>
        <color theme="1"/>
        <rFont val="Calibri"/>
        <family val="2"/>
        <scheme val="minor"/>
      </rPr>
      <t>Plano de ação 5W3H:
-</t>
    </r>
    <r>
      <rPr>
        <sz val="16"/>
        <color theme="1"/>
        <rFont val="Calibri"/>
        <family val="2"/>
        <scheme val="minor"/>
      </rPr>
      <t xml:space="preserve"> Desenvolva um plano de ação por meio da ferramenta 5W3H para reduzir o número de reclamações dos clientes. 
</t>
    </r>
    <r>
      <rPr>
        <b/>
        <sz val="16"/>
        <color theme="1"/>
        <rFont val="Calibri"/>
        <family val="2"/>
        <scheme val="minor"/>
      </rPr>
      <t>Fluxograma e SIPOC:
-</t>
    </r>
    <r>
      <rPr>
        <sz val="16"/>
        <color theme="1"/>
        <rFont val="Calibri"/>
        <family val="2"/>
        <scheme val="minor"/>
      </rPr>
      <t xml:space="preserve"> Com base na dinâmica de grupo proponha um fluxograma para descrever o processo ideal de produção de lanches e identifique quais foram as principais falhas dos grupos que podem ser sanadas com a implementação do fluxograma. 
</t>
    </r>
    <r>
      <rPr>
        <b/>
        <sz val="16"/>
        <color theme="1"/>
        <rFont val="Calibri"/>
        <family val="2"/>
        <scheme val="minor"/>
      </rPr>
      <t>Inspeção:
-</t>
    </r>
    <r>
      <rPr>
        <sz val="16"/>
        <color theme="1"/>
        <rFont val="Calibri"/>
        <family val="2"/>
        <scheme val="minor"/>
      </rPr>
      <t xml:space="preserve"> Conforme verificado pelo histórico de reclamações dos clientes, a necessidade de inspeção se mostra necessária para reduzir a quantidade de falhas.
Desenvolva um plano de inspeção utilizando os seguintes fatores:
	- Escolha um elemento de repetida reclamação dos clientes e estabeleça uma referência (Padrão de Qualidade);
	- Estabeleça um critério de aceite;
	- Defina um método de verificação.
Sabendo que a inspeção é parte do custo total da qualidade, defina um plano que estabeleça a frequência de inspeção.
</t>
    </r>
    <r>
      <rPr>
        <b/>
        <sz val="16"/>
        <color theme="1"/>
        <rFont val="Calibri"/>
        <family val="2"/>
        <scheme val="minor"/>
      </rPr>
      <t>Diagrama de Causa e Efeito e 5 Porquês:</t>
    </r>
    <r>
      <rPr>
        <sz val="16"/>
        <color theme="1"/>
        <rFont val="Calibri"/>
        <family val="2"/>
        <scheme val="minor"/>
      </rPr>
      <t xml:space="preserve">
- Com base na estratégia de curto prazo, identifique um problema de reclamação dos clientes e busque a causa principal e secundárias deste problema. 
</t>
    </r>
    <r>
      <rPr>
        <b/>
        <sz val="16"/>
        <color theme="1"/>
        <rFont val="Calibri"/>
        <family val="2"/>
        <scheme val="minor"/>
      </rPr>
      <t xml:space="preserve">Diagrama de Pareto:
</t>
    </r>
    <r>
      <rPr>
        <sz val="16"/>
        <color theme="1"/>
        <rFont val="Calibri"/>
        <family val="2"/>
        <scheme val="minor"/>
      </rPr>
      <t xml:space="preserve"> - Avaliando a lista de reclamações dos clientes, desenvolva um plano de prioridades tendo como premissa que o esforço para reduzir as falhas é o mesmo para todas as reclamações.
</t>
    </r>
    <r>
      <rPr>
        <b/>
        <sz val="16"/>
        <color theme="1"/>
        <rFont val="Calibri"/>
        <family val="2"/>
        <scheme val="minor"/>
      </rPr>
      <t>Histograma:</t>
    </r>
    <r>
      <rPr>
        <sz val="16"/>
        <color theme="1"/>
        <rFont val="Calibri"/>
        <family val="2"/>
        <scheme val="minor"/>
      </rPr>
      <t xml:space="preserve"> 
- Utilize a ferramenta Histograma para identificar e avaliar os seguintes dados: 
- Número de eventos por mês;
- Número de falhas por mês;
- Índice de defeitos por Mês.
Utilizando o histograma avalie:
- Sabendo que para cada evento são necessários 10 funcionários, qual deve ser a quantidade mínima de funcionários contratados? 
- Qual a possibilidade em caso de sazonalidade do número de eventos planejar as férias dos funcionários ou a contratação de funcionários temporários?
- Qual a correlação do número de eventos e defeitos? Algum mês apresenta um maior índice de defeitos?</t>
    </r>
  </si>
  <si>
    <t>Atividade A</t>
  </si>
  <si>
    <t>Atividade B</t>
  </si>
  <si>
    <t>Atividade C</t>
  </si>
  <si>
    <t>JUSTIFICATIVAS (problema, oportunidade ou desafio)</t>
  </si>
  <si>
    <t>PRODUTO</t>
  </si>
  <si>
    <t>PREMISSAS (hipóteses do que gostaríamos que fosse verdade)</t>
  </si>
  <si>
    <t>RISCOS (o que pode ocorrer de ruim e que independa da equipe)</t>
  </si>
  <si>
    <t>REQUISITOS DO PRODUTO</t>
  </si>
  <si>
    <t>EQUIPE</t>
  </si>
  <si>
    <t>PACOTES DE ENTREGAS</t>
  </si>
  <si>
    <t>LINHA DO TEMPO</t>
  </si>
  <si>
    <t>CUSTOS</t>
  </si>
  <si>
    <t>META (específica, mensurável, alcançável, relevante, temporal)</t>
  </si>
  <si>
    <t>BENEFÍCIOS FUTUROS</t>
  </si>
  <si>
    <t>PROJECT MODEL CANVAS</t>
  </si>
  <si>
    <t xml:space="preserve">RESTRIÇOES         </t>
  </si>
  <si>
    <t>Pitch:</t>
  </si>
  <si>
    <t>SRAKEHOLDERS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</si>
</sst>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54"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color indexed="62"/>
      <name val="Arial"/>
      <family val="2"/>
    </font>
    <font>
      <sz val="8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48"/>
      <color theme="1"/>
      <name val="Arial"/>
      <family val="2"/>
    </font>
    <font>
      <sz val="20"/>
      <color theme="1"/>
      <name val="Calibri"/>
      <family val="2"/>
      <scheme val="minor"/>
    </font>
    <font>
      <sz val="16"/>
      <color theme="1"/>
      <name val="Arial"/>
      <family val="2"/>
    </font>
    <font>
      <sz val="11"/>
      <color theme="1"/>
      <name val="Arial"/>
      <family val="2"/>
    </font>
    <font>
      <sz val="24"/>
      <color theme="1"/>
      <name val="Calibri"/>
      <family val="2"/>
      <scheme val="minor"/>
    </font>
    <font>
      <b/>
      <sz val="36"/>
      <color theme="1"/>
      <name val="Arial"/>
      <family val="2"/>
    </font>
    <font>
      <sz val="16"/>
      <color theme="1"/>
      <name val="Calibri"/>
      <family val="2"/>
      <scheme val="minor"/>
    </font>
    <font>
      <sz val="2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2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sz val="20"/>
      <color theme="0"/>
      <name val="Arial"/>
      <family val="2"/>
    </font>
    <font>
      <b/>
      <sz val="28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Verdana"/>
      <family val="2"/>
    </font>
    <font>
      <sz val="11"/>
      <color rgb="FF000000"/>
      <name val="Calibri"/>
      <family val="2"/>
      <scheme val="minor"/>
    </font>
    <font>
      <sz val="18"/>
      <name val="Arial"/>
      <family val="2"/>
    </font>
    <font>
      <b/>
      <sz val="24"/>
      <color rgb="FF000000"/>
      <name val="Arial"/>
      <family val="2"/>
    </font>
    <font>
      <sz val="24"/>
      <color rgb="FF000000"/>
      <name val="Arial"/>
      <family val="2"/>
    </font>
    <font>
      <sz val="21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.5"/>
      <name val="Verdana"/>
      <family val="2"/>
    </font>
    <font>
      <sz val="10"/>
      <color rgb="FF000000"/>
      <name val="Times New Roman"/>
      <family val="1"/>
    </font>
    <font>
      <sz val="11"/>
      <name val="Verdana"/>
      <family val="2"/>
    </font>
    <font>
      <b/>
      <sz val="8.5"/>
      <name val="Verdana"/>
      <family val="2"/>
    </font>
    <font>
      <b/>
      <sz val="8"/>
      <name val="Verdana"/>
      <family val="2"/>
    </font>
    <font>
      <b/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rgb="FF000000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vertical="top"/>
    </xf>
    <xf numFmtId="0" fontId="6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22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4" borderId="9" xfId="0" applyFont="1" applyFill="1" applyBorder="1" applyAlignment="1">
      <alignment horizontal="center" vertical="center" wrapText="1"/>
    </xf>
    <xf numFmtId="0" fontId="12" fillId="0" borderId="0" xfId="0" applyFont="1"/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4" borderId="9" xfId="0" applyFont="1" applyFill="1" applyBorder="1" applyAlignment="1">
      <alignment horizontal="center" vertical="center" wrapText="1"/>
    </xf>
    <xf numFmtId="0" fontId="17" fillId="0" borderId="0" xfId="0" applyFont="1"/>
    <xf numFmtId="0" fontId="11" fillId="0" borderId="9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18" fillId="5" borderId="28" xfId="0" applyFont="1" applyFill="1" applyBorder="1" applyAlignment="1">
      <alignment horizontal="center" vertical="center"/>
    </xf>
    <xf numFmtId="0" fontId="18" fillId="5" borderId="28" xfId="0" applyFont="1" applyFill="1" applyBorder="1" applyAlignment="1">
      <alignment vertical="center"/>
    </xf>
    <xf numFmtId="0" fontId="18" fillId="5" borderId="28" xfId="0" applyFont="1" applyFill="1" applyBorder="1" applyAlignment="1">
      <alignment horizontal="center" vertical="center" wrapText="1"/>
    </xf>
    <xf numFmtId="0" fontId="19" fillId="4" borderId="28" xfId="0" applyFont="1" applyFill="1" applyBorder="1" applyAlignment="1">
      <alignment horizontal="center" vertical="center" wrapText="1"/>
    </xf>
    <xf numFmtId="0" fontId="20" fillId="6" borderId="27" xfId="0" applyFont="1" applyFill="1" applyBorder="1" applyProtection="1">
      <protection locked="0"/>
    </xf>
    <xf numFmtId="1" fontId="20" fillId="6" borderId="29" xfId="0" applyNumberFormat="1" applyFont="1" applyFill="1" applyBorder="1" applyAlignment="1" applyProtection="1">
      <alignment horizontal="center"/>
      <protection locked="0"/>
    </xf>
    <xf numFmtId="0" fontId="20" fillId="2" borderId="0" xfId="0" applyFont="1" applyFill="1"/>
    <xf numFmtId="164" fontId="20" fillId="6" borderId="27" xfId="4" applyNumberFormat="1" applyFont="1" applyFill="1" applyBorder="1" applyProtection="1">
      <protection hidden="1"/>
    </xf>
    <xf numFmtId="164" fontId="20" fillId="6" borderId="29" xfId="4" applyNumberFormat="1" applyFont="1" applyFill="1" applyBorder="1" applyAlignment="1" applyProtection="1">
      <alignment horizontal="center"/>
      <protection hidden="1"/>
    </xf>
    <xf numFmtId="9" fontId="20" fillId="6" borderId="29" xfId="3" applyFont="1" applyFill="1" applyBorder="1" applyAlignment="1" applyProtection="1">
      <alignment horizontal="center"/>
      <protection hidden="1"/>
    </xf>
    <xf numFmtId="9" fontId="21" fillId="4" borderId="29" xfId="3" applyFont="1" applyFill="1" applyBorder="1" applyAlignment="1" applyProtection="1">
      <alignment horizontal="center"/>
      <protection hidden="1"/>
    </xf>
    <xf numFmtId="164" fontId="5" fillId="0" borderId="0" xfId="4" applyNumberFormat="1" applyFont="1" applyFill="1" applyBorder="1" applyAlignment="1" applyProtection="1">
      <alignment horizontal="left"/>
    </xf>
    <xf numFmtId="0" fontId="20" fillId="6" borderId="22" xfId="0" applyFont="1" applyFill="1" applyBorder="1" applyProtection="1">
      <protection locked="0"/>
    </xf>
    <xf numFmtId="1" fontId="20" fillId="6" borderId="17" xfId="0" applyNumberFormat="1" applyFont="1" applyFill="1" applyBorder="1" applyAlignment="1" applyProtection="1">
      <alignment horizontal="center"/>
      <protection locked="0"/>
    </xf>
    <xf numFmtId="164" fontId="20" fillId="6" borderId="22" xfId="4" applyNumberFormat="1" applyFont="1" applyFill="1" applyBorder="1" applyProtection="1">
      <protection hidden="1"/>
    </xf>
    <xf numFmtId="164" fontId="20" fillId="6" borderId="17" xfId="4" applyNumberFormat="1" applyFont="1" applyFill="1" applyBorder="1" applyAlignment="1" applyProtection="1">
      <alignment horizontal="center"/>
      <protection hidden="1"/>
    </xf>
    <xf numFmtId="9" fontId="20" fillId="6" borderId="17" xfId="3" applyFont="1" applyFill="1" applyBorder="1" applyAlignment="1" applyProtection="1">
      <alignment horizontal="center"/>
      <protection hidden="1"/>
    </xf>
    <xf numFmtId="9" fontId="21" fillId="4" borderId="17" xfId="3" applyFont="1" applyFill="1" applyBorder="1" applyAlignment="1" applyProtection="1">
      <alignment horizontal="center"/>
      <protection hidden="1"/>
    </xf>
    <xf numFmtId="0" fontId="20" fillId="6" borderId="26" xfId="0" applyFont="1" applyFill="1" applyBorder="1" applyProtection="1">
      <protection locked="0"/>
    </xf>
    <xf numFmtId="1" fontId="20" fillId="6" borderId="23" xfId="0" applyNumberFormat="1" applyFont="1" applyFill="1" applyBorder="1" applyAlignment="1" applyProtection="1">
      <alignment horizontal="center"/>
      <protection locked="0"/>
    </xf>
    <xf numFmtId="164" fontId="20" fillId="6" borderId="26" xfId="4" applyNumberFormat="1" applyFont="1" applyFill="1" applyBorder="1" applyProtection="1">
      <protection hidden="1"/>
    </xf>
    <xf numFmtId="164" fontId="20" fillId="6" borderId="23" xfId="4" applyNumberFormat="1" applyFont="1" applyFill="1" applyBorder="1" applyAlignment="1" applyProtection="1">
      <alignment horizontal="center"/>
      <protection hidden="1"/>
    </xf>
    <xf numFmtId="9" fontId="20" fillId="6" borderId="23" xfId="3" applyFont="1" applyFill="1" applyBorder="1" applyAlignment="1" applyProtection="1">
      <alignment horizontal="center"/>
      <protection hidden="1"/>
    </xf>
    <xf numFmtId="9" fontId="21" fillId="4" borderId="23" xfId="3" applyFont="1" applyFill="1" applyBorder="1" applyAlignment="1" applyProtection="1">
      <alignment horizontal="center"/>
      <protection hidden="1"/>
    </xf>
    <xf numFmtId="0" fontId="20" fillId="5" borderId="30" xfId="0" applyFont="1" applyFill="1" applyBorder="1" applyProtection="1">
      <protection hidden="1"/>
    </xf>
    <xf numFmtId="0" fontId="22" fillId="3" borderId="28" xfId="0" applyFont="1" applyFill="1" applyBorder="1" applyAlignment="1" applyProtection="1">
      <alignment horizontal="center"/>
      <protection locked="0"/>
    </xf>
    <xf numFmtId="0" fontId="20" fillId="5" borderId="28" xfId="0" applyFont="1" applyFill="1" applyBorder="1" applyProtection="1">
      <protection hidden="1"/>
    </xf>
    <xf numFmtId="0" fontId="22" fillId="5" borderId="30" xfId="0" applyFont="1" applyFill="1" applyBorder="1" applyAlignment="1" applyProtection="1">
      <alignment horizontal="center"/>
      <protection hidden="1"/>
    </xf>
    <xf numFmtId="9" fontId="22" fillId="5" borderId="28" xfId="3" applyFont="1" applyFill="1" applyBorder="1" applyAlignment="1" applyProtection="1">
      <alignment horizontal="center"/>
      <protection hidden="1"/>
    </xf>
    <xf numFmtId="9" fontId="23" fillId="4" borderId="28" xfId="3" applyFont="1" applyFill="1" applyBorder="1" applyAlignment="1" applyProtection="1">
      <alignment horizontal="center"/>
      <protection hidden="1"/>
    </xf>
    <xf numFmtId="0" fontId="11" fillId="0" borderId="0" xfId="0" applyFont="1" applyAlignment="1">
      <alignment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24" fillId="0" borderId="0" xfId="0" applyFont="1"/>
    <xf numFmtId="0" fontId="16" fillId="5" borderId="9" xfId="0" applyFont="1" applyFill="1" applyBorder="1" applyAlignment="1">
      <alignment horizontal="center" vertical="center" wrapText="1"/>
    </xf>
    <xf numFmtId="0" fontId="25" fillId="0" borderId="9" xfId="0" applyFont="1" applyBorder="1" applyAlignment="1">
      <alignment vertical="center" wrapText="1"/>
    </xf>
    <xf numFmtId="0" fontId="18" fillId="0" borderId="9" xfId="0" applyFont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5" fillId="0" borderId="0" xfId="0" applyFont="1"/>
    <xf numFmtId="0" fontId="10" fillId="0" borderId="0" xfId="0" applyFont="1" applyAlignment="1">
      <alignment vertical="center" wrapText="1"/>
    </xf>
    <xf numFmtId="0" fontId="26" fillId="0" borderId="0" xfId="0" applyFont="1"/>
    <xf numFmtId="0" fontId="7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0" fillId="3" borderId="0" xfId="0" applyFill="1" applyAlignment="1">
      <alignment vertical="center" wrapText="1"/>
    </xf>
    <xf numFmtId="0" fontId="28" fillId="3" borderId="35" xfId="0" applyFont="1" applyFill="1" applyBorder="1" applyAlignment="1">
      <alignment horizontal="center" vertical="center" wrapText="1"/>
    </xf>
    <xf numFmtId="0" fontId="29" fillId="3" borderId="0" xfId="0" applyFont="1" applyFill="1" applyAlignment="1">
      <alignment vertical="center" wrapText="1"/>
    </xf>
    <xf numFmtId="0" fontId="30" fillId="3" borderId="9" xfId="0" applyFont="1" applyFill="1" applyBorder="1" applyAlignment="1">
      <alignment horizontal="center" wrapText="1"/>
    </xf>
    <xf numFmtId="0" fontId="30" fillId="3" borderId="12" xfId="0" applyFont="1" applyFill="1" applyBorder="1" applyAlignment="1">
      <alignment horizontal="center"/>
    </xf>
    <xf numFmtId="0" fontId="0" fillId="3" borderId="34" xfId="0" applyFill="1" applyBorder="1" applyAlignment="1">
      <alignment horizontal="center" vertical="center" wrapText="1"/>
    </xf>
    <xf numFmtId="0" fontId="0" fillId="3" borderId="21" xfId="0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24" xfId="0" applyFill="1" applyBorder="1" applyAlignment="1">
      <alignment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28" fillId="3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28" fillId="3" borderId="4" xfId="0" applyFont="1" applyFill="1" applyBorder="1"/>
    <xf numFmtId="0" fontId="0" fillId="3" borderId="0" xfId="0" applyFill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/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7" fillId="4" borderId="9" xfId="0" quotePrefix="1" applyFont="1" applyFill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16" fillId="7" borderId="9" xfId="0" applyFont="1" applyFill="1" applyBorder="1" applyAlignment="1">
      <alignment horizontal="center" vertical="center" wrapText="1"/>
    </xf>
    <xf numFmtId="1" fontId="20" fillId="6" borderId="40" xfId="0" applyNumberFormat="1" applyFont="1" applyFill="1" applyBorder="1" applyAlignment="1" applyProtection="1">
      <alignment horizontal="center"/>
      <protection locked="0"/>
    </xf>
    <xf numFmtId="0" fontId="20" fillId="6" borderId="41" xfId="0" applyFont="1" applyFill="1" applyBorder="1" applyProtection="1">
      <protection locked="0"/>
    </xf>
    <xf numFmtId="0" fontId="20" fillId="6" borderId="42" xfId="0" applyFont="1" applyFill="1" applyBorder="1" applyProtection="1">
      <protection locked="0"/>
    </xf>
    <xf numFmtId="0" fontId="20" fillId="6" borderId="43" xfId="0" applyFont="1" applyFill="1" applyBorder="1" applyProtection="1">
      <protection locked="0"/>
    </xf>
    <xf numFmtId="164" fontId="20" fillId="6" borderId="40" xfId="4" applyNumberFormat="1" applyFont="1" applyFill="1" applyBorder="1" applyAlignment="1" applyProtection="1">
      <alignment horizontal="center"/>
      <protection hidden="1"/>
    </xf>
    <xf numFmtId="9" fontId="20" fillId="6" borderId="40" xfId="3" applyFont="1" applyFill="1" applyBorder="1" applyAlignment="1" applyProtection="1">
      <alignment horizontal="center"/>
      <protection hidden="1"/>
    </xf>
    <xf numFmtId="9" fontId="21" fillId="4" borderId="40" xfId="3" applyFont="1" applyFill="1" applyBorder="1" applyAlignment="1" applyProtection="1">
      <alignment horizontal="center"/>
      <protection hidden="1"/>
    </xf>
    <xf numFmtId="164" fontId="20" fillId="6" borderId="41" xfId="4" applyNumberFormat="1" applyFont="1" applyFill="1" applyBorder="1" applyProtection="1">
      <protection hidden="1"/>
    </xf>
    <xf numFmtId="164" fontId="20" fillId="6" borderId="6" xfId="4" applyNumberFormat="1" applyFont="1" applyFill="1" applyBorder="1" applyProtection="1">
      <protection hidden="1"/>
    </xf>
    <xf numFmtId="0" fontId="33" fillId="0" borderId="28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0" borderId="34" xfId="0" applyFont="1" applyBorder="1" applyAlignment="1">
      <alignment horizontal="center" vertical="center"/>
    </xf>
    <xf numFmtId="0" fontId="14" fillId="0" borderId="0" xfId="0" applyFont="1" applyAlignment="1">
      <alignment vertical="top" wrapText="1"/>
    </xf>
    <xf numFmtId="0" fontId="34" fillId="10" borderId="9" xfId="0" applyFont="1" applyFill="1" applyBorder="1" applyAlignment="1">
      <alignment horizontal="center" vertical="center" wrapText="1"/>
    </xf>
    <xf numFmtId="0" fontId="39" fillId="0" borderId="9" xfId="0" applyFont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 wrapText="1"/>
    </xf>
    <xf numFmtId="0" fontId="41" fillId="11" borderId="46" xfId="0" applyFont="1" applyFill="1" applyBorder="1" applyAlignment="1">
      <alignment horizontal="center" vertical="center" wrapText="1" readingOrder="1"/>
    </xf>
    <xf numFmtId="0" fontId="42" fillId="0" borderId="46" xfId="0" applyFont="1" applyBorder="1" applyAlignment="1">
      <alignment horizontal="left" vertical="center" wrapText="1" indent="1" readingOrder="1"/>
    </xf>
    <xf numFmtId="0" fontId="43" fillId="0" borderId="46" xfId="0" applyFont="1" applyBorder="1" applyAlignment="1">
      <alignment horizontal="left" vertical="center" wrapText="1" readingOrder="1"/>
    </xf>
    <xf numFmtId="0" fontId="42" fillId="0" borderId="46" xfId="0" applyFont="1" applyBorder="1" applyAlignment="1">
      <alignment horizontal="left" vertical="center" wrapText="1" readingOrder="1"/>
    </xf>
    <xf numFmtId="0" fontId="40" fillId="0" borderId="46" xfId="0" applyFont="1" applyBorder="1" applyAlignment="1">
      <alignment vertical="top" wrapText="1"/>
    </xf>
    <xf numFmtId="0" fontId="38" fillId="0" borderId="0" xfId="0" applyFont="1" applyAlignment="1">
      <alignment horizontal="left" vertical="center" wrapText="1"/>
    </xf>
    <xf numFmtId="0" fontId="38" fillId="0" borderId="0" xfId="0" applyFont="1" applyAlignment="1">
      <alignment vertical="center" wrapText="1"/>
    </xf>
    <xf numFmtId="0" fontId="44" fillId="8" borderId="9" xfId="0" applyFont="1" applyFill="1" applyBorder="1" applyAlignment="1">
      <alignment horizontal="center" vertical="center" wrapText="1"/>
    </xf>
    <xf numFmtId="0" fontId="44" fillId="8" borderId="9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justify" vertical="center"/>
    </xf>
    <xf numFmtId="0" fontId="34" fillId="0" borderId="9" xfId="0" applyFont="1" applyBorder="1" applyAlignment="1">
      <alignment horizontal="center" vertical="center"/>
    </xf>
    <xf numFmtId="0" fontId="36" fillId="0" borderId="9" xfId="0" applyFont="1" applyBorder="1" applyAlignment="1">
      <alignment horizontal="left" vertical="center"/>
    </xf>
    <xf numFmtId="0" fontId="45" fillId="0" borderId="0" xfId="0" applyFont="1"/>
    <xf numFmtId="0" fontId="49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51" fillId="0" borderId="49" xfId="0" applyFont="1" applyBorder="1" applyAlignment="1">
      <alignment horizontal="left" vertical="top" wrapText="1"/>
    </xf>
    <xf numFmtId="0" fontId="51" fillId="0" borderId="0" xfId="0" applyFont="1" applyAlignment="1">
      <alignment horizontal="left" vertical="top" wrapText="1"/>
    </xf>
    <xf numFmtId="0" fontId="52" fillId="0" borderId="35" xfId="0" applyFont="1" applyBorder="1" applyAlignment="1">
      <alignment horizontal="left" vertical="top" wrapText="1"/>
    </xf>
    <xf numFmtId="0" fontId="52" fillId="0" borderId="34" xfId="0" applyFont="1" applyBorder="1" applyAlignment="1">
      <alignment horizontal="left" vertical="top" wrapText="1"/>
    </xf>
    <xf numFmtId="0" fontId="52" fillId="0" borderId="36" xfId="0" applyFont="1" applyBorder="1" applyAlignment="1">
      <alignment horizontal="left" vertical="top" wrapText="1"/>
    </xf>
    <xf numFmtId="0" fontId="51" fillId="0" borderId="35" xfId="0" applyFont="1" applyBorder="1" applyAlignment="1">
      <alignment horizontal="left" vertical="top" wrapText="1"/>
    </xf>
    <xf numFmtId="0" fontId="51" fillId="0" borderId="2" xfId="0" applyFont="1" applyBorder="1" applyAlignment="1">
      <alignment horizontal="left" vertical="top" wrapText="1"/>
    </xf>
    <xf numFmtId="0" fontId="52" fillId="0" borderId="17" xfId="0" applyFont="1" applyBorder="1" applyAlignment="1">
      <alignment horizontal="left" vertical="top" wrapText="1"/>
    </xf>
    <xf numFmtId="0" fontId="53" fillId="0" borderId="0" xfId="0" applyFont="1" applyAlignment="1">
      <alignment horizontal="left" wrapText="1"/>
    </xf>
    <xf numFmtId="0" fontId="51" fillId="0" borderId="34" xfId="0" applyFont="1" applyBorder="1" applyAlignment="1">
      <alignment horizontal="left" vertical="top" wrapText="1"/>
    </xf>
    <xf numFmtId="0" fontId="51" fillId="0" borderId="63" xfId="0" applyFont="1" applyBorder="1" applyAlignment="1">
      <alignment horizontal="left" vertical="top" wrapText="1"/>
    </xf>
    <xf numFmtId="0" fontId="51" fillId="0" borderId="69" xfId="0" applyFont="1" applyBorder="1" applyAlignment="1">
      <alignment horizontal="left" vertical="top" wrapText="1"/>
    </xf>
    <xf numFmtId="0" fontId="51" fillId="0" borderId="62" xfId="0" applyFont="1" applyBorder="1" applyAlignment="1">
      <alignment horizontal="left" vertical="top" wrapText="1"/>
    </xf>
    <xf numFmtId="0" fontId="51" fillId="0" borderId="4" xfId="0" applyFont="1" applyBorder="1" applyAlignment="1">
      <alignment horizontal="left" vertical="top" wrapText="1"/>
    </xf>
    <xf numFmtId="0" fontId="53" fillId="0" borderId="50" xfId="0" applyFont="1" applyBorder="1" applyAlignment="1">
      <alignment horizontal="left" vertical="center" wrapText="1"/>
    </xf>
    <xf numFmtId="0" fontId="53" fillId="0" borderId="52" xfId="0" applyFont="1" applyBorder="1" applyAlignment="1">
      <alignment horizontal="left" vertical="center" wrapText="1"/>
    </xf>
    <xf numFmtId="0" fontId="53" fillId="0" borderId="60" xfId="0" applyFont="1" applyBorder="1" applyAlignment="1">
      <alignment horizontal="left" vertical="center" wrapText="1"/>
    </xf>
    <xf numFmtId="0" fontId="53" fillId="0" borderId="51" xfId="0" applyFont="1" applyBorder="1" applyAlignment="1">
      <alignment horizontal="left" vertical="center" wrapText="1"/>
    </xf>
    <xf numFmtId="0" fontId="53" fillId="0" borderId="58" xfId="0" applyFont="1" applyBorder="1" applyAlignment="1">
      <alignment horizontal="left" vertical="center" wrapText="1"/>
    </xf>
    <xf numFmtId="0" fontId="53" fillId="0" borderId="56" xfId="0" applyFont="1" applyBorder="1" applyAlignment="1">
      <alignment horizontal="left" vertical="center" wrapText="1"/>
    </xf>
    <xf numFmtId="0" fontId="51" fillId="0" borderId="61" xfId="0" applyFont="1" applyBorder="1" applyAlignment="1">
      <alignment horizontal="left" vertical="top" wrapText="1"/>
    </xf>
    <xf numFmtId="0" fontId="51" fillId="0" borderId="66" xfId="0" applyFont="1" applyBorder="1" applyAlignment="1">
      <alignment horizontal="left" vertical="top" wrapText="1"/>
    </xf>
    <xf numFmtId="0" fontId="45" fillId="0" borderId="34" xfId="0" applyFont="1" applyBorder="1" applyAlignment="1">
      <alignment horizontal="left"/>
    </xf>
    <xf numFmtId="0" fontId="51" fillId="0" borderId="67" xfId="0" applyFont="1" applyBorder="1" applyAlignment="1">
      <alignment horizontal="left" vertical="top" wrapText="1"/>
    </xf>
    <xf numFmtId="0" fontId="51" fillId="0" borderId="53" xfId="0" applyFont="1" applyBorder="1" applyAlignment="1">
      <alignment horizontal="left" vertical="top" wrapText="1"/>
    </xf>
    <xf numFmtId="0" fontId="51" fillId="0" borderId="54" xfId="0" applyFont="1" applyBorder="1" applyAlignment="1">
      <alignment horizontal="left" vertical="top" wrapText="1"/>
    </xf>
    <xf numFmtId="0" fontId="45" fillId="0" borderId="17" xfId="0" applyFont="1" applyBorder="1" applyAlignment="1">
      <alignment horizontal="left"/>
    </xf>
    <xf numFmtId="0" fontId="53" fillId="0" borderId="55" xfId="0" applyFont="1" applyBorder="1" applyAlignment="1">
      <alignment horizontal="left" vertical="center" wrapText="1"/>
    </xf>
    <xf numFmtId="0" fontId="53" fillId="0" borderId="59" xfId="0" applyFont="1" applyBorder="1" applyAlignment="1">
      <alignment horizontal="left" vertical="center" wrapText="1"/>
    </xf>
    <xf numFmtId="0" fontId="51" fillId="0" borderId="1" xfId="0" applyFont="1" applyBorder="1" applyAlignment="1">
      <alignment horizontal="left" vertical="top" wrapText="1"/>
    </xf>
    <xf numFmtId="0" fontId="53" fillId="0" borderId="57" xfId="0" applyFont="1" applyBorder="1" applyAlignment="1">
      <alignment horizontal="left" vertical="center" wrapText="1"/>
    </xf>
    <xf numFmtId="0" fontId="51" fillId="0" borderId="29" xfId="0" applyFont="1" applyBorder="1" applyAlignment="1">
      <alignment horizontal="left" vertical="top" wrapText="1"/>
    </xf>
    <xf numFmtId="0" fontId="51" fillId="0" borderId="17" xfId="0" applyFont="1" applyBorder="1" applyAlignment="1">
      <alignment horizontal="left" vertical="top" wrapText="1"/>
    </xf>
    <xf numFmtId="0" fontId="51" fillId="0" borderId="6" xfId="0" applyFont="1" applyBorder="1" applyAlignment="1">
      <alignment horizontal="left" vertical="top" wrapText="1"/>
    </xf>
    <xf numFmtId="0" fontId="51" fillId="0" borderId="23" xfId="0" applyFont="1" applyBorder="1" applyAlignment="1">
      <alignment horizontal="left" vertical="top" wrapText="1"/>
    </xf>
    <xf numFmtId="0" fontId="34" fillId="0" borderId="3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44" xfId="0" applyFont="1" applyBorder="1" applyAlignment="1">
      <alignment horizontal="center" vertical="center"/>
    </xf>
    <xf numFmtId="0" fontId="33" fillId="0" borderId="45" xfId="0" applyFont="1" applyBorder="1" applyAlignment="1">
      <alignment horizontal="center" vertical="center"/>
    </xf>
    <xf numFmtId="0" fontId="35" fillId="0" borderId="0" xfId="0" applyFont="1" applyAlignment="1">
      <alignment horizontal="left" vertical="top" wrapText="1"/>
    </xf>
    <xf numFmtId="0" fontId="38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 wrapText="1"/>
    </xf>
    <xf numFmtId="0" fontId="37" fillId="9" borderId="9" xfId="0" applyFont="1" applyFill="1" applyBorder="1" applyAlignment="1">
      <alignment horizontal="center" vertical="center" wrapText="1"/>
    </xf>
    <xf numFmtId="0" fontId="39" fillId="0" borderId="9" xfId="0" applyFont="1" applyBorder="1" applyAlignment="1">
      <alignment horizontal="center" vertical="center" wrapText="1"/>
    </xf>
    <xf numFmtId="0" fontId="46" fillId="0" borderId="9" xfId="0" applyFont="1" applyBorder="1" applyAlignment="1">
      <alignment horizontal="center" vertical="center" wrapText="1"/>
    </xf>
    <xf numFmtId="0" fontId="36" fillId="8" borderId="9" xfId="0" applyFont="1" applyFill="1" applyBorder="1" applyAlignment="1">
      <alignment horizontal="center" vertical="center"/>
    </xf>
    <xf numFmtId="0" fontId="36" fillId="8" borderId="9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48" fillId="12" borderId="47" xfId="0" applyFont="1" applyFill="1" applyBorder="1" applyAlignment="1">
      <alignment horizontal="left" vertical="top" wrapText="1"/>
    </xf>
    <xf numFmtId="0" fontId="48" fillId="12" borderId="48" xfId="0" applyFont="1" applyFill="1" applyBorder="1" applyAlignment="1">
      <alignment horizontal="left" vertical="top" wrapText="1"/>
    </xf>
    <xf numFmtId="0" fontId="51" fillId="0" borderId="68" xfId="0" applyFont="1" applyBorder="1" applyAlignment="1">
      <alignment horizontal="left" vertical="top" wrapText="1"/>
    </xf>
    <xf numFmtId="0" fontId="51" fillId="0" borderId="64" xfId="0" applyFont="1" applyBorder="1" applyAlignment="1">
      <alignment horizontal="left" vertical="top" wrapText="1"/>
    </xf>
    <xf numFmtId="0" fontId="51" fillId="0" borderId="11" xfId="0" applyFont="1" applyBorder="1" applyAlignment="1">
      <alignment horizontal="left" vertical="top" wrapText="1"/>
    </xf>
    <xf numFmtId="0" fontId="51" fillId="0" borderId="22" xfId="0" applyFont="1" applyBorder="1" applyAlignment="1">
      <alignment horizontal="left" vertical="top" wrapText="1"/>
    </xf>
    <xf numFmtId="0" fontId="51" fillId="0" borderId="70" xfId="0" applyFont="1" applyBorder="1" applyAlignment="1">
      <alignment horizontal="left" vertical="top" wrapText="1"/>
    </xf>
    <xf numFmtId="0" fontId="51" fillId="0" borderId="65" xfId="0" applyFont="1" applyBorder="1" applyAlignment="1">
      <alignment horizontal="left" vertical="top" wrapText="1"/>
    </xf>
    <xf numFmtId="0" fontId="49" fillId="0" borderId="0" xfId="0" applyFont="1" applyAlignment="1">
      <alignment horizontal="left" vertical="top"/>
    </xf>
    <xf numFmtId="0" fontId="50" fillId="12" borderId="6" xfId="0" applyFont="1" applyFill="1" applyBorder="1" applyAlignment="1">
      <alignment horizontal="left" vertical="top" wrapText="1"/>
    </xf>
    <xf numFmtId="0" fontId="50" fillId="12" borderId="7" xfId="0" applyFont="1" applyFill="1" applyBorder="1" applyAlignment="1">
      <alignment horizontal="left" vertical="top" wrapText="1"/>
    </xf>
    <xf numFmtId="0" fontId="50" fillId="12" borderId="8" xfId="0" applyFont="1" applyFill="1" applyBorder="1" applyAlignment="1">
      <alignment horizontal="left" vertical="top" wrapText="1"/>
    </xf>
    <xf numFmtId="0" fontId="47" fillId="0" borderId="0" xfId="0" applyFont="1" applyAlignment="1">
      <alignment horizontal="center" vertical="center"/>
    </xf>
    <xf numFmtId="0" fontId="32" fillId="4" borderId="22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27" fillId="0" borderId="22" xfId="0" applyFont="1" applyBorder="1" applyAlignment="1">
      <alignment horizontal="left" vertical="center"/>
    </xf>
    <xf numFmtId="0" fontId="27" fillId="0" borderId="10" xfId="0" applyFont="1" applyBorder="1" applyAlignment="1">
      <alignment horizontal="left" vertical="center"/>
    </xf>
    <xf numFmtId="0" fontId="27" fillId="0" borderId="11" xfId="0" applyFont="1" applyBorder="1" applyAlignment="1">
      <alignment horizontal="left" vertical="center"/>
    </xf>
    <xf numFmtId="0" fontId="7" fillId="4" borderId="13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31" fillId="4" borderId="30" xfId="0" applyFont="1" applyFill="1" applyBorder="1" applyAlignment="1">
      <alignment horizontal="center" vertical="center"/>
    </xf>
    <xf numFmtId="0" fontId="31" fillId="4" borderId="14" xfId="0" applyFont="1" applyFill="1" applyBorder="1" applyAlignment="1">
      <alignment horizontal="center" vertical="center"/>
    </xf>
    <xf numFmtId="0" fontId="31" fillId="4" borderId="3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19" fillId="4" borderId="30" xfId="0" applyFont="1" applyFill="1" applyBorder="1" applyAlignment="1" applyProtection="1">
      <alignment horizontal="center" vertical="center"/>
      <protection locked="0"/>
    </xf>
    <xf numFmtId="0" fontId="19" fillId="4" borderId="39" xfId="0" applyFont="1" applyFill="1" applyBorder="1" applyAlignment="1" applyProtection="1">
      <alignment horizontal="center" vertical="center"/>
      <protection locked="0"/>
    </xf>
    <xf numFmtId="0" fontId="19" fillId="4" borderId="30" xfId="0" applyFont="1" applyFill="1" applyBorder="1" applyAlignment="1">
      <alignment horizontal="center" vertical="center"/>
    </xf>
    <xf numFmtId="0" fontId="19" fillId="4" borderId="14" xfId="0" applyFont="1" applyFill="1" applyBorder="1" applyAlignment="1">
      <alignment horizontal="center" vertical="center"/>
    </xf>
    <xf numFmtId="0" fontId="19" fillId="4" borderId="39" xfId="0" applyFont="1" applyFill="1" applyBorder="1" applyAlignment="1">
      <alignment horizontal="center" vertical="center"/>
    </xf>
    <xf numFmtId="0" fontId="27" fillId="4" borderId="31" xfId="0" applyFont="1" applyFill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0" fontId="27" fillId="4" borderId="33" xfId="0" applyFont="1" applyFill="1" applyBorder="1" applyAlignment="1">
      <alignment horizontal="center" vertical="center" wrapText="1"/>
    </xf>
    <xf numFmtId="0" fontId="30" fillId="3" borderId="37" xfId="0" applyFont="1" applyFill="1" applyBorder="1" applyAlignment="1">
      <alignment horizontal="center" vertical="center" wrapText="1"/>
    </xf>
    <xf numFmtId="0" fontId="30" fillId="3" borderId="19" xfId="0" applyFont="1" applyFill="1" applyBorder="1" applyAlignment="1">
      <alignment horizontal="center" vertical="center" wrapText="1"/>
    </xf>
    <xf numFmtId="0" fontId="30" fillId="3" borderId="38" xfId="0" applyFont="1" applyFill="1" applyBorder="1" applyAlignment="1">
      <alignment horizontal="center" vertical="center" wrapText="1"/>
    </xf>
    <xf numFmtId="0" fontId="30" fillId="3" borderId="18" xfId="0" applyFont="1" applyFill="1" applyBorder="1" applyAlignment="1">
      <alignment horizontal="center" vertical="center" wrapText="1"/>
    </xf>
    <xf numFmtId="0" fontId="30" fillId="3" borderId="38" xfId="0" applyFont="1" applyFill="1" applyBorder="1" applyAlignment="1">
      <alignment horizontal="center" vertical="center"/>
    </xf>
    <xf numFmtId="0" fontId="30" fillId="3" borderId="18" xfId="0" applyFont="1" applyFill="1" applyBorder="1" applyAlignment="1">
      <alignment horizontal="center" vertical="center"/>
    </xf>
    <xf numFmtId="0" fontId="30" fillId="3" borderId="20" xfId="0" applyFont="1" applyFill="1" applyBorder="1" applyAlignment="1">
      <alignment horizontal="center" wrapText="1"/>
    </xf>
    <xf numFmtId="0" fontId="30" fillId="3" borderId="25" xfId="0" applyFont="1" applyFill="1" applyBorder="1" applyAlignment="1">
      <alignment horizontal="center" wrapText="1"/>
    </xf>
    <xf numFmtId="0" fontId="13" fillId="4" borderId="9" xfId="0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Porcentagem" xfId="3" builtinId="5"/>
    <cellStyle name="Vírgula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Custo da Qualidade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'Tema do Projeto'!$B$28</c:f>
              <c:strCache>
                <c:ptCount val="1"/>
                <c:pt idx="0">
                  <c:v>Prevenção: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'Tema do Projeto'!$C$28:$M$28</c:f>
              <c:numCache>
                <c:formatCode>General</c:formatCode>
                <c:ptCount val="11"/>
                <c:pt idx="0">
                  <c:v>7000</c:v>
                </c:pt>
                <c:pt idx="1">
                  <c:v>6000</c:v>
                </c:pt>
                <c:pt idx="2">
                  <c:v>6000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4000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7-4421-925B-DC95E1A574D7}"/>
            </c:ext>
          </c:extLst>
        </c:ser>
        <c:ser>
          <c:idx val="1"/>
          <c:order val="1"/>
          <c:tx>
            <c:strRef>
              <c:f>'Tema do Projeto'!$B$29</c:f>
              <c:strCache>
                <c:ptCount val="1"/>
                <c:pt idx="0">
                  <c:v>Avaliação: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'Tema do Projeto'!$C$29:$M$29</c:f>
              <c:numCache>
                <c:formatCode>General</c:formatCode>
                <c:ptCount val="11"/>
                <c:pt idx="0">
                  <c:v>1500</c:v>
                </c:pt>
                <c:pt idx="1">
                  <c:v>1500</c:v>
                </c:pt>
                <c:pt idx="2">
                  <c:v>1700</c:v>
                </c:pt>
                <c:pt idx="3">
                  <c:v>1700</c:v>
                </c:pt>
                <c:pt idx="4">
                  <c:v>1500</c:v>
                </c:pt>
                <c:pt idx="5">
                  <c:v>1500</c:v>
                </c:pt>
                <c:pt idx="6">
                  <c:v>1500</c:v>
                </c:pt>
                <c:pt idx="7">
                  <c:v>1500</c:v>
                </c:pt>
                <c:pt idx="8">
                  <c:v>1500</c:v>
                </c:pt>
                <c:pt idx="9">
                  <c:v>1500</c:v>
                </c:pt>
                <c:pt idx="1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F7-4421-925B-DC95E1A574D7}"/>
            </c:ext>
          </c:extLst>
        </c:ser>
        <c:ser>
          <c:idx val="2"/>
          <c:order val="2"/>
          <c:tx>
            <c:strRef>
              <c:f>'Tema do Projeto'!$B$30</c:f>
              <c:strCache>
                <c:ptCount val="1"/>
                <c:pt idx="0">
                  <c:v>Falha Interna: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'Tema do Projeto'!$C$30:$M$30</c:f>
              <c:numCache>
                <c:formatCode>General</c:formatCode>
                <c:ptCount val="11"/>
                <c:pt idx="0">
                  <c:v>2500</c:v>
                </c:pt>
                <c:pt idx="1">
                  <c:v>2800</c:v>
                </c:pt>
                <c:pt idx="2">
                  <c:v>3100</c:v>
                </c:pt>
                <c:pt idx="3">
                  <c:v>3400</c:v>
                </c:pt>
                <c:pt idx="4">
                  <c:v>3700</c:v>
                </c:pt>
                <c:pt idx="5">
                  <c:v>4000</c:v>
                </c:pt>
                <c:pt idx="6">
                  <c:v>4500</c:v>
                </c:pt>
                <c:pt idx="7">
                  <c:v>4800</c:v>
                </c:pt>
                <c:pt idx="8">
                  <c:v>5160</c:v>
                </c:pt>
                <c:pt idx="9">
                  <c:v>5520</c:v>
                </c:pt>
                <c:pt idx="10">
                  <c:v>5880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F7-4421-925B-DC95E1A574D7}"/>
            </c:ext>
          </c:extLst>
        </c:ser>
        <c:ser>
          <c:idx val="3"/>
          <c:order val="3"/>
          <c:tx>
            <c:strRef>
              <c:f>'Tema do Projeto'!$B$31</c:f>
              <c:strCache>
                <c:ptCount val="1"/>
                <c:pt idx="0">
                  <c:v>Falha Externa: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'Tema do Projeto'!$C$31:$M$31</c:f>
              <c:numCache>
                <c:formatCode>General</c:formatCode>
                <c:ptCount val="11"/>
                <c:pt idx="0">
                  <c:v>1850</c:v>
                </c:pt>
                <c:pt idx="1">
                  <c:v>1600</c:v>
                </c:pt>
                <c:pt idx="2">
                  <c:v>1700</c:v>
                </c:pt>
                <c:pt idx="3">
                  <c:v>1600</c:v>
                </c:pt>
                <c:pt idx="4">
                  <c:v>1500</c:v>
                </c:pt>
                <c:pt idx="5">
                  <c:v>2200</c:v>
                </c:pt>
                <c:pt idx="6">
                  <c:v>2000</c:v>
                </c:pt>
                <c:pt idx="7">
                  <c:v>2600</c:v>
                </c:pt>
                <c:pt idx="8">
                  <c:v>3200</c:v>
                </c:pt>
                <c:pt idx="9">
                  <c:v>3800</c:v>
                </c:pt>
                <c:pt idx="10">
                  <c:v>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F7-4421-925B-DC95E1A57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7851120"/>
        <c:axId val="1301522720"/>
      </c:barChart>
      <c:catAx>
        <c:axId val="1487851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1522720"/>
        <c:crosses val="autoZero"/>
        <c:auto val="1"/>
        <c:lblAlgn val="ctr"/>
        <c:lblOffset val="100"/>
        <c:noMultiLvlLbl val="0"/>
      </c:catAx>
      <c:valAx>
        <c:axId val="13015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785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6837551154893"/>
          <c:y val="4.9082757228290759E-2"/>
          <c:w val="0.78545740805223863"/>
          <c:h val="0.80732367008500594"/>
        </c:manualLayout>
      </c:layout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Pareto!$E$8:$E$12</c:f>
              <c:strCache>
                <c:ptCount val="5"/>
                <c:pt idx="0">
                  <c:v> Caminhão </c:v>
                </c:pt>
                <c:pt idx="1">
                  <c:v> Casa </c:v>
                </c:pt>
                <c:pt idx="2">
                  <c:v> Bola </c:v>
                </c:pt>
                <c:pt idx="3">
                  <c:v> Bicicleta </c:v>
                </c:pt>
                <c:pt idx="4">
                  <c:v> Carro </c:v>
                </c:pt>
              </c:strCache>
            </c:strRef>
          </c:cat>
          <c:val>
            <c:numRef>
              <c:f>Pareto!$F$8:$F$12</c:f>
              <c:numCache>
                <c:formatCode>_(* #,##0_);_(* \(#,##0\);_(* "-"??_);_(@_)</c:formatCode>
                <c:ptCount val="5"/>
                <c:pt idx="0">
                  <c:v>1000</c:v>
                </c:pt>
                <c:pt idx="1">
                  <c:v>100</c:v>
                </c:pt>
                <c:pt idx="2">
                  <c:v>23</c:v>
                </c:pt>
                <c:pt idx="3">
                  <c:v>20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0-4F51-9671-7668D9F01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143040"/>
        <c:axId val="120158096"/>
      </c:barChart>
      <c:lineChart>
        <c:grouping val="stacked"/>
        <c:varyColors val="0"/>
        <c:ser>
          <c:idx val="1"/>
          <c:order val="1"/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Pareto!$E$8:$E$12</c:f>
              <c:strCache>
                <c:ptCount val="5"/>
                <c:pt idx="0">
                  <c:v> Caminhão </c:v>
                </c:pt>
                <c:pt idx="1">
                  <c:v> Casa </c:v>
                </c:pt>
                <c:pt idx="2">
                  <c:v> Bola </c:v>
                </c:pt>
                <c:pt idx="3">
                  <c:v> Bicicleta </c:v>
                </c:pt>
                <c:pt idx="4">
                  <c:v> Carro </c:v>
                </c:pt>
              </c:strCache>
            </c:strRef>
          </c:cat>
          <c:val>
            <c:numRef>
              <c:f>Pareto!$H$8:$H$12</c:f>
              <c:numCache>
                <c:formatCode>0%</c:formatCode>
                <c:ptCount val="5"/>
                <c:pt idx="0">
                  <c:v>0.86730268863833482</c:v>
                </c:pt>
                <c:pt idx="1">
                  <c:v>0.95403295750216821</c:v>
                </c:pt>
                <c:pt idx="2">
                  <c:v>0.97398091934084996</c:v>
                </c:pt>
                <c:pt idx="3">
                  <c:v>0.99132697311361662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10-4F51-9671-7668D9F01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58880"/>
        <c:axId val="120156136"/>
      </c:lineChart>
      <c:catAx>
        <c:axId val="120143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0158096"/>
        <c:crosses val="autoZero"/>
        <c:auto val="1"/>
        <c:lblAlgn val="ctr"/>
        <c:lblOffset val="100"/>
        <c:noMultiLvlLbl val="0"/>
      </c:catAx>
      <c:valAx>
        <c:axId val="120158096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120143040"/>
        <c:crosses val="autoZero"/>
        <c:crossBetween val="between"/>
      </c:valAx>
      <c:valAx>
        <c:axId val="12015613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120158880"/>
        <c:crosses val="max"/>
        <c:crossBetween val="between"/>
      </c:valAx>
      <c:catAx>
        <c:axId val="120158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156136"/>
        <c:crosses val="autoZero"/>
        <c:auto val="1"/>
        <c:lblAlgn val="ctr"/>
        <c:lblOffset val="100"/>
        <c:noMultiLvlLbl val="0"/>
      </c:catAx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10584</xdr:colOff>
      <xdr:row>32</xdr:row>
      <xdr:rowOff>115357</xdr:rowOff>
    </xdr:from>
    <xdr:to>
      <xdr:col>14</xdr:col>
      <xdr:colOff>306916</xdr:colOff>
      <xdr:row>50</xdr:row>
      <xdr:rowOff>74082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4E63511-1729-4DAE-B573-7CA7C42F7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121920</xdr:colOff>
      <xdr:row>5</xdr:row>
      <xdr:rowOff>15240</xdr:rowOff>
    </xdr:from>
    <xdr:to>
      <xdr:col>18</xdr:col>
      <xdr:colOff>518160</xdr:colOff>
      <xdr:row>20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26</xdr:row>
      <xdr:rowOff>142875</xdr:rowOff>
    </xdr:from>
    <xdr:to>
      <xdr:col>10</xdr:col>
      <xdr:colOff>5084</xdr:colOff>
      <xdr:row>26</xdr:row>
      <xdr:rowOff>152401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2B57C326-7AF4-4827-A40E-CA971DB61F8B}"/>
            </a:ext>
          </a:extLst>
        </xdr:cNvPr>
        <xdr:cNvCxnSpPr/>
      </xdr:nvCxnSpPr>
      <xdr:spPr>
        <a:xfrm flipV="1">
          <a:off x="2019300" y="6638925"/>
          <a:ext cx="18659475" cy="9526"/>
        </a:xfrm>
        <a:prstGeom prst="straightConnector1">
          <a:avLst/>
        </a:prstGeom>
        <a:ln w="1016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52233</xdr:colOff>
      <xdr:row>4</xdr:row>
      <xdr:rowOff>321682</xdr:rowOff>
    </xdr:from>
    <xdr:ext cx="3740815" cy="6071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7CC96B48-BB09-4989-BC00-BF9496FB0807}"/>
            </a:ext>
          </a:extLst>
        </xdr:cNvPr>
        <xdr:cNvSpPr txBox="1"/>
      </xdr:nvSpPr>
      <xdr:spPr>
        <a:xfrm>
          <a:off x="655483" y="2099682"/>
          <a:ext cx="3661834" cy="614944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2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Medição</a:t>
          </a:r>
        </a:p>
      </xdr:txBody>
    </xdr:sp>
    <xdr:clientData/>
  </xdr:oneCellAnchor>
  <xdr:oneCellAnchor>
    <xdr:from>
      <xdr:col>4</xdr:col>
      <xdr:colOff>1381604</xdr:colOff>
      <xdr:row>4</xdr:row>
      <xdr:rowOff>310092</xdr:rowOff>
    </xdr:from>
    <xdr:ext cx="3690275" cy="637805"/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A05B09F8-50A5-4D69-87AA-01F30DED913F}"/>
            </a:ext>
          </a:extLst>
        </xdr:cNvPr>
        <xdr:cNvSpPr txBox="1"/>
      </xdr:nvSpPr>
      <xdr:spPr>
        <a:xfrm>
          <a:off x="6822919" y="2088092"/>
          <a:ext cx="3661834" cy="645583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pt-BR" sz="28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Meio Ambiente</a:t>
          </a:r>
        </a:p>
      </xdr:txBody>
    </xdr:sp>
    <xdr:clientData/>
  </xdr:oneCellAnchor>
  <xdr:oneCellAnchor>
    <xdr:from>
      <xdr:col>6</xdr:col>
      <xdr:colOff>2497299</xdr:colOff>
      <xdr:row>4</xdr:row>
      <xdr:rowOff>325967</xdr:rowOff>
    </xdr:from>
    <xdr:ext cx="3552526" cy="637710"/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7BBAF859-82B1-4AF7-AFDF-D109300D35E6}"/>
            </a:ext>
          </a:extLst>
        </xdr:cNvPr>
        <xdr:cNvSpPr txBox="1"/>
      </xdr:nvSpPr>
      <xdr:spPr>
        <a:xfrm>
          <a:off x="13363419" y="2103967"/>
          <a:ext cx="3661834" cy="645583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pt-BR" sz="28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Pessoas</a:t>
          </a:r>
        </a:p>
      </xdr:txBody>
    </xdr:sp>
    <xdr:clientData/>
  </xdr:oneCellAnchor>
  <xdr:oneCellAnchor>
    <xdr:from>
      <xdr:col>2</xdr:col>
      <xdr:colOff>1530042</xdr:colOff>
      <xdr:row>46</xdr:row>
      <xdr:rowOff>202934</xdr:rowOff>
    </xdr:from>
    <xdr:ext cx="3668876" cy="645583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F0BA501E-01EE-4B3B-945B-EFC1B2ACC439}"/>
            </a:ext>
          </a:extLst>
        </xdr:cNvPr>
        <xdr:cNvSpPr txBox="1"/>
      </xdr:nvSpPr>
      <xdr:spPr>
        <a:xfrm>
          <a:off x="3273117" y="13395059"/>
          <a:ext cx="3661834" cy="645583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pt-BR" sz="2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Processos</a:t>
          </a:r>
        </a:p>
      </xdr:txBody>
    </xdr:sp>
    <xdr:clientData/>
  </xdr:oneCellAnchor>
  <xdr:oneCellAnchor>
    <xdr:from>
      <xdr:col>5</xdr:col>
      <xdr:colOff>1541649</xdr:colOff>
      <xdr:row>46</xdr:row>
      <xdr:rowOff>250559</xdr:rowOff>
    </xdr:from>
    <xdr:ext cx="3785840" cy="645583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7C06A7E5-CDC6-4B58-A47B-1FF29DAEC815}"/>
            </a:ext>
          </a:extLst>
        </xdr:cNvPr>
        <xdr:cNvSpPr txBox="1"/>
      </xdr:nvSpPr>
      <xdr:spPr>
        <a:xfrm>
          <a:off x="10420854" y="13442684"/>
          <a:ext cx="3661834" cy="645583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pt-BR" sz="2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Tecnologia da Informação</a:t>
          </a:r>
        </a:p>
      </xdr:txBody>
    </xdr:sp>
    <xdr:clientData/>
  </xdr:oneCellAnchor>
  <xdr:twoCellAnchor>
    <xdr:from>
      <xdr:col>3</xdr:col>
      <xdr:colOff>1741074</xdr:colOff>
      <xdr:row>26</xdr:row>
      <xdr:rowOff>222250</xdr:rowOff>
    </xdr:from>
    <xdr:to>
      <xdr:col>4</xdr:col>
      <xdr:colOff>2326587</xdr:colOff>
      <xdr:row>46</xdr:row>
      <xdr:rowOff>202934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82DA3A6F-B862-426F-9F88-A8E92910D847}"/>
            </a:ext>
          </a:extLst>
        </xdr:cNvPr>
        <xdr:cNvCxnSpPr>
          <a:stCxn id="22" idx="0"/>
        </xdr:cNvCxnSpPr>
      </xdr:nvCxnSpPr>
      <xdr:spPr>
        <a:xfrm flipV="1">
          <a:off x="5104034" y="8016875"/>
          <a:ext cx="2595341" cy="5378184"/>
        </a:xfrm>
        <a:prstGeom prst="straightConnector1">
          <a:avLst/>
        </a:prstGeom>
        <a:ln w="635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1294211</xdr:colOff>
      <xdr:row>26</xdr:row>
      <xdr:rowOff>238125</xdr:rowOff>
    </xdr:from>
    <xdr:to>
      <xdr:col>7</xdr:col>
      <xdr:colOff>260836</xdr:colOff>
      <xdr:row>46</xdr:row>
      <xdr:rowOff>250559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CF334DD4-F14C-4FBE-8E3B-6423FB7EF69C}"/>
            </a:ext>
          </a:extLst>
        </xdr:cNvPr>
        <xdr:cNvCxnSpPr>
          <a:stCxn id="23" idx="0"/>
        </xdr:cNvCxnSpPr>
      </xdr:nvCxnSpPr>
      <xdr:spPr>
        <a:xfrm flipV="1">
          <a:off x="12251771" y="8032750"/>
          <a:ext cx="2496104" cy="5409934"/>
        </a:xfrm>
        <a:prstGeom prst="straightConnector1">
          <a:avLst/>
        </a:prstGeom>
        <a:ln w="635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682365</xdr:colOff>
      <xdr:row>6</xdr:row>
      <xdr:rowOff>269876</xdr:rowOff>
    </xdr:from>
    <xdr:to>
      <xdr:col>4</xdr:col>
      <xdr:colOff>237466</xdr:colOff>
      <xdr:row>26</xdr:row>
      <xdr:rowOff>79375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B75AAB57-5C3C-4986-919C-2BAB8DE04F84}"/>
            </a:ext>
          </a:extLst>
        </xdr:cNvPr>
        <xdr:cNvCxnSpPr>
          <a:stCxn id="19" idx="2"/>
        </xdr:cNvCxnSpPr>
      </xdr:nvCxnSpPr>
      <xdr:spPr>
        <a:xfrm>
          <a:off x="2486400" y="2714626"/>
          <a:ext cx="3276225" cy="5159374"/>
        </a:xfrm>
        <a:prstGeom prst="straightConnector1">
          <a:avLst/>
        </a:prstGeom>
        <a:ln w="635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3357301</xdr:colOff>
      <xdr:row>6</xdr:row>
      <xdr:rowOff>281305</xdr:rowOff>
    </xdr:from>
    <xdr:to>
      <xdr:col>6</xdr:col>
      <xdr:colOff>822788</xdr:colOff>
      <xdr:row>26</xdr:row>
      <xdr:rowOff>111129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E8410E9E-0581-47A4-AB66-06B90838D157}"/>
            </a:ext>
          </a:extLst>
        </xdr:cNvPr>
        <xdr:cNvCxnSpPr>
          <a:stCxn id="20" idx="2"/>
        </xdr:cNvCxnSpPr>
      </xdr:nvCxnSpPr>
      <xdr:spPr>
        <a:xfrm>
          <a:off x="8653836" y="2733675"/>
          <a:ext cx="3157164" cy="5172075"/>
        </a:xfrm>
        <a:prstGeom prst="straightConnector1">
          <a:avLst/>
        </a:prstGeom>
        <a:ln w="635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737926</xdr:colOff>
      <xdr:row>6</xdr:row>
      <xdr:rowOff>304800</xdr:rowOff>
    </xdr:from>
    <xdr:to>
      <xdr:col>8</xdr:col>
      <xdr:colOff>1764743</xdr:colOff>
      <xdr:row>26</xdr:row>
      <xdr:rowOff>79375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D7979A00-E222-410C-80DD-AE0E2040D204}"/>
            </a:ext>
          </a:extLst>
        </xdr:cNvPr>
        <xdr:cNvCxnSpPr>
          <a:stCxn id="21" idx="2"/>
        </xdr:cNvCxnSpPr>
      </xdr:nvCxnSpPr>
      <xdr:spPr>
        <a:xfrm>
          <a:off x="15194336" y="2749550"/>
          <a:ext cx="2998414" cy="5124450"/>
        </a:xfrm>
        <a:prstGeom prst="straightConnector1">
          <a:avLst/>
        </a:prstGeom>
        <a:ln w="635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146845</xdr:colOff>
      <xdr:row>23</xdr:row>
      <xdr:rowOff>135461</xdr:rowOff>
    </xdr:from>
    <xdr:ext cx="3683001" cy="1531408"/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21EBC4EB-C1F8-45C6-8552-B4A066CCAADE}"/>
            </a:ext>
          </a:extLst>
        </xdr:cNvPr>
        <xdr:cNvSpPr txBox="1"/>
      </xdr:nvSpPr>
      <xdr:spPr>
        <a:xfrm>
          <a:off x="20848480" y="5831411"/>
          <a:ext cx="3661834" cy="1531408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pt-BR" sz="3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EFEITO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8F68-C6E3-480F-AD03-4869C16FFDB2}">
  <dimension ref="B2:AL127"/>
  <sheetViews>
    <sheetView topLeftCell="A105" zoomScale="70" zoomScaleNormal="70" workbookViewId="0">
      <selection activeCell="AF103" sqref="AF103"/>
    </sheetView>
  </sheetViews>
  <sheetFormatPr defaultRowHeight="13"/>
  <cols>
    <col min="2" max="2" width="15.296875" customWidth="1"/>
    <col min="3" max="3" width="8.3984375" customWidth="1"/>
    <col min="4" max="14" width="6.69921875" customWidth="1"/>
    <col min="15" max="15" width="5.09765625" customWidth="1"/>
    <col min="16" max="16" width="8.09765625" customWidth="1"/>
    <col min="17" max="38" width="5.09765625" customWidth="1"/>
  </cols>
  <sheetData>
    <row r="2" spans="2:38" ht="12.75" customHeight="1">
      <c r="B2" s="164" t="s">
        <v>105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</row>
    <row r="3" spans="2:38" ht="12.75" customHeight="1"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</row>
    <row r="4" spans="2:38" ht="12.75" customHeight="1"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</row>
    <row r="5" spans="2:38" ht="53.25" customHeight="1"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</row>
    <row r="6" spans="2:38" ht="13.5" thickBot="1"/>
    <row r="7" spans="2:38" ht="14.5" thickBot="1">
      <c r="B7" s="100" t="s">
        <v>70</v>
      </c>
      <c r="C7" s="160">
        <v>2017</v>
      </c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2"/>
      <c r="O7" s="163">
        <v>2018</v>
      </c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2"/>
      <c r="AA7" s="163">
        <v>2019</v>
      </c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2"/>
    </row>
    <row r="8" spans="2:38" ht="13.5" thickBot="1">
      <c r="B8" s="101" t="s">
        <v>71</v>
      </c>
      <c r="C8" s="102">
        <v>1</v>
      </c>
      <c r="D8" s="102">
        <v>2</v>
      </c>
      <c r="E8" s="102">
        <v>3</v>
      </c>
      <c r="F8" s="102">
        <v>4</v>
      </c>
      <c r="G8" s="102">
        <v>5</v>
      </c>
      <c r="H8" s="102">
        <v>6</v>
      </c>
      <c r="I8" s="102">
        <v>7</v>
      </c>
      <c r="J8" s="102">
        <v>8</v>
      </c>
      <c r="K8" s="102">
        <v>9</v>
      </c>
      <c r="L8" s="102">
        <v>10</v>
      </c>
      <c r="M8" s="102">
        <v>11</v>
      </c>
      <c r="N8" s="102">
        <v>12</v>
      </c>
      <c r="O8" s="102">
        <v>1</v>
      </c>
      <c r="P8" s="102">
        <v>2</v>
      </c>
      <c r="Q8" s="102">
        <v>3</v>
      </c>
      <c r="R8" s="102">
        <v>4</v>
      </c>
      <c r="S8" s="102">
        <v>5</v>
      </c>
      <c r="T8" s="102">
        <v>6</v>
      </c>
      <c r="U8" s="102">
        <v>7</v>
      </c>
      <c r="V8" s="102">
        <v>8</v>
      </c>
      <c r="W8" s="102">
        <v>9</v>
      </c>
      <c r="X8" s="102">
        <v>10</v>
      </c>
      <c r="Y8" s="102">
        <v>11</v>
      </c>
      <c r="Z8" s="102">
        <v>12</v>
      </c>
      <c r="AA8" s="102">
        <v>1</v>
      </c>
      <c r="AB8" s="102">
        <v>2</v>
      </c>
      <c r="AC8" s="102">
        <v>3</v>
      </c>
      <c r="AD8" s="102">
        <v>4</v>
      </c>
      <c r="AE8" s="102">
        <v>5</v>
      </c>
      <c r="AF8" s="102">
        <v>6</v>
      </c>
      <c r="AG8" s="102">
        <v>7</v>
      </c>
      <c r="AH8" s="102">
        <v>8</v>
      </c>
      <c r="AI8" s="102">
        <v>9</v>
      </c>
      <c r="AJ8" s="102">
        <v>10</v>
      </c>
      <c r="AK8" s="102">
        <v>11</v>
      </c>
      <c r="AL8" s="102">
        <v>12</v>
      </c>
    </row>
    <row r="9" spans="2:38">
      <c r="B9" s="103" t="s">
        <v>72</v>
      </c>
      <c r="C9" s="158">
        <v>20</v>
      </c>
      <c r="D9" s="158">
        <v>22</v>
      </c>
      <c r="E9" s="158">
        <v>18</v>
      </c>
      <c r="F9" s="158">
        <v>19</v>
      </c>
      <c r="G9" s="158">
        <v>22</v>
      </c>
      <c r="H9" s="158">
        <v>25</v>
      </c>
      <c r="I9" s="158">
        <v>22</v>
      </c>
      <c r="J9" s="158">
        <v>20</v>
      </c>
      <c r="K9" s="158">
        <v>18</v>
      </c>
      <c r="L9" s="158">
        <v>15</v>
      </c>
      <c r="M9" s="158">
        <v>28</v>
      </c>
      <c r="N9" s="158">
        <v>21</v>
      </c>
      <c r="O9" s="158">
        <v>18</v>
      </c>
      <c r="P9" s="158">
        <v>18</v>
      </c>
      <c r="Q9" s="158">
        <v>18</v>
      </c>
      <c r="R9" s="158">
        <v>19</v>
      </c>
      <c r="S9" s="158">
        <v>22</v>
      </c>
      <c r="T9" s="158">
        <v>25</v>
      </c>
      <c r="U9" s="158">
        <v>22</v>
      </c>
      <c r="V9" s="158">
        <v>21</v>
      </c>
      <c r="W9" s="158">
        <v>18</v>
      </c>
      <c r="X9" s="158">
        <v>15</v>
      </c>
      <c r="Y9" s="158">
        <v>20</v>
      </c>
      <c r="Z9" s="158">
        <v>25</v>
      </c>
      <c r="AA9" s="158">
        <v>10</v>
      </c>
      <c r="AB9" s="158">
        <v>18</v>
      </c>
      <c r="AC9" s="158">
        <v>18</v>
      </c>
      <c r="AD9" s="158">
        <v>20</v>
      </c>
      <c r="AE9" s="158">
        <v>20</v>
      </c>
      <c r="AF9" s="158">
        <v>21</v>
      </c>
      <c r="AG9" s="158">
        <v>22</v>
      </c>
      <c r="AH9" s="158">
        <v>23</v>
      </c>
      <c r="AI9" s="158">
        <v>24</v>
      </c>
      <c r="AJ9" s="158">
        <v>27</v>
      </c>
      <c r="AK9" s="158">
        <v>30</v>
      </c>
      <c r="AL9" s="158">
        <v>33</v>
      </c>
    </row>
    <row r="10" spans="2:38" ht="13.5" thickBot="1">
      <c r="B10" s="101" t="s">
        <v>73</v>
      </c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</row>
    <row r="11" spans="2:38" ht="13.5" thickBot="1">
      <c r="B11" s="101" t="s">
        <v>74</v>
      </c>
      <c r="C11" s="102">
        <v>10</v>
      </c>
      <c r="D11" s="102">
        <v>14</v>
      </c>
      <c r="E11" s="102">
        <v>9</v>
      </c>
      <c r="F11" s="102">
        <v>15</v>
      </c>
      <c r="G11" s="102">
        <v>18</v>
      </c>
      <c r="H11" s="102">
        <v>22</v>
      </c>
      <c r="I11" s="102">
        <v>9</v>
      </c>
      <c r="J11" s="102">
        <v>10</v>
      </c>
      <c r="K11" s="102">
        <v>11</v>
      </c>
      <c r="L11" s="102">
        <v>25</v>
      </c>
      <c r="M11" s="102">
        <v>42</v>
      </c>
      <c r="N11" s="102">
        <v>54</v>
      </c>
      <c r="O11" s="102">
        <v>11</v>
      </c>
      <c r="P11" s="102">
        <v>16</v>
      </c>
      <c r="Q11" s="102">
        <v>11</v>
      </c>
      <c r="R11" s="102">
        <v>14</v>
      </c>
      <c r="S11" s="102">
        <v>20</v>
      </c>
      <c r="T11" s="102">
        <v>21</v>
      </c>
      <c r="U11" s="102">
        <v>11</v>
      </c>
      <c r="V11" s="102">
        <v>12</v>
      </c>
      <c r="W11" s="102">
        <v>9</v>
      </c>
      <c r="X11" s="102">
        <v>21</v>
      </c>
      <c r="Y11" s="102">
        <v>41</v>
      </c>
      <c r="Z11" s="102">
        <v>55</v>
      </c>
      <c r="AA11" s="102">
        <v>10</v>
      </c>
      <c r="AB11" s="102">
        <v>14</v>
      </c>
      <c r="AC11" s="102">
        <v>9</v>
      </c>
      <c r="AD11" s="102">
        <v>15</v>
      </c>
      <c r="AE11" s="102">
        <v>18</v>
      </c>
      <c r="AF11" s="102">
        <v>22</v>
      </c>
      <c r="AG11" s="102">
        <v>9</v>
      </c>
      <c r="AH11" s="102">
        <v>10</v>
      </c>
      <c r="AI11" s="102">
        <v>11</v>
      </c>
      <c r="AJ11" s="102">
        <v>25</v>
      </c>
      <c r="AK11" s="102">
        <v>55</v>
      </c>
      <c r="AL11" s="102">
        <v>70</v>
      </c>
    </row>
    <row r="13" spans="2:38" ht="18" customHeight="1">
      <c r="B13" s="165" t="s">
        <v>75</v>
      </c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</row>
    <row r="14" spans="2:38" ht="18" customHeight="1"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</row>
    <row r="15" spans="2:38" ht="15.75" customHeight="1">
      <c r="B15" s="168" t="s">
        <v>86</v>
      </c>
      <c r="C15" s="168"/>
      <c r="D15" s="168" t="s">
        <v>87</v>
      </c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 t="s">
        <v>79</v>
      </c>
    </row>
    <row r="16" spans="2:38" ht="13.5" customHeight="1">
      <c r="B16" s="168"/>
      <c r="C16" s="168"/>
      <c r="D16" s="105">
        <v>1</v>
      </c>
      <c r="E16" s="105">
        <v>2</v>
      </c>
      <c r="F16" s="105">
        <v>3</v>
      </c>
      <c r="G16" s="105">
        <v>4</v>
      </c>
      <c r="H16" s="105">
        <v>5</v>
      </c>
      <c r="I16" s="105">
        <v>6</v>
      </c>
      <c r="J16" s="105">
        <v>7</v>
      </c>
      <c r="K16" s="105">
        <v>8</v>
      </c>
      <c r="L16" s="105">
        <v>9</v>
      </c>
      <c r="M16" s="105">
        <v>10</v>
      </c>
      <c r="N16" s="105">
        <v>11</v>
      </c>
      <c r="O16" s="105">
        <v>12</v>
      </c>
      <c r="P16" s="168"/>
    </row>
    <row r="17" spans="2:38" ht="14.5">
      <c r="B17" s="169" t="s">
        <v>88</v>
      </c>
      <c r="C17" s="169"/>
      <c r="D17" s="106">
        <v>6</v>
      </c>
      <c r="E17" s="106">
        <v>12</v>
      </c>
      <c r="F17" s="106">
        <v>1</v>
      </c>
      <c r="G17" s="106">
        <v>2</v>
      </c>
      <c r="H17" s="106">
        <v>6</v>
      </c>
      <c r="I17" s="106">
        <v>13</v>
      </c>
      <c r="J17" s="106">
        <v>4</v>
      </c>
      <c r="K17" s="106">
        <v>7</v>
      </c>
      <c r="L17" s="106">
        <v>4</v>
      </c>
      <c r="M17" s="106">
        <v>9</v>
      </c>
      <c r="N17" s="106">
        <v>20</v>
      </c>
      <c r="O17" s="106">
        <v>52</v>
      </c>
      <c r="P17" s="107">
        <f>SUM(D17:O17)</f>
        <v>136</v>
      </c>
    </row>
    <row r="18" spans="2:38" ht="14.5">
      <c r="B18" s="169" t="s">
        <v>89</v>
      </c>
      <c r="C18" s="169"/>
      <c r="D18" s="106">
        <v>10</v>
      </c>
      <c r="E18" s="106">
        <v>3</v>
      </c>
      <c r="F18" s="106">
        <v>5</v>
      </c>
      <c r="G18" s="106">
        <v>5</v>
      </c>
      <c r="H18" s="106">
        <v>8</v>
      </c>
      <c r="I18" s="106">
        <v>7</v>
      </c>
      <c r="J18" s="106">
        <v>9</v>
      </c>
      <c r="K18" s="106">
        <v>3</v>
      </c>
      <c r="L18" s="106">
        <v>7</v>
      </c>
      <c r="M18" s="106">
        <v>11</v>
      </c>
      <c r="N18" s="106">
        <v>21</v>
      </c>
      <c r="O18" s="106">
        <v>54</v>
      </c>
      <c r="P18" s="107">
        <v>143</v>
      </c>
    </row>
    <row r="19" spans="2:38" ht="14.5">
      <c r="B19" s="169" t="s">
        <v>90</v>
      </c>
      <c r="C19" s="169"/>
      <c r="D19" s="106">
        <v>9</v>
      </c>
      <c r="E19" s="106">
        <v>2</v>
      </c>
      <c r="F19" s="106">
        <v>3</v>
      </c>
      <c r="G19" s="106">
        <v>11</v>
      </c>
      <c r="H19" s="106">
        <v>11</v>
      </c>
      <c r="I19" s="106">
        <v>9</v>
      </c>
      <c r="J19" s="106">
        <v>4</v>
      </c>
      <c r="K19" s="106">
        <v>7</v>
      </c>
      <c r="L19" s="106">
        <v>9</v>
      </c>
      <c r="M19" s="106">
        <v>3</v>
      </c>
      <c r="N19" s="106">
        <v>32</v>
      </c>
      <c r="O19" s="106">
        <v>49</v>
      </c>
      <c r="P19" s="107">
        <v>149</v>
      </c>
    </row>
    <row r="20" spans="2:38" ht="14.5">
      <c r="B20" s="170" t="s">
        <v>91</v>
      </c>
      <c r="C20" s="170"/>
      <c r="D20" s="106">
        <v>7</v>
      </c>
      <c r="E20" s="106">
        <v>2</v>
      </c>
      <c r="F20" s="106">
        <v>9</v>
      </c>
      <c r="G20" s="106">
        <v>8</v>
      </c>
      <c r="H20" s="106">
        <v>1</v>
      </c>
      <c r="I20" s="106">
        <v>10</v>
      </c>
      <c r="J20" s="106">
        <v>1</v>
      </c>
      <c r="K20" s="106">
        <v>3</v>
      </c>
      <c r="L20" s="106">
        <v>7</v>
      </c>
      <c r="M20" s="106">
        <v>8</v>
      </c>
      <c r="N20" s="106">
        <v>15</v>
      </c>
      <c r="O20" s="106">
        <v>32</v>
      </c>
      <c r="P20" s="107">
        <v>103</v>
      </c>
    </row>
    <row r="21" spans="2:38" ht="14.5">
      <c r="B21" s="169" t="s">
        <v>79</v>
      </c>
      <c r="C21" s="169"/>
      <c r="D21" s="106">
        <f>SUM(D16:D20)</f>
        <v>33</v>
      </c>
      <c r="E21" s="106">
        <f t="shared" ref="E21:O21" si="0">SUM(E16:E20)</f>
        <v>21</v>
      </c>
      <c r="F21" s="106">
        <f t="shared" si="0"/>
        <v>21</v>
      </c>
      <c r="G21" s="106">
        <f t="shared" si="0"/>
        <v>30</v>
      </c>
      <c r="H21" s="106">
        <f t="shared" si="0"/>
        <v>31</v>
      </c>
      <c r="I21" s="106">
        <f t="shared" si="0"/>
        <v>45</v>
      </c>
      <c r="J21" s="106">
        <f t="shared" si="0"/>
        <v>25</v>
      </c>
      <c r="K21" s="106">
        <f t="shared" si="0"/>
        <v>28</v>
      </c>
      <c r="L21" s="106">
        <f t="shared" si="0"/>
        <v>36</v>
      </c>
      <c r="M21" s="106">
        <f t="shared" si="0"/>
        <v>41</v>
      </c>
      <c r="N21" s="106">
        <f t="shared" si="0"/>
        <v>99</v>
      </c>
      <c r="O21" s="106">
        <f t="shared" si="0"/>
        <v>199</v>
      </c>
      <c r="P21" s="107">
        <f>SUM(P17:P20)</f>
        <v>531</v>
      </c>
    </row>
    <row r="22" spans="2:38" ht="18" customHeight="1"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</row>
    <row r="23" spans="2:38" ht="18" customHeight="1">
      <c r="B23" s="166" t="s">
        <v>76</v>
      </c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</row>
    <row r="24" spans="2:38" ht="18" customHeight="1"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</row>
    <row r="26" spans="2:38">
      <c r="B26" s="115" t="s">
        <v>8</v>
      </c>
      <c r="C26" s="171" t="s">
        <v>78</v>
      </c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2" t="s">
        <v>79</v>
      </c>
      <c r="O26" s="172"/>
    </row>
    <row r="27" spans="2:38">
      <c r="B27" s="115" t="s">
        <v>77</v>
      </c>
      <c r="C27" s="116">
        <v>2009</v>
      </c>
      <c r="D27" s="116">
        <v>2010</v>
      </c>
      <c r="E27" s="116">
        <v>2011</v>
      </c>
      <c r="F27" s="116">
        <v>2012</v>
      </c>
      <c r="G27" s="116">
        <v>2013</v>
      </c>
      <c r="H27" s="116">
        <v>2014</v>
      </c>
      <c r="I27" s="116">
        <v>2015</v>
      </c>
      <c r="J27" s="116">
        <v>2016</v>
      </c>
      <c r="K27" s="116">
        <v>2017</v>
      </c>
      <c r="L27" s="116">
        <v>2018</v>
      </c>
      <c r="M27" s="116">
        <v>2019</v>
      </c>
      <c r="N27" s="172" t="s">
        <v>80</v>
      </c>
      <c r="O27" s="172"/>
    </row>
    <row r="28" spans="2:38">
      <c r="B28" s="117" t="s">
        <v>81</v>
      </c>
      <c r="C28" s="118">
        <v>7000</v>
      </c>
      <c r="D28" s="118">
        <v>6000</v>
      </c>
      <c r="E28" s="118">
        <v>6000</v>
      </c>
      <c r="F28" s="118">
        <v>5000</v>
      </c>
      <c r="G28" s="118">
        <v>5000</v>
      </c>
      <c r="H28" s="118">
        <v>5000</v>
      </c>
      <c r="I28" s="118">
        <v>4000</v>
      </c>
      <c r="J28" s="118">
        <v>4000</v>
      </c>
      <c r="K28" s="118">
        <v>4000</v>
      </c>
      <c r="L28" s="118">
        <v>4000</v>
      </c>
      <c r="M28" s="118">
        <v>4000</v>
      </c>
      <c r="N28" s="173">
        <v>54000</v>
      </c>
      <c r="O28" s="173"/>
    </row>
    <row r="29" spans="2:38">
      <c r="B29" s="117" t="s">
        <v>82</v>
      </c>
      <c r="C29" s="118">
        <v>1500</v>
      </c>
      <c r="D29" s="118">
        <v>1500</v>
      </c>
      <c r="E29" s="118">
        <v>1700</v>
      </c>
      <c r="F29" s="118">
        <v>1700</v>
      </c>
      <c r="G29" s="118">
        <v>1500</v>
      </c>
      <c r="H29" s="118">
        <v>1500</v>
      </c>
      <c r="I29" s="118">
        <v>1500</v>
      </c>
      <c r="J29" s="118">
        <v>1500</v>
      </c>
      <c r="K29" s="118">
        <v>1500</v>
      </c>
      <c r="L29" s="118">
        <v>1500</v>
      </c>
      <c r="M29" s="118">
        <v>1500</v>
      </c>
      <c r="N29" s="173">
        <v>16900</v>
      </c>
      <c r="O29" s="173"/>
      <c r="Q29" s="120" t="s">
        <v>108</v>
      </c>
    </row>
    <row r="30" spans="2:38">
      <c r="B30" s="117" t="s">
        <v>83</v>
      </c>
      <c r="C30" s="118">
        <v>2500</v>
      </c>
      <c r="D30" s="118">
        <v>2800</v>
      </c>
      <c r="E30" s="118">
        <v>3100</v>
      </c>
      <c r="F30" s="118">
        <v>3400</v>
      </c>
      <c r="G30" s="118">
        <v>3700</v>
      </c>
      <c r="H30" s="118">
        <v>4000</v>
      </c>
      <c r="I30" s="118">
        <v>4500</v>
      </c>
      <c r="J30" s="118">
        <v>4800</v>
      </c>
      <c r="K30" s="118">
        <v>5160</v>
      </c>
      <c r="L30" s="118">
        <v>5520</v>
      </c>
      <c r="M30" s="118">
        <v>5880</v>
      </c>
      <c r="N30" s="173">
        <v>45360</v>
      </c>
      <c r="O30" s="173"/>
    </row>
    <row r="31" spans="2:38">
      <c r="B31" s="117" t="s">
        <v>84</v>
      </c>
      <c r="C31" s="118">
        <v>1850</v>
      </c>
      <c r="D31" s="118">
        <v>1600</v>
      </c>
      <c r="E31" s="118">
        <v>1700</v>
      </c>
      <c r="F31" s="118">
        <v>1600</v>
      </c>
      <c r="G31" s="118">
        <v>1500</v>
      </c>
      <c r="H31" s="118">
        <v>2200</v>
      </c>
      <c r="I31" s="118">
        <v>2000</v>
      </c>
      <c r="J31" s="118">
        <v>2600</v>
      </c>
      <c r="K31" s="118">
        <v>3200</v>
      </c>
      <c r="L31" s="118">
        <v>3800</v>
      </c>
      <c r="M31" s="118">
        <v>4400</v>
      </c>
      <c r="N31" s="173">
        <v>26450</v>
      </c>
      <c r="O31" s="173"/>
    </row>
    <row r="32" spans="2:38" ht="18.75" customHeight="1">
      <c r="B32" s="119" t="s">
        <v>85</v>
      </c>
      <c r="C32" s="118">
        <f>SUM(C28:C31)</f>
        <v>12850</v>
      </c>
      <c r="D32" s="118">
        <f t="shared" ref="D32:M32" si="1">SUM(D28:D31)</f>
        <v>11900</v>
      </c>
      <c r="E32" s="118">
        <f t="shared" si="1"/>
        <v>12500</v>
      </c>
      <c r="F32" s="118">
        <f t="shared" si="1"/>
        <v>11700</v>
      </c>
      <c r="G32" s="118">
        <f t="shared" si="1"/>
        <v>11700</v>
      </c>
      <c r="H32" s="118">
        <f t="shared" si="1"/>
        <v>12700</v>
      </c>
      <c r="I32" s="118">
        <f t="shared" si="1"/>
        <v>12000</v>
      </c>
      <c r="J32" s="118">
        <f t="shared" si="1"/>
        <v>12900</v>
      </c>
      <c r="K32" s="118">
        <f t="shared" si="1"/>
        <v>13860</v>
      </c>
      <c r="L32" s="118">
        <f t="shared" si="1"/>
        <v>14820</v>
      </c>
      <c r="M32" s="118">
        <f t="shared" si="1"/>
        <v>15780</v>
      </c>
      <c r="N32" s="173">
        <v>142710</v>
      </c>
      <c r="O32" s="173"/>
    </row>
    <row r="53" spans="2:23" ht="21" customHeight="1">
      <c r="B53" s="167" t="s">
        <v>106</v>
      </c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</row>
    <row r="54" spans="2:23" ht="12.75" customHeight="1">
      <c r="B54" s="167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</row>
    <row r="55" spans="2:23" ht="12.75" customHeight="1">
      <c r="B55" s="167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</row>
    <row r="56" spans="2:23" ht="12.75" customHeight="1"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</row>
    <row r="57" spans="2:23" ht="12.75" customHeight="1"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</row>
    <row r="58" spans="2:23" ht="21" customHeight="1"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</row>
    <row r="60" spans="2:23" ht="135" customHeight="1">
      <c r="B60" s="167" t="s">
        <v>107</v>
      </c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</row>
    <row r="61" spans="2:23" ht="409.5" customHeight="1">
      <c r="B61" s="167" t="s">
        <v>110</v>
      </c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</row>
    <row r="62" spans="2:23" ht="12.75" customHeight="1"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</row>
    <row r="63" spans="2:23" ht="12.75" customHeight="1"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</row>
    <row r="64" spans="2:23" ht="12.75" customHeight="1"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</row>
    <row r="65" spans="2:23" ht="12.75" customHeight="1"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</row>
    <row r="66" spans="2:23" ht="12.75" customHeight="1"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</row>
    <row r="67" spans="2:23" ht="12.75" customHeight="1"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</row>
    <row r="68" spans="2:23" ht="12.75" customHeight="1"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</row>
    <row r="69" spans="2:23" ht="12.75" customHeight="1"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</row>
    <row r="70" spans="2:23" ht="12.75" customHeight="1"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</row>
    <row r="71" spans="2:23" ht="12.75" customHeight="1"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</row>
    <row r="72" spans="2:23" ht="12.75" customHeight="1"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</row>
    <row r="73" spans="2:23" ht="12.75" customHeight="1"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</row>
    <row r="74" spans="2:23" ht="12.75" customHeight="1"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</row>
    <row r="75" spans="2:23" ht="12.75" customHeight="1"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</row>
    <row r="76" spans="2:23" ht="12.75" customHeight="1"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</row>
    <row r="77" spans="2:23" ht="12.75" customHeight="1"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</row>
    <row r="78" spans="2:23" ht="12.75" customHeight="1"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</row>
    <row r="79" spans="2:23" ht="12.75" customHeight="1"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</row>
    <row r="80" spans="2:23" ht="12.75" customHeight="1"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</row>
    <row r="81" spans="2:23" ht="12.75" customHeight="1"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</row>
    <row r="82" spans="2:23" ht="12.75" customHeight="1"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</row>
    <row r="83" spans="2:23" ht="12.75" customHeight="1"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</row>
    <row r="84" spans="2:23" ht="12.75" customHeight="1"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</row>
    <row r="85" spans="2:23" ht="12.75" customHeight="1"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</row>
    <row r="86" spans="2:23" ht="12.75" customHeight="1"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</row>
    <row r="87" spans="2:23" ht="12.75" customHeight="1"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</row>
    <row r="88" spans="2:23" ht="12.75" customHeight="1"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</row>
    <row r="89" spans="2:23" ht="12.75" customHeight="1"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</row>
    <row r="90" spans="2:23" ht="12.75" customHeight="1"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</row>
    <row r="91" spans="2:23" ht="12.75" customHeight="1"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</row>
    <row r="92" spans="2:23" ht="12.75" customHeight="1"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</row>
    <row r="93" spans="2:23" ht="12.75" customHeight="1"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</row>
    <row r="94" spans="2:23" ht="12.75" customHeight="1"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</row>
    <row r="95" spans="2:23" ht="12.75" customHeight="1"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</row>
    <row r="96" spans="2:23" ht="12.75" customHeight="1"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</row>
    <row r="97" spans="2:23" ht="12.75" customHeight="1"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</row>
    <row r="98" spans="2:23" ht="12.75" customHeight="1"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</row>
    <row r="99" spans="2:23" ht="12.75" customHeight="1"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</row>
    <row r="100" spans="2:23" ht="12.75" customHeight="1"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</row>
    <row r="101" spans="2:23" ht="12.75" customHeight="1"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</row>
    <row r="102" spans="2:23" ht="12.75" customHeight="1"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</row>
    <row r="103" spans="2:23" ht="12.75" customHeight="1"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</row>
    <row r="104" spans="2:23" ht="12.75" customHeight="1"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</row>
    <row r="105" spans="2:23" ht="12.75" customHeight="1"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</row>
    <row r="106" spans="2:23" ht="12.75" customHeight="1"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</row>
    <row r="107" spans="2:23" ht="12.75" customHeight="1"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</row>
    <row r="108" spans="2:23" ht="12.75" customHeight="1"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</row>
    <row r="109" spans="2:23" ht="12.75" customHeight="1"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</row>
    <row r="110" spans="2:23" ht="12.75" customHeight="1"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</row>
    <row r="111" spans="2:23" ht="12.75" customHeight="1"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</row>
    <row r="112" spans="2:23" ht="12.75" customHeight="1"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</row>
    <row r="113" spans="2:23" ht="12.75" customHeight="1"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</row>
    <row r="114" spans="2:23" ht="12.75" customHeight="1"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</row>
    <row r="115" spans="2:23" ht="12.75" customHeight="1"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</row>
    <row r="116" spans="2:23" ht="12.75" customHeight="1"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</row>
    <row r="117" spans="2:23" ht="12.75" customHeight="1"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</row>
    <row r="118" spans="2:23" ht="12.75" customHeight="1"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</row>
    <row r="119" spans="2:23" ht="12.75" customHeight="1"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</row>
    <row r="120" spans="2:23" ht="12.75" customHeight="1"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</row>
    <row r="121" spans="2:23" ht="12.75" customHeight="1"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</row>
    <row r="122" spans="2:23" ht="12.75" customHeight="1"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</row>
    <row r="123" spans="2:23" ht="25.5" customHeight="1"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</row>
    <row r="124" spans="2:23"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</row>
    <row r="125" spans="2:23"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</row>
    <row r="126" spans="2:23"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</row>
    <row r="127" spans="2:23"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</row>
  </sheetData>
  <mergeCells count="61">
    <mergeCell ref="N26:O26"/>
    <mergeCell ref="B53:W58"/>
    <mergeCell ref="B61:W127"/>
    <mergeCell ref="N28:O28"/>
    <mergeCell ref="N29:O29"/>
    <mergeCell ref="N30:O30"/>
    <mergeCell ref="N31:O31"/>
    <mergeCell ref="N32:O32"/>
    <mergeCell ref="N27:O27"/>
    <mergeCell ref="B2:Z5"/>
    <mergeCell ref="B13:Y13"/>
    <mergeCell ref="B23:Z24"/>
    <mergeCell ref="B60:W60"/>
    <mergeCell ref="B15:C16"/>
    <mergeCell ref="B17:C17"/>
    <mergeCell ref="B18:C18"/>
    <mergeCell ref="B19:C19"/>
    <mergeCell ref="B20:C20"/>
    <mergeCell ref="B21:C21"/>
    <mergeCell ref="D15:O15"/>
    <mergeCell ref="P15:P16"/>
    <mergeCell ref="C26:M26"/>
    <mergeCell ref="U9:U10"/>
    <mergeCell ref="V9:V10"/>
    <mergeCell ref="W9:W10"/>
    <mergeCell ref="AL9:AL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Y9:Y10"/>
    <mergeCell ref="Z9:Z10"/>
    <mergeCell ref="O9:O10"/>
    <mergeCell ref="P9:P10"/>
    <mergeCell ref="Q9:Q10"/>
    <mergeCell ref="R9:R10"/>
    <mergeCell ref="S9:S10"/>
    <mergeCell ref="T9:T10"/>
    <mergeCell ref="N9:N10"/>
    <mergeCell ref="C7:N7"/>
    <mergeCell ref="O7:Z7"/>
    <mergeCell ref="AA7:AL7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X9:X10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0DA0-0BDA-444B-AEFC-AF9291FDF608}">
  <dimension ref="B2:G23"/>
  <sheetViews>
    <sheetView zoomScale="85" zoomScaleNormal="85" workbookViewId="0">
      <selection activeCell="D4" sqref="D4"/>
    </sheetView>
  </sheetViews>
  <sheetFormatPr defaultRowHeight="13"/>
  <cols>
    <col min="2" max="2" width="39.19921875" style="122" customWidth="1"/>
    <col min="3" max="3" width="25.8984375" style="122" customWidth="1"/>
    <col min="4" max="4" width="25.69921875" style="122" customWidth="1"/>
    <col min="5" max="5" width="27.59765625" style="122" customWidth="1"/>
    <col min="6" max="6" width="32.69921875" style="122" customWidth="1"/>
  </cols>
  <sheetData>
    <row r="2" spans="2:7">
      <c r="B2" s="174" t="s">
        <v>127</v>
      </c>
      <c r="C2" s="175"/>
      <c r="D2" s="175"/>
      <c r="E2" s="175"/>
      <c r="F2" s="175"/>
      <c r="G2" s="121"/>
    </row>
    <row r="3" spans="2:7" ht="4" customHeight="1" thickBot="1">
      <c r="B3" s="131"/>
      <c r="C3" s="131"/>
      <c r="D3" s="131"/>
      <c r="E3" s="131"/>
      <c r="F3" s="131"/>
      <c r="G3" s="121"/>
    </row>
    <row r="4" spans="2:7" ht="31.5">
      <c r="B4" s="128" t="s">
        <v>114</v>
      </c>
      <c r="C4" s="128" t="s">
        <v>115</v>
      </c>
      <c r="D4" s="129" t="s">
        <v>128</v>
      </c>
      <c r="E4" s="143" t="s">
        <v>116</v>
      </c>
      <c r="F4" s="144" t="s">
        <v>117</v>
      </c>
      <c r="G4" s="121"/>
    </row>
    <row r="5" spans="2:7">
      <c r="B5" s="132"/>
      <c r="C5" s="145"/>
      <c r="D5" s="124"/>
      <c r="E5" s="123"/>
      <c r="F5" s="146"/>
      <c r="G5" s="121"/>
    </row>
    <row r="6" spans="2:7" ht="13" customHeight="1">
      <c r="B6" s="132"/>
      <c r="C6" s="126"/>
      <c r="D6" s="124"/>
      <c r="E6" s="123"/>
      <c r="F6" s="146"/>
      <c r="G6" s="121"/>
    </row>
    <row r="7" spans="2:7" ht="13.5" thickBot="1">
      <c r="B7" s="133"/>
      <c r="C7" s="127"/>
      <c r="D7" s="124"/>
      <c r="E7" s="123"/>
      <c r="F7" s="146"/>
      <c r="G7" s="121"/>
    </row>
    <row r="8" spans="2:7" ht="13" customHeight="1">
      <c r="B8" s="134" t="s">
        <v>123</v>
      </c>
      <c r="C8" s="125" t="s">
        <v>118</v>
      </c>
      <c r="D8" s="135" t="s">
        <v>119</v>
      </c>
      <c r="E8" s="147" t="s">
        <v>120</v>
      </c>
      <c r="F8" s="148" t="s">
        <v>121</v>
      </c>
      <c r="G8" s="121"/>
    </row>
    <row r="9" spans="2:7">
      <c r="B9" s="136"/>
      <c r="C9" s="149"/>
      <c r="D9" s="137"/>
      <c r="E9" s="150"/>
      <c r="F9" s="142"/>
      <c r="G9" s="121"/>
    </row>
    <row r="10" spans="2:7">
      <c r="B10" s="136"/>
      <c r="C10" s="130"/>
      <c r="D10" s="138"/>
      <c r="E10" s="151"/>
      <c r="F10" s="139"/>
      <c r="G10" s="121"/>
    </row>
    <row r="11" spans="2:7">
      <c r="B11" s="136"/>
      <c r="C11" s="130"/>
      <c r="D11" s="138"/>
      <c r="E11" s="151"/>
      <c r="F11" s="139"/>
      <c r="G11" s="121"/>
    </row>
    <row r="12" spans="2:7" ht="13.5" thickBot="1">
      <c r="B12" s="136"/>
      <c r="C12" s="130"/>
      <c r="D12" s="138"/>
      <c r="E12" s="151"/>
      <c r="F12" s="139"/>
      <c r="G12" s="121"/>
    </row>
    <row r="13" spans="2:7">
      <c r="B13" s="152" t="s">
        <v>124</v>
      </c>
      <c r="C13" s="130"/>
      <c r="D13" s="138"/>
      <c r="E13" s="151"/>
      <c r="F13" s="139"/>
      <c r="G13" s="121"/>
    </row>
    <row r="14" spans="2:7">
      <c r="B14" s="136"/>
      <c r="C14" s="130"/>
      <c r="D14" s="138"/>
      <c r="E14" s="151"/>
      <c r="F14" s="139"/>
      <c r="G14" s="121"/>
    </row>
    <row r="15" spans="2:7">
      <c r="B15" s="136"/>
      <c r="C15" s="130"/>
      <c r="D15" s="140"/>
      <c r="E15" s="153"/>
      <c r="F15" s="141"/>
      <c r="G15" s="121"/>
    </row>
    <row r="16" spans="2:7" ht="13" customHeight="1">
      <c r="B16" s="136"/>
      <c r="C16" s="130"/>
      <c r="D16" s="138"/>
      <c r="E16" s="151"/>
      <c r="F16" s="139"/>
      <c r="G16" s="182"/>
    </row>
    <row r="17" spans="2:7" ht="13" customHeight="1" thickBot="1">
      <c r="B17" s="136"/>
      <c r="C17" s="130"/>
      <c r="D17" s="137"/>
      <c r="E17" s="150"/>
      <c r="F17" s="142"/>
      <c r="G17" s="182"/>
    </row>
    <row r="18" spans="2:7" ht="13" customHeight="1">
      <c r="B18" s="136"/>
      <c r="C18" s="130"/>
      <c r="D18" s="176" t="s">
        <v>126</v>
      </c>
      <c r="E18" s="177"/>
      <c r="F18" s="154" t="s">
        <v>122</v>
      </c>
      <c r="G18" s="182"/>
    </row>
    <row r="19" spans="2:7" ht="13" customHeight="1">
      <c r="B19" s="136"/>
      <c r="C19" s="130"/>
      <c r="D19" s="178"/>
      <c r="E19" s="179"/>
      <c r="F19" s="155"/>
      <c r="G19" s="182"/>
    </row>
    <row r="20" spans="2:7" ht="13" customHeight="1">
      <c r="B20" s="136"/>
      <c r="C20" s="130"/>
      <c r="D20" s="178"/>
      <c r="E20" s="179"/>
      <c r="F20" s="155"/>
      <c r="G20" s="182"/>
    </row>
    <row r="21" spans="2:7" ht="13" customHeight="1" thickBot="1">
      <c r="B21" s="156"/>
      <c r="C21" s="127"/>
      <c r="D21" s="180"/>
      <c r="E21" s="181"/>
      <c r="F21" s="157"/>
      <c r="G21" s="182"/>
    </row>
    <row r="22" spans="2:7" ht="14" thickBot="1">
      <c r="B22" s="183" t="s">
        <v>125</v>
      </c>
      <c r="C22" s="184"/>
      <c r="D22" s="184"/>
      <c r="E22" s="184"/>
      <c r="F22" s="185"/>
    </row>
    <row r="23" spans="2:7">
      <c r="D23" s="121"/>
      <c r="E23" s="121"/>
      <c r="F23" s="121"/>
    </row>
  </sheetData>
  <mergeCells count="7">
    <mergeCell ref="G16:G21"/>
    <mergeCell ref="B22:F22"/>
    <mergeCell ref="B2:F2"/>
    <mergeCell ref="D18:E18"/>
    <mergeCell ref="D19:E19"/>
    <mergeCell ref="D20:E20"/>
    <mergeCell ref="D21:E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BF29-5EDB-435F-805E-4583F7F7FB80}">
  <dimension ref="B2:D10"/>
  <sheetViews>
    <sheetView zoomScale="50" zoomScaleNormal="50" workbookViewId="0">
      <selection activeCell="D5" sqref="D5"/>
    </sheetView>
  </sheetViews>
  <sheetFormatPr defaultRowHeight="13"/>
  <cols>
    <col min="2" max="2" width="34.59765625" customWidth="1"/>
    <col min="3" max="3" width="135.296875" customWidth="1"/>
    <col min="4" max="4" width="62" customWidth="1"/>
  </cols>
  <sheetData>
    <row r="2" spans="2:4" ht="33.5">
      <c r="B2" s="186" t="s">
        <v>109</v>
      </c>
      <c r="C2" s="186"/>
      <c r="D2" s="186"/>
    </row>
    <row r="3" spans="2:4" ht="13.5" thickBot="1"/>
    <row r="4" spans="2:4" ht="90.5" thickBot="1">
      <c r="B4" s="108" t="s">
        <v>92</v>
      </c>
      <c r="C4" s="108" t="s">
        <v>93</v>
      </c>
      <c r="D4" s="108" t="s">
        <v>94</v>
      </c>
    </row>
    <row r="5" spans="2:4" ht="78.5" thickBot="1">
      <c r="B5" s="109" t="s">
        <v>95</v>
      </c>
      <c r="C5" s="110" t="s">
        <v>96</v>
      </c>
      <c r="D5" s="110" t="s">
        <v>97</v>
      </c>
    </row>
    <row r="6" spans="2:4" ht="78.5" thickBot="1">
      <c r="B6" s="109" t="s">
        <v>98</v>
      </c>
      <c r="C6" s="110" t="s">
        <v>99</v>
      </c>
      <c r="D6" s="110" t="s">
        <v>100</v>
      </c>
    </row>
    <row r="7" spans="2:4" ht="30" thickBot="1">
      <c r="B7" s="111" t="s">
        <v>101</v>
      </c>
      <c r="C7" s="112"/>
      <c r="D7" s="112"/>
    </row>
    <row r="8" spans="2:4" ht="59.5" thickBot="1">
      <c r="B8" s="111" t="s">
        <v>102</v>
      </c>
      <c r="C8" s="112"/>
      <c r="D8" s="112"/>
    </row>
    <row r="9" spans="2:4" ht="30" thickBot="1">
      <c r="B9" s="111" t="s">
        <v>103</v>
      </c>
      <c r="C9" s="112"/>
      <c r="D9" s="112"/>
    </row>
    <row r="10" spans="2:4" ht="30" thickBot="1">
      <c r="B10" s="111" t="s">
        <v>104</v>
      </c>
      <c r="C10" s="112"/>
      <c r="D10" s="112"/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50"/>
  <sheetViews>
    <sheetView showGridLines="0" zoomScale="60" zoomScaleNormal="60" zoomScalePageLayoutView="60" workbookViewId="0">
      <selection activeCell="C27" sqref="C26:C27"/>
    </sheetView>
  </sheetViews>
  <sheetFormatPr defaultColWidth="8.69921875" defaultRowHeight="13"/>
  <cols>
    <col min="1" max="1" width="5.296875" customWidth="1"/>
    <col min="2" max="3" width="45.69921875" customWidth="1"/>
    <col min="4" max="4" width="85.69921875" customWidth="1"/>
    <col min="5" max="6" width="45.69921875" customWidth="1"/>
  </cols>
  <sheetData>
    <row r="3" spans="2:6" s="1" customFormat="1" ht="35">
      <c r="B3" s="187" t="s">
        <v>1</v>
      </c>
      <c r="C3" s="188"/>
      <c r="D3" s="188"/>
      <c r="E3" s="188"/>
      <c r="F3" s="189"/>
    </row>
    <row r="4" spans="2:6" s="15" customFormat="1" ht="26">
      <c r="B4" s="14"/>
      <c r="C4" s="14"/>
      <c r="D4" s="14"/>
      <c r="E4" s="14"/>
      <c r="F4" s="14"/>
    </row>
    <row r="5" spans="2:6" s="17" customFormat="1" ht="36"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</row>
    <row r="6" spans="2:6" s="8" customFormat="1" ht="52.9" customHeight="1">
      <c r="B6" s="18"/>
      <c r="C6" s="18"/>
      <c r="D6" s="18"/>
      <c r="E6" s="18"/>
      <c r="F6" s="18"/>
    </row>
    <row r="7" spans="2:6" s="8" customFormat="1" ht="52.9" customHeight="1">
      <c r="B7" s="18"/>
      <c r="C7" s="18"/>
      <c r="D7" s="18"/>
      <c r="E7" s="18"/>
      <c r="F7" s="18"/>
    </row>
    <row r="8" spans="2:6" s="8" customFormat="1" ht="52.9" customHeight="1">
      <c r="B8" s="18"/>
      <c r="C8" s="18"/>
      <c r="D8" s="18"/>
      <c r="E8" s="18"/>
      <c r="F8" s="18"/>
    </row>
    <row r="9" spans="2:6" s="8" customFormat="1" ht="52.9" customHeight="1">
      <c r="B9" s="18"/>
      <c r="C9" s="18"/>
      <c r="D9" s="18"/>
      <c r="E9" s="18"/>
      <c r="F9" s="18"/>
    </row>
    <row r="10" spans="2:6" s="8" customFormat="1" ht="52.9" customHeight="1">
      <c r="B10" s="18"/>
      <c r="C10" s="18"/>
      <c r="D10" s="18"/>
      <c r="E10" s="18"/>
      <c r="F10" s="18"/>
    </row>
    <row r="11" spans="2:6" s="8" customFormat="1" ht="52.9" customHeight="1">
      <c r="B11" s="18"/>
      <c r="C11" s="18"/>
      <c r="D11" s="18"/>
      <c r="E11" s="18"/>
      <c r="F11" s="18"/>
    </row>
    <row r="12" spans="2:6" s="8" customFormat="1" ht="52.9" customHeight="1">
      <c r="B12" s="18"/>
      <c r="C12" s="18"/>
      <c r="D12" s="18"/>
      <c r="E12" s="18"/>
      <c r="F12" s="18"/>
    </row>
    <row r="13" spans="2:6" s="8" customFormat="1" ht="52.9" customHeight="1">
      <c r="B13" s="18"/>
      <c r="C13" s="18"/>
      <c r="D13" s="18"/>
      <c r="E13" s="18"/>
      <c r="F13" s="18"/>
    </row>
    <row r="14" spans="2:6" s="8" customFormat="1" ht="52.9" customHeight="1">
      <c r="B14" s="18"/>
      <c r="C14" s="18"/>
      <c r="D14" s="18"/>
      <c r="E14" s="18"/>
      <c r="F14" s="18"/>
    </row>
    <row r="15" spans="2:6" s="8" customFormat="1" ht="52.9" customHeight="1">
      <c r="B15" s="18"/>
      <c r="C15" s="18"/>
      <c r="D15" s="18"/>
      <c r="E15" s="18"/>
      <c r="F15" s="18"/>
    </row>
    <row r="16" spans="2:6"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spans="2:6">
      <c r="B21" s="11"/>
      <c r="C21" s="11"/>
      <c r="D21" s="11"/>
      <c r="E21" s="11"/>
      <c r="F21" s="11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4" spans="2:6">
      <c r="B34" s="11"/>
      <c r="C34" s="11"/>
      <c r="D34" s="11"/>
      <c r="E34" s="11"/>
      <c r="F34" s="11"/>
    </row>
    <row r="35" spans="2:6">
      <c r="B35" s="11"/>
      <c r="C35" s="11"/>
      <c r="D35" s="11"/>
      <c r="E35" s="11"/>
      <c r="F35" s="11"/>
    </row>
    <row r="36" spans="2:6"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  <row r="40" spans="2:6">
      <c r="B40" s="11"/>
      <c r="C40" s="11"/>
      <c r="D40" s="11"/>
      <c r="E40" s="11"/>
      <c r="F40" s="11"/>
    </row>
    <row r="41" spans="2:6">
      <c r="B41" s="11"/>
      <c r="C41" s="11"/>
      <c r="D41" s="11"/>
      <c r="E41" s="11"/>
      <c r="F41" s="11"/>
    </row>
    <row r="42" spans="2:6">
      <c r="B42" s="11"/>
      <c r="C42" s="11"/>
      <c r="D42" s="11"/>
      <c r="E42" s="11"/>
      <c r="F42" s="11"/>
    </row>
    <row r="43" spans="2:6">
      <c r="B43" s="11"/>
      <c r="C43" s="11"/>
      <c r="D43" s="11"/>
      <c r="E43" s="11"/>
      <c r="F43" s="11"/>
    </row>
    <row r="44" spans="2:6">
      <c r="B44" s="11"/>
      <c r="C44" s="11"/>
      <c r="D44" s="11"/>
      <c r="E44" s="11"/>
      <c r="F44" s="11"/>
    </row>
    <row r="45" spans="2:6">
      <c r="B45" s="11"/>
      <c r="C45" s="11"/>
      <c r="D45" s="11"/>
      <c r="E45" s="11"/>
      <c r="F45" s="11"/>
    </row>
    <row r="46" spans="2:6">
      <c r="B46" s="11"/>
      <c r="C46" s="11"/>
      <c r="D46" s="11"/>
      <c r="E46" s="11"/>
      <c r="F46" s="11"/>
    </row>
    <row r="47" spans="2:6">
      <c r="B47" s="11"/>
      <c r="C47" s="11"/>
      <c r="D47" s="11"/>
      <c r="E47" s="11"/>
      <c r="F47" s="11"/>
    </row>
    <row r="48" spans="2:6">
      <c r="B48" s="11"/>
      <c r="C48" s="11"/>
      <c r="D48" s="11"/>
      <c r="E48" s="11"/>
      <c r="F48" s="11"/>
    </row>
    <row r="49" spans="2:6">
      <c r="B49" s="11"/>
      <c r="C49" s="11"/>
      <c r="D49" s="11"/>
      <c r="E49" s="11"/>
      <c r="F49" s="11"/>
    </row>
    <row r="50" spans="2:6">
      <c r="B50" s="11"/>
      <c r="C50" s="11"/>
      <c r="D50" s="11"/>
      <c r="E50" s="11"/>
      <c r="F50" s="11"/>
    </row>
  </sheetData>
  <mergeCells count="1">
    <mergeCell ref="B3:F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X44"/>
  <sheetViews>
    <sheetView showGridLines="0" zoomScale="50" zoomScaleNormal="50" zoomScalePageLayoutView="50" workbookViewId="0">
      <selection activeCell="B4" sqref="B4:I4"/>
    </sheetView>
  </sheetViews>
  <sheetFormatPr defaultColWidth="8.69921875" defaultRowHeight="21"/>
  <cols>
    <col min="1" max="1" width="5" customWidth="1"/>
    <col min="2" max="2" width="40.69921875" style="13" customWidth="1"/>
    <col min="3" max="9" width="40.69921875" customWidth="1"/>
  </cols>
  <sheetData>
    <row r="4" spans="2:24" s="1" customFormat="1" ht="64.5" customHeight="1">
      <c r="B4" s="190" t="s">
        <v>50</v>
      </c>
      <c r="C4" s="191"/>
      <c r="D4" s="191"/>
      <c r="E4" s="191"/>
      <c r="F4" s="191"/>
      <c r="G4" s="191"/>
      <c r="H4" s="191"/>
      <c r="I4" s="192"/>
    </row>
    <row r="5" spans="2:24" ht="6.75" customHeight="1">
      <c r="B5" s="2"/>
      <c r="C5" s="3"/>
      <c r="D5" s="3"/>
      <c r="E5" s="3"/>
      <c r="F5" s="3"/>
      <c r="G5" s="3"/>
      <c r="H5" s="3"/>
      <c r="I5" s="3"/>
    </row>
    <row r="6" spans="2:24" s="10" customFormat="1" ht="34.9" customHeight="1">
      <c r="B6" s="9" t="s">
        <v>36</v>
      </c>
      <c r="C6" s="88" t="s">
        <v>37</v>
      </c>
      <c r="D6" s="9" t="s">
        <v>38</v>
      </c>
      <c r="E6" s="9" t="s">
        <v>40</v>
      </c>
      <c r="F6" s="9" t="s">
        <v>39</v>
      </c>
      <c r="G6" s="9" t="s">
        <v>42</v>
      </c>
      <c r="H6" s="9" t="s">
        <v>58</v>
      </c>
      <c r="I6" s="9" t="s">
        <v>41</v>
      </c>
    </row>
    <row r="7" spans="2:24" ht="30" customHeight="1">
      <c r="B7" s="57" t="s">
        <v>43</v>
      </c>
      <c r="C7" s="57" t="s">
        <v>44</v>
      </c>
      <c r="D7" s="57" t="s">
        <v>45</v>
      </c>
      <c r="E7" s="57" t="s">
        <v>47</v>
      </c>
      <c r="F7" s="57" t="s">
        <v>46</v>
      </c>
      <c r="G7" s="57" t="s">
        <v>49</v>
      </c>
      <c r="H7" s="57" t="s">
        <v>57</v>
      </c>
      <c r="I7" s="57" t="s">
        <v>48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2:24" s="63" customFormat="1" ht="49.9" customHeight="1">
      <c r="B8" s="90" t="s">
        <v>59</v>
      </c>
      <c r="C8" s="90" t="s">
        <v>60</v>
      </c>
      <c r="D8" s="90" t="s">
        <v>61</v>
      </c>
      <c r="E8" s="90" t="s">
        <v>62</v>
      </c>
      <c r="F8" s="90" t="s">
        <v>63</v>
      </c>
      <c r="G8" s="90" t="s">
        <v>64</v>
      </c>
      <c r="H8" s="90" t="s">
        <v>65</v>
      </c>
      <c r="I8" s="90" t="s">
        <v>66</v>
      </c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</row>
    <row r="9" spans="2:24" s="63" customFormat="1" ht="49.9" customHeight="1">
      <c r="B9" s="58"/>
      <c r="C9" s="59"/>
      <c r="D9" s="59"/>
      <c r="E9" s="59"/>
      <c r="F9" s="59"/>
      <c r="G9" s="59"/>
      <c r="H9" s="59"/>
      <c r="I9" s="5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</row>
    <row r="10" spans="2:24" s="63" customFormat="1" ht="49.9" customHeight="1">
      <c r="B10" s="58"/>
      <c r="C10" s="59"/>
      <c r="D10" s="59"/>
      <c r="E10" s="59"/>
      <c r="F10" s="59"/>
      <c r="G10" s="59"/>
      <c r="H10" s="59"/>
      <c r="I10" s="5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</row>
    <row r="11" spans="2:24" s="63" customFormat="1" ht="49.9" customHeight="1">
      <c r="B11" s="58"/>
      <c r="C11" s="59"/>
      <c r="D11" s="59"/>
      <c r="E11" s="59"/>
      <c r="F11" s="59"/>
      <c r="G11" s="59"/>
      <c r="H11" s="59"/>
      <c r="I11" s="5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</row>
    <row r="12" spans="2:24" s="63" customFormat="1" ht="49.9" customHeight="1">
      <c r="B12" s="58"/>
      <c r="C12" s="59"/>
      <c r="D12" s="59"/>
      <c r="E12" s="59"/>
      <c r="F12" s="59"/>
      <c r="G12" s="59"/>
      <c r="H12" s="59"/>
      <c r="I12" s="5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</row>
    <row r="13" spans="2:24" s="63" customFormat="1" ht="49.9" customHeight="1">
      <c r="B13" s="58"/>
      <c r="C13" s="59"/>
      <c r="D13" s="59"/>
      <c r="E13" s="59"/>
      <c r="F13" s="59"/>
      <c r="G13" s="59"/>
      <c r="H13" s="59"/>
      <c r="I13" s="5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</row>
    <row r="14" spans="2:24"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2:24"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2:24"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</sheetData>
  <mergeCells count="1">
    <mergeCell ref="B4:I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V46"/>
  <sheetViews>
    <sheetView showGridLines="0" zoomScale="60" zoomScaleNormal="60" zoomScalePageLayoutView="60" workbookViewId="0">
      <selection activeCell="B15" sqref="B15"/>
    </sheetView>
  </sheetViews>
  <sheetFormatPr defaultColWidth="8.69921875" defaultRowHeight="20"/>
  <cols>
    <col min="1" max="1" width="5" style="8" customWidth="1"/>
    <col min="2" max="2" width="50.69921875" style="7" customWidth="1"/>
    <col min="3" max="7" width="30.69921875" style="8" customWidth="1"/>
    <col min="8" max="8" width="35" style="8" customWidth="1"/>
    <col min="9" max="16384" width="8.69921875" style="8"/>
  </cols>
  <sheetData>
    <row r="3" spans="2:22" s="53" customFormat="1" ht="60" customHeight="1">
      <c r="B3" s="190" t="s">
        <v>13</v>
      </c>
      <c r="C3" s="191"/>
      <c r="D3" s="191"/>
      <c r="E3" s="191"/>
      <c r="F3" s="191"/>
      <c r="G3" s="191"/>
      <c r="H3" s="192"/>
    </row>
    <row r="4" spans="2:22" ht="6.75" customHeight="1">
      <c r="B4" s="2"/>
      <c r="C4" s="3"/>
      <c r="D4" s="3"/>
      <c r="E4" s="3"/>
      <c r="F4" s="3"/>
      <c r="G4" s="3"/>
      <c r="H4" s="3"/>
    </row>
    <row r="5" spans="2:22" s="54" customFormat="1" ht="10.15" customHeight="1">
      <c r="B5" s="5"/>
      <c r="C5" s="5"/>
      <c r="D5" s="5"/>
      <c r="E5" s="5"/>
      <c r="F5" s="5"/>
      <c r="G5" s="5"/>
      <c r="H5" s="5"/>
    </row>
    <row r="6" spans="2:22" s="55" customFormat="1" ht="48" customHeight="1">
      <c r="B6" s="193" t="s">
        <v>51</v>
      </c>
      <c r="C6" s="194"/>
      <c r="D6" s="194"/>
      <c r="E6" s="194"/>
      <c r="F6" s="194"/>
      <c r="G6" s="194"/>
      <c r="H6" s="195"/>
    </row>
    <row r="7" spans="2:22" ht="10.15" customHeight="1"/>
    <row r="8" spans="2:22" s="56" customFormat="1" ht="25.15" customHeight="1">
      <c r="B8" s="196" t="s">
        <v>14</v>
      </c>
      <c r="C8" s="198" t="s">
        <v>15</v>
      </c>
      <c r="D8" s="199"/>
      <c r="E8" s="199"/>
      <c r="F8" s="199"/>
      <c r="G8" s="200"/>
      <c r="H8" s="9" t="s">
        <v>16</v>
      </c>
    </row>
    <row r="9" spans="2:22" ht="25.15" customHeight="1">
      <c r="B9" s="197"/>
      <c r="C9" s="57" t="s">
        <v>17</v>
      </c>
      <c r="D9" s="57" t="s">
        <v>18</v>
      </c>
      <c r="E9" s="57" t="s">
        <v>19</v>
      </c>
      <c r="F9" s="57" t="s">
        <v>20</v>
      </c>
      <c r="G9" s="57" t="s">
        <v>21</v>
      </c>
      <c r="H9" s="57" t="s">
        <v>67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2:22" s="61" customFormat="1" ht="49.9" customHeight="1">
      <c r="B10" s="58"/>
      <c r="C10" s="59"/>
      <c r="D10" s="59"/>
      <c r="E10" s="59"/>
      <c r="F10" s="59"/>
      <c r="G10" s="59"/>
      <c r="H10" s="59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</row>
    <row r="11" spans="2:22" s="61" customFormat="1" ht="49.9" customHeight="1">
      <c r="B11" s="58"/>
      <c r="C11" s="59"/>
      <c r="D11" s="59"/>
      <c r="E11" s="59"/>
      <c r="F11" s="59"/>
      <c r="G11" s="59"/>
      <c r="H11" s="59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</row>
    <row r="12" spans="2:22" s="61" customFormat="1" ht="49.9" customHeight="1">
      <c r="B12" s="58"/>
      <c r="C12" s="59"/>
      <c r="D12" s="59"/>
      <c r="E12" s="59"/>
      <c r="F12" s="59"/>
      <c r="G12" s="59"/>
      <c r="H12" s="59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</row>
    <row r="13" spans="2:22" s="61" customFormat="1" ht="49.9" customHeight="1">
      <c r="B13" s="58"/>
      <c r="C13" s="59"/>
      <c r="D13" s="59"/>
      <c r="E13" s="59"/>
      <c r="F13" s="59"/>
      <c r="G13" s="59"/>
      <c r="H13" s="59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</row>
    <row r="14" spans="2:22" s="61" customFormat="1" ht="49.9" customHeight="1">
      <c r="B14" s="58"/>
      <c r="C14" s="59"/>
      <c r="D14" s="59"/>
      <c r="E14" s="59"/>
      <c r="F14" s="59"/>
      <c r="G14" s="59"/>
      <c r="H14" s="59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</row>
    <row r="15" spans="2:22" s="61" customFormat="1" ht="49.9" customHeight="1">
      <c r="B15" s="58"/>
      <c r="C15" s="59"/>
      <c r="D15" s="59"/>
      <c r="E15" s="59"/>
      <c r="F15" s="59"/>
      <c r="G15" s="59"/>
      <c r="H15" s="59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</row>
    <row r="16" spans="2:22">
      <c r="B16" s="62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2:22">
      <c r="B17" s="62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2:22">
      <c r="B18" s="62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2:22">
      <c r="B19" s="62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2:22">
      <c r="B20" s="62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2:22">
      <c r="B21" s="62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2:22">
      <c r="B22" s="62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2:22">
      <c r="B23" s="62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2:22">
      <c r="B24" s="62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2:22">
      <c r="B25" s="62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2:22">
      <c r="B26" s="62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2:22">
      <c r="B27" s="62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2:22">
      <c r="B28" s="62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2:22">
      <c r="B29" s="62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2:22">
      <c r="B30" s="62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2:22">
      <c r="B31" s="62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2:22">
      <c r="B32" s="62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>
      <c r="B33" s="62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>
      <c r="B34" s="62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>
      <c r="B35" s="62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2:22">
      <c r="B36" s="62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2:22">
      <c r="B37" s="62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2:22">
      <c r="B38" s="62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2:22">
      <c r="B39" s="62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2:22">
      <c r="B40" s="62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2:22">
      <c r="B41" s="62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2:22">
      <c r="B42" s="62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2:22">
      <c r="B43" s="62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spans="2:22">
      <c r="B44" s="62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2:22">
      <c r="B45" s="62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2:22">
      <c r="B46" s="62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</sheetData>
  <mergeCells count="4">
    <mergeCell ref="B3:H3"/>
    <mergeCell ref="B6:H6"/>
    <mergeCell ref="B8:B9"/>
    <mergeCell ref="C8:G8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3:AM28"/>
  <sheetViews>
    <sheetView showGridLines="0" workbookViewId="0">
      <selection activeCell="E30" sqref="E30"/>
    </sheetView>
  </sheetViews>
  <sheetFormatPr defaultColWidth="8.69921875" defaultRowHeight="13"/>
  <cols>
    <col min="1" max="1" width="3" style="20" customWidth="1"/>
    <col min="2" max="2" width="30.69921875" style="20" customWidth="1"/>
    <col min="3" max="3" width="15.69921875" style="20" customWidth="1"/>
    <col min="4" max="4" width="2.296875" style="20" customWidth="1"/>
    <col min="5" max="5" width="30.69921875" style="20" customWidth="1"/>
    <col min="6" max="6" width="15.69921875" style="20" customWidth="1"/>
    <col min="7" max="7" width="10.69921875" style="20" customWidth="1"/>
    <col min="8" max="8" width="13.69921875" style="20" bestFit="1" customWidth="1"/>
    <col min="9" max="9" width="3.69921875" style="20" customWidth="1"/>
    <col min="10" max="10" width="6.69921875" style="20" customWidth="1"/>
    <col min="11" max="11" width="9.296875" style="20" customWidth="1"/>
    <col min="12" max="12" width="3.296875" style="20" customWidth="1"/>
    <col min="13" max="13" width="3" style="20" customWidth="1"/>
    <col min="14" max="30" width="9.296875" style="20" customWidth="1"/>
    <col min="31" max="35" width="9.296875" style="20" hidden="1" customWidth="1"/>
    <col min="36" max="36" width="29.296875" style="20" hidden="1" customWidth="1"/>
    <col min="37" max="39" width="9.296875" style="20" hidden="1" customWidth="1"/>
    <col min="40" max="16384" width="8.69921875" style="20"/>
  </cols>
  <sheetData>
    <row r="3" spans="2:39" ht="13.5" thickBot="1"/>
    <row r="4" spans="2:39" ht="25.5" thickBot="1">
      <c r="B4" s="201" t="s">
        <v>0</v>
      </c>
      <c r="C4" s="202"/>
      <c r="D4" s="202"/>
      <c r="E4" s="202"/>
      <c r="F4" s="202"/>
      <c r="G4" s="202"/>
      <c r="H4" s="203"/>
    </row>
    <row r="5" spans="2:39" ht="13.5" thickBot="1">
      <c r="B5" s="204"/>
      <c r="C5" s="204"/>
    </row>
    <row r="6" spans="2:39" s="21" customFormat="1" ht="16" thickBot="1">
      <c r="B6" s="205" t="s">
        <v>7</v>
      </c>
      <c r="C6" s="206"/>
      <c r="E6" s="207" t="str">
        <f>B6&amp;" - Ranqueado"</f>
        <v>Título do Gráfico - Ranqueado</v>
      </c>
      <c r="F6" s="208"/>
      <c r="G6" s="208"/>
      <c r="H6" s="209"/>
      <c r="N6" s="22"/>
    </row>
    <row r="7" spans="2:39" ht="47" thickBot="1">
      <c r="B7" s="23" t="s">
        <v>8</v>
      </c>
      <c r="C7" s="24" t="s">
        <v>9</v>
      </c>
      <c r="D7" s="21"/>
      <c r="E7" s="23" t="s">
        <v>8</v>
      </c>
      <c r="F7" s="23" t="s">
        <v>9</v>
      </c>
      <c r="G7" s="25" t="s">
        <v>10</v>
      </c>
      <c r="H7" s="26" t="s">
        <v>11</v>
      </c>
    </row>
    <row r="8" spans="2:39">
      <c r="B8" s="92" t="s">
        <v>52</v>
      </c>
      <c r="C8" s="28">
        <v>10</v>
      </c>
      <c r="D8" s="29"/>
      <c r="E8" s="98" t="str">
        <f ca="1">IF(ISERR(RIGHT(AJ8,LEN(AJ8)-22))," ",RIGHT(AJ8,LEN(AJ8)-22))</f>
        <v>Caminhão</v>
      </c>
      <c r="F8" s="31">
        <f t="shared" ref="F8:F25" ca="1" si="0">IF(ISNUMBER(AG8),AG8,"")</f>
        <v>1000</v>
      </c>
      <c r="G8" s="32">
        <f ca="1">IF(ISERROR(F8/SUM($F$8:$F$26)),"",F8/SUM($F$8:$F$26))</f>
        <v>0.86730268863833482</v>
      </c>
      <c r="H8" s="33">
        <f ca="1">IF(ISERROR(F8/(SUMIF($F$8:$F$26,"&gt;0"))),"",F8/(SUMIF($F$8:$F$26,"&gt;0")))</f>
        <v>0.86730268863833482</v>
      </c>
      <c r="AE8"/>
      <c r="AF8"/>
      <c r="AG8" s="34">
        <f t="array" ref="AG8:AG25" ca="1">IF(ISERROR(LARGE(Quantity, ROW(INDIRECT("1:"&amp;ROWS(Quantity))))),"",LARGE(Quantity, ROW(INDIRECT("1:"&amp;ROWS(Quantity)))))</f>
        <v>1000</v>
      </c>
      <c r="AH8" t="str">
        <f t="shared" ref="AH8:AH26" si="1">CONCATENATE(TEXT(C8,"0000000000.0000000"),B8)</f>
        <v>00.000.000.000.000.010Carro</v>
      </c>
      <c r="AI8"/>
      <c r="AJ8" s="34" t="str">
        <f t="array" ref="AJ8:AJ25" ca="1">IF(ISERROR(INDEX(Concated,MATCH(ROW(INDIRECT("1:"&amp;COUNTA(Concated))),COUNTIF(Concated,"&gt;="&amp;Concated),0))),"",INDEX(Concated,MATCH(ROW(INDIRECT("1:"&amp;COUNTA(Concated))),COUNTIF(Concated,"&gt;="&amp;Concated),0)))</f>
        <v>00.000.000.000.001.000Caminhão</v>
      </c>
      <c r="AK8" t="str">
        <f t="array" ref="AK8:AK25" ca="1">IF(ISERR(SMALL(Data, ROW(INDIRECT("1:"&amp;ROWS(Data))))),"1",SMALL(Data, ROW(INDIRECT("1:"&amp;ROWS(Data)))))</f>
        <v>1</v>
      </c>
      <c r="AL8"/>
      <c r="AM8"/>
    </row>
    <row r="9" spans="2:39">
      <c r="B9" s="93" t="s">
        <v>53</v>
      </c>
      <c r="C9" s="36">
        <v>20</v>
      </c>
      <c r="D9" s="29"/>
      <c r="E9" s="98" t="str">
        <f t="shared" ref="E9:E20" ca="1" si="2">IF(ISERR(RIGHT(AJ9,LEN(AJ9)-22))," ",RIGHT(AJ9,LEN(AJ9)-22))</f>
        <v>Casa</v>
      </c>
      <c r="F9" s="38">
        <f t="shared" ca="1" si="0"/>
        <v>100</v>
      </c>
      <c r="G9" s="39">
        <f t="shared" ref="G9:G26" ca="1" si="3">IF(ISERROR(F9/SUM($F$8:$F$26)),"",F9/SUM($F$8:$F$26))</f>
        <v>8.6730268863833476E-2</v>
      </c>
      <c r="H9" s="40">
        <f ca="1">IF(ISERROR(F9/(SUMIF($F$9:$F$26,"&gt;0"))),"",(F8+F9)/(SUMIF($F$8:$F$26,"&gt;0")))</f>
        <v>0.95403295750216821</v>
      </c>
      <c r="AE9"/>
      <c r="AF9"/>
      <c r="AG9" s="34">
        <f ca="1"/>
        <v>100</v>
      </c>
      <c r="AH9" t="str">
        <f t="shared" si="1"/>
        <v>00.000.000.000.000.020Bicicleta</v>
      </c>
      <c r="AI9"/>
      <c r="AJ9" s="34" t="str">
        <f ca="1"/>
        <v>00.000.000.000.000.100Casa</v>
      </c>
      <c r="AK9" t="str">
        <f ca="1"/>
        <v>1</v>
      </c>
      <c r="AL9"/>
      <c r="AM9"/>
    </row>
    <row r="10" spans="2:39">
      <c r="B10" s="93" t="s">
        <v>54</v>
      </c>
      <c r="C10" s="36">
        <v>100</v>
      </c>
      <c r="D10" s="29"/>
      <c r="E10" s="98" t="str">
        <f t="shared" ca="1" si="2"/>
        <v>Bola</v>
      </c>
      <c r="F10" s="38">
        <f t="shared" ca="1" si="0"/>
        <v>23</v>
      </c>
      <c r="G10" s="39">
        <f t="shared" ca="1" si="3"/>
        <v>1.9947961838681701E-2</v>
      </c>
      <c r="H10" s="40">
        <f ca="1">IF(ISERROR(F10/(SUMIF($F$9:$F$26,"&gt;0"))),"",(SUM(F$8:F10))/(SUMIF($F$8:$F$26,"&gt;0")))</f>
        <v>0.97398091934084996</v>
      </c>
      <c r="AE10"/>
      <c r="AF10"/>
      <c r="AG10" s="34">
        <f ca="1"/>
        <v>23</v>
      </c>
      <c r="AH10" t="str">
        <f t="shared" si="1"/>
        <v>00.000.000.000.000.100Casa</v>
      </c>
      <c r="AI10"/>
      <c r="AJ10" s="34" t="str">
        <f ca="1"/>
        <v>00.000.000.000.000.023Bola</v>
      </c>
      <c r="AK10" t="str">
        <f ca="1"/>
        <v>1</v>
      </c>
      <c r="AL10"/>
      <c r="AM10"/>
    </row>
    <row r="11" spans="2:39">
      <c r="B11" s="93" t="s">
        <v>55</v>
      </c>
      <c r="C11" s="36">
        <v>1000</v>
      </c>
      <c r="D11" s="29"/>
      <c r="E11" s="98" t="str">
        <f t="shared" ca="1" si="2"/>
        <v>Bicicleta</v>
      </c>
      <c r="F11" s="38">
        <f t="shared" ca="1" si="0"/>
        <v>20</v>
      </c>
      <c r="G11" s="39">
        <f t="shared" ca="1" si="3"/>
        <v>1.7346053772766695E-2</v>
      </c>
      <c r="H11" s="40">
        <f ca="1">IF(ISERROR(F11/(SUMIF($F$9:$F$26,"&gt;0"))),"",(SUM(F$8:F11))/(SUMIF($F$8:$F$26,"&gt;0")))</f>
        <v>0.99132697311361662</v>
      </c>
      <c r="AE11"/>
      <c r="AF11"/>
      <c r="AG11" s="34">
        <f ca="1"/>
        <v>20</v>
      </c>
      <c r="AH11" t="str">
        <f t="shared" si="1"/>
        <v>00.000.000.000.001.000Caminhão</v>
      </c>
      <c r="AI11"/>
      <c r="AJ11" s="34" t="str">
        <f ca="1"/>
        <v>00.000.000.000.000.020Bicicleta</v>
      </c>
      <c r="AK11" t="str">
        <f ca="1"/>
        <v>1</v>
      </c>
      <c r="AL11"/>
      <c r="AM11"/>
    </row>
    <row r="12" spans="2:39">
      <c r="B12" s="93" t="s">
        <v>56</v>
      </c>
      <c r="C12" s="36">
        <v>23</v>
      </c>
      <c r="D12" s="29"/>
      <c r="E12" s="98" t="str">
        <f t="shared" ca="1" si="2"/>
        <v>Carro</v>
      </c>
      <c r="F12" s="38">
        <f t="shared" ca="1" si="0"/>
        <v>10</v>
      </c>
      <c r="G12" s="39">
        <f t="shared" ca="1" si="3"/>
        <v>8.6730268863833473E-3</v>
      </c>
      <c r="H12" s="40">
        <f ca="1">IF(ISERROR(F12/(SUMIF($F$9:$F$26,"&gt;0"))),"",(SUM(F$8:F12))/(SUMIF($F$8:$F$26,"&gt;0")))</f>
        <v>1</v>
      </c>
      <c r="AE12"/>
      <c r="AF12"/>
      <c r="AG12" s="34">
        <f ca="1"/>
        <v>10</v>
      </c>
      <c r="AH12" t="str">
        <f t="shared" si="1"/>
        <v>00.000.000.000.000.023Bola</v>
      </c>
      <c r="AI12"/>
      <c r="AJ12" s="34" t="str">
        <f ca="1"/>
        <v>00.000.000.000.000.010Carro</v>
      </c>
      <c r="AK12" t="str">
        <f ca="1"/>
        <v>1</v>
      </c>
      <c r="AL12"/>
      <c r="AM12"/>
    </row>
    <row r="13" spans="2:39">
      <c r="B13" s="93"/>
      <c r="C13" s="36"/>
      <c r="D13" s="29"/>
      <c r="E13" s="98" t="str">
        <f t="shared" ca="1" si="2"/>
        <v xml:space="preserve"> </v>
      </c>
      <c r="F13" s="38" t="str">
        <f t="shared" ca="1" si="0"/>
        <v/>
      </c>
      <c r="G13" s="39" t="str">
        <f t="shared" ca="1" si="3"/>
        <v/>
      </c>
      <c r="H13" s="40" t="str">
        <f ca="1">IF(ISERROR(F13/(SUMIF($F$9:$F$26,"&gt;0"))),"",(SUM(F$8:F13))/(SUMIF($F$8:$F$26,"&gt;0")))</f>
        <v/>
      </c>
      <c r="AE13"/>
      <c r="AF13"/>
      <c r="AG13" s="34" t="e">
        <f ca="1"/>
        <v>#N/A</v>
      </c>
      <c r="AH13" t="str">
        <f t="shared" si="1"/>
        <v>00.000.000.000.000.000</v>
      </c>
      <c r="AI13"/>
      <c r="AJ13" s="34" t="str">
        <f ca="1"/>
        <v/>
      </c>
      <c r="AK13" t="e">
        <f ca="1"/>
        <v>#N/A</v>
      </c>
      <c r="AL13"/>
      <c r="AM13"/>
    </row>
    <row r="14" spans="2:39">
      <c r="B14" s="93"/>
      <c r="C14" s="36"/>
      <c r="D14" s="29"/>
      <c r="E14" s="98" t="str">
        <f t="shared" ca="1" si="2"/>
        <v xml:space="preserve"> </v>
      </c>
      <c r="F14" s="38" t="str">
        <f t="shared" ca="1" si="0"/>
        <v/>
      </c>
      <c r="G14" s="39" t="str">
        <f t="shared" ca="1" si="3"/>
        <v/>
      </c>
      <c r="H14" s="40" t="str">
        <f ca="1">IF(ISERROR(F14/(SUMIF($F$9:$F$26,"&gt;0"))),"",(SUM(F$8:F14))/(SUMIF($F$8:$F$26,"&gt;0")))</f>
        <v/>
      </c>
      <c r="AE14"/>
      <c r="AF14"/>
      <c r="AG14" s="34" t="e">
        <f ca="1"/>
        <v>#N/A</v>
      </c>
      <c r="AH14" t="str">
        <f t="shared" si="1"/>
        <v>00.000.000.000.000.000</v>
      </c>
      <c r="AI14"/>
      <c r="AJ14" s="34" t="str">
        <f ca="1"/>
        <v/>
      </c>
      <c r="AK14" t="e">
        <f ca="1"/>
        <v>#N/A</v>
      </c>
      <c r="AL14"/>
      <c r="AM14"/>
    </row>
    <row r="15" spans="2:39">
      <c r="B15" s="93"/>
      <c r="C15" s="36"/>
      <c r="D15" s="29"/>
      <c r="E15" s="98" t="str">
        <f t="shared" ca="1" si="2"/>
        <v xml:space="preserve"> </v>
      </c>
      <c r="F15" s="38" t="str">
        <f t="shared" ca="1" si="0"/>
        <v/>
      </c>
      <c r="G15" s="39" t="str">
        <f t="shared" ca="1" si="3"/>
        <v/>
      </c>
      <c r="H15" s="40" t="str">
        <f ca="1">IF(ISERROR(F15/(SUMIF($F$9:$F$26,"&gt;0"))),"",(SUM(F$8:F15))/(SUMIF($F$8:$F$26,"&gt;0")))</f>
        <v/>
      </c>
      <c r="AE15"/>
      <c r="AF15"/>
      <c r="AG15" s="34" t="e">
        <f ca="1"/>
        <v>#N/A</v>
      </c>
      <c r="AH15" t="str">
        <f t="shared" si="1"/>
        <v>00.000.000.000.000.000</v>
      </c>
      <c r="AI15"/>
      <c r="AJ15" s="34" t="str">
        <f ca="1"/>
        <v/>
      </c>
      <c r="AK15" t="e">
        <f ca="1"/>
        <v>#N/A</v>
      </c>
      <c r="AL15"/>
      <c r="AM15"/>
    </row>
    <row r="16" spans="2:39">
      <c r="B16" s="93"/>
      <c r="C16" s="36"/>
      <c r="D16" s="29"/>
      <c r="E16" s="98" t="str">
        <f t="shared" ca="1" si="2"/>
        <v xml:space="preserve"> </v>
      </c>
      <c r="F16" s="38" t="str">
        <f t="shared" ca="1" si="0"/>
        <v/>
      </c>
      <c r="G16" s="39" t="str">
        <f t="shared" ca="1" si="3"/>
        <v/>
      </c>
      <c r="H16" s="40" t="str">
        <f ca="1">IF(ISERROR(F16/(SUMIF($F$9:$F$26,"&gt;0"))),"",(SUM(F$8:F16))/(SUMIF($F$8:$F$26,"&gt;0")))</f>
        <v/>
      </c>
      <c r="AE16"/>
      <c r="AF16"/>
      <c r="AG16" s="34" t="e">
        <f ca="1"/>
        <v>#N/A</v>
      </c>
      <c r="AH16" t="str">
        <f t="shared" si="1"/>
        <v>00.000.000.000.000.000</v>
      </c>
      <c r="AI16"/>
      <c r="AJ16" s="34" t="str">
        <f ca="1"/>
        <v/>
      </c>
      <c r="AK16" t="e">
        <f ca="1"/>
        <v>#N/A</v>
      </c>
      <c r="AL16"/>
      <c r="AM16"/>
    </row>
    <row r="17" spans="2:39">
      <c r="B17" s="93"/>
      <c r="C17" s="36"/>
      <c r="D17" s="29"/>
      <c r="E17" s="98" t="str">
        <f t="shared" ca="1" si="2"/>
        <v xml:space="preserve"> </v>
      </c>
      <c r="F17" s="38" t="str">
        <f t="shared" ca="1" si="0"/>
        <v/>
      </c>
      <c r="G17" s="39" t="str">
        <f t="shared" ca="1" si="3"/>
        <v/>
      </c>
      <c r="H17" s="40" t="str">
        <f ca="1">IF(ISERROR(F17/(SUMIF($F$9:$F$26,"&gt;0"))),"",(SUM(F$8:F17))/(SUMIF($F$8:$F$26,"&gt;0")))</f>
        <v/>
      </c>
      <c r="AE17"/>
      <c r="AF17"/>
      <c r="AG17" s="34" t="e">
        <f ca="1"/>
        <v>#N/A</v>
      </c>
      <c r="AH17" t="str">
        <f t="shared" si="1"/>
        <v>00.000.000.000.000.000</v>
      </c>
      <c r="AI17"/>
      <c r="AJ17" s="34" t="str">
        <f ca="1"/>
        <v/>
      </c>
      <c r="AK17" t="e">
        <f ca="1"/>
        <v>#N/A</v>
      </c>
      <c r="AL17"/>
      <c r="AM17"/>
    </row>
    <row r="18" spans="2:39">
      <c r="B18" s="93"/>
      <c r="C18" s="36"/>
      <c r="D18" s="29"/>
      <c r="E18" s="98" t="str">
        <f t="shared" ca="1" si="2"/>
        <v xml:space="preserve"> </v>
      </c>
      <c r="F18" s="38" t="str">
        <f t="shared" ca="1" si="0"/>
        <v/>
      </c>
      <c r="G18" s="39" t="str">
        <f t="shared" ca="1" si="3"/>
        <v/>
      </c>
      <c r="H18" s="40" t="str">
        <f ca="1">IF(ISERROR(F18/(SUMIF($F$9:$F$26,"&gt;0"))),"",(SUM(F$8:F18))/(SUMIF($F$8:$F$26,"&gt;0")))</f>
        <v/>
      </c>
      <c r="AE18"/>
      <c r="AF18"/>
      <c r="AG18" s="34" t="e">
        <f ca="1"/>
        <v>#N/A</v>
      </c>
      <c r="AH18" t="str">
        <f t="shared" si="1"/>
        <v>00.000.000.000.000.000</v>
      </c>
      <c r="AI18"/>
      <c r="AJ18" s="34" t="str">
        <f ca="1"/>
        <v/>
      </c>
      <c r="AK18" t="e">
        <f ca="1"/>
        <v>#N/A</v>
      </c>
      <c r="AL18"/>
      <c r="AM18"/>
    </row>
    <row r="19" spans="2:39">
      <c r="B19" s="93"/>
      <c r="C19" s="36"/>
      <c r="D19" s="29"/>
      <c r="E19" s="98" t="str">
        <f t="shared" ca="1" si="2"/>
        <v xml:space="preserve"> </v>
      </c>
      <c r="F19" s="38" t="str">
        <f t="shared" ca="1" si="0"/>
        <v/>
      </c>
      <c r="G19" s="39" t="str">
        <f t="shared" ca="1" si="3"/>
        <v/>
      </c>
      <c r="H19" s="40" t="str">
        <f ca="1">IF(ISERROR(F19/(SUMIF($F$9:$F$26,"&gt;0"))),"",(SUM(F$8:F19))/(SUMIF($F$8:$F$26,"&gt;0")))</f>
        <v/>
      </c>
      <c r="AE19"/>
      <c r="AF19"/>
      <c r="AG19" s="34" t="e">
        <f ca="1"/>
        <v>#N/A</v>
      </c>
      <c r="AH19" t="str">
        <f t="shared" si="1"/>
        <v>00.000.000.000.000.000</v>
      </c>
      <c r="AI19"/>
      <c r="AJ19" s="34" t="str">
        <f ca="1"/>
        <v/>
      </c>
      <c r="AK19" t="e">
        <f ca="1"/>
        <v>#N/A</v>
      </c>
      <c r="AL19"/>
      <c r="AM19"/>
    </row>
    <row r="20" spans="2:39" ht="13.5" thickBot="1">
      <c r="B20" s="94"/>
      <c r="C20" s="42"/>
      <c r="D20" s="29"/>
      <c r="E20" s="99" t="str">
        <f t="shared" ca="1" si="2"/>
        <v xml:space="preserve"> </v>
      </c>
      <c r="F20" s="44" t="str">
        <f t="shared" ca="1" si="0"/>
        <v/>
      </c>
      <c r="G20" s="45" t="str">
        <f t="shared" ca="1" si="3"/>
        <v/>
      </c>
      <c r="H20" s="46" t="str">
        <f ca="1">IF(ISERROR(F20/(SUMIF($F$9:$F$26,"&gt;0"))),"",(SUM(F$8:F20))/(SUMIF($F$8:$F$26,"&gt;0")))</f>
        <v/>
      </c>
      <c r="AE20"/>
      <c r="AF20"/>
      <c r="AG20" s="34" t="e">
        <f ca="1"/>
        <v>#N/A</v>
      </c>
      <c r="AH20" t="str">
        <f t="shared" si="1"/>
        <v>00.000.000.000.000.000</v>
      </c>
      <c r="AI20"/>
      <c r="AJ20" s="34" t="str">
        <f ca="1"/>
        <v/>
      </c>
      <c r="AK20" t="e">
        <f ca="1"/>
        <v>#N/A</v>
      </c>
      <c r="AL20"/>
      <c r="AM20"/>
    </row>
    <row r="21" spans="2:39" hidden="1">
      <c r="B21" s="27"/>
      <c r="C21" s="91"/>
      <c r="D21" s="29"/>
      <c r="E21" s="30" t="str">
        <f t="shared" ref="E21:E25" ca="1" si="4">IF(ISERR(RIGHT(AJ21,LEN(AJ21)-18)),"",RIGHT(AJ21,LEN(AJ21)-18))</f>
        <v/>
      </c>
      <c r="F21" s="95" t="str">
        <f t="shared" ca="1" si="0"/>
        <v/>
      </c>
      <c r="G21" s="96" t="str">
        <f t="shared" ca="1" si="3"/>
        <v/>
      </c>
      <c r="H21" s="97" t="str">
        <f ca="1">IF(ISERROR(F21/(SUMIF($F$9:$F$26,"&gt;0"))),"",(SUM(F$8:F21))/(SUMIF($F$8:$F$26,"&gt;0")))</f>
        <v/>
      </c>
      <c r="AE21"/>
      <c r="AF21"/>
      <c r="AG21" s="34" t="e">
        <f ca="1"/>
        <v>#N/A</v>
      </c>
      <c r="AH21" t="str">
        <f t="shared" si="1"/>
        <v>00.000.000.000.000.000</v>
      </c>
      <c r="AI21"/>
      <c r="AJ21" s="34" t="str">
        <f ca="1"/>
        <v/>
      </c>
      <c r="AK21" t="e">
        <f ca="1"/>
        <v>#N/A</v>
      </c>
      <c r="AL21"/>
      <c r="AM21"/>
    </row>
    <row r="22" spans="2:39" hidden="1">
      <c r="B22" s="35"/>
      <c r="C22" s="36"/>
      <c r="D22" s="29"/>
      <c r="E22" s="37" t="str">
        <f t="shared" ca="1" si="4"/>
        <v/>
      </c>
      <c r="F22" s="38" t="str">
        <f t="shared" ca="1" si="0"/>
        <v/>
      </c>
      <c r="G22" s="39" t="str">
        <f t="shared" ca="1" si="3"/>
        <v/>
      </c>
      <c r="H22" s="40" t="str">
        <f ca="1">IF(ISERROR(F22/(SUMIF($F$9:$F$26,"&gt;0"))),"",(SUM(F$8:F22))/(SUMIF($F$8:$F$26,"&gt;0")))</f>
        <v/>
      </c>
      <c r="AE22"/>
      <c r="AF22"/>
      <c r="AG22" s="34" t="e">
        <f ca="1"/>
        <v>#N/A</v>
      </c>
      <c r="AH22" t="str">
        <f t="shared" si="1"/>
        <v>00.000.000.000.000.000</v>
      </c>
      <c r="AI22"/>
      <c r="AJ22" s="34" t="str">
        <f ca="1"/>
        <v/>
      </c>
      <c r="AK22" t="e">
        <f ca="1"/>
        <v>#N/A</v>
      </c>
      <c r="AL22"/>
      <c r="AM22"/>
    </row>
    <row r="23" spans="2:39" hidden="1">
      <c r="B23" s="35"/>
      <c r="C23" s="36"/>
      <c r="D23" s="29"/>
      <c r="E23" s="37" t="str">
        <f t="shared" ca="1" si="4"/>
        <v/>
      </c>
      <c r="F23" s="38" t="str">
        <f t="shared" ca="1" si="0"/>
        <v/>
      </c>
      <c r="G23" s="39" t="str">
        <f t="shared" ca="1" si="3"/>
        <v/>
      </c>
      <c r="H23" s="40" t="str">
        <f ca="1">IF(ISERROR(F23/(SUMIF($F$9:$F$26,"&gt;0"))),"",(SUM(F$8:F23))/(SUMIF($F$8:$F$26,"&gt;0")))</f>
        <v/>
      </c>
      <c r="AE23"/>
      <c r="AF23"/>
      <c r="AG23" s="34" t="e">
        <f ca="1"/>
        <v>#N/A</v>
      </c>
      <c r="AH23" t="str">
        <f t="shared" si="1"/>
        <v>00.000.000.000.000.000</v>
      </c>
      <c r="AI23"/>
      <c r="AJ23" s="34" t="str">
        <f ca="1"/>
        <v/>
      </c>
      <c r="AK23" t="e">
        <f ca="1"/>
        <v>#N/A</v>
      </c>
      <c r="AL23"/>
      <c r="AM23"/>
    </row>
    <row r="24" spans="2:39" hidden="1">
      <c r="B24" s="35"/>
      <c r="C24" s="36"/>
      <c r="D24" s="29"/>
      <c r="E24" s="37" t="str">
        <f t="shared" ca="1" si="4"/>
        <v/>
      </c>
      <c r="F24" s="38" t="str">
        <f t="shared" ca="1" si="0"/>
        <v/>
      </c>
      <c r="G24" s="39" t="str">
        <f t="shared" ca="1" si="3"/>
        <v/>
      </c>
      <c r="H24" s="40" t="str">
        <f ca="1">IF(ISERROR(F24/(SUMIF($F$9:$F$26,"&gt;0"))),"",(SUM(F$8:F24))/(SUMIF($F$8:$F$26,"&gt;0")))</f>
        <v/>
      </c>
      <c r="AE24"/>
      <c r="AF24"/>
      <c r="AG24" s="34" t="e">
        <f ca="1"/>
        <v>#N/A</v>
      </c>
      <c r="AH24" t="str">
        <f t="shared" si="1"/>
        <v>00.000.000.000.000.000</v>
      </c>
      <c r="AI24"/>
      <c r="AJ24" s="34" t="str">
        <f ca="1"/>
        <v/>
      </c>
      <c r="AK24" t="e">
        <f ca="1"/>
        <v>#N/A</v>
      </c>
      <c r="AL24"/>
      <c r="AM24"/>
    </row>
    <row r="25" spans="2:39" ht="13.5" hidden="1" thickBot="1">
      <c r="B25" s="41"/>
      <c r="C25" s="42"/>
      <c r="D25" s="29"/>
      <c r="E25" s="43" t="str">
        <f t="shared" ca="1" si="4"/>
        <v/>
      </c>
      <c r="F25" s="44" t="str">
        <f t="shared" ca="1" si="0"/>
        <v/>
      </c>
      <c r="G25" s="45" t="str">
        <f t="shared" ca="1" si="3"/>
        <v/>
      </c>
      <c r="H25" s="46" t="str">
        <f ca="1">IF(ISERROR(F25/(SUMIF($F$9:$F$26,"&gt;0"))),"",(SUM(F$8:F25))/(SUMIF($F$8:$F$26,"&gt;0")))</f>
        <v/>
      </c>
      <c r="AE25"/>
      <c r="AF25"/>
      <c r="AG25" s="34" t="e">
        <f ca="1"/>
        <v>#N/A</v>
      </c>
      <c r="AH25" t="str">
        <f t="shared" si="1"/>
        <v>00.000.000.000.000.000</v>
      </c>
      <c r="AI25"/>
      <c r="AJ25" s="34" t="str">
        <f ca="1"/>
        <v/>
      </c>
      <c r="AK25" t="e">
        <f ca="1"/>
        <v>#N/A</v>
      </c>
      <c r="AL25"/>
      <c r="AM25"/>
    </row>
    <row r="26" spans="2:39" ht="13.5" hidden="1" thickBot="1">
      <c r="B26" s="47" t="s">
        <v>12</v>
      </c>
      <c r="C26" s="48">
        <v>0</v>
      </c>
      <c r="D26" s="29"/>
      <c r="E26" s="49" t="str">
        <f>IF(ISTEXT(B26),B26,"")</f>
        <v>All other</v>
      </c>
      <c r="F26" s="50">
        <f>IF(ISTEXT(B26),C26,"")</f>
        <v>0</v>
      </c>
      <c r="G26" s="51">
        <f t="shared" ca="1" si="3"/>
        <v>0</v>
      </c>
      <c r="H26" s="52">
        <f ca="1">IF(ISERROR(F26/(SUMIF($F$9:$F$26,"&gt;0"))),"",(SUM(F$8:F26))/(SUMIF($F$8:$F$26,"&gt;0")))</f>
        <v>1</v>
      </c>
      <c r="AE26"/>
      <c r="AF26"/>
      <c r="AG26"/>
      <c r="AH26" t="str">
        <f t="shared" si="1"/>
        <v>00.000.000.000.000.000All other</v>
      </c>
      <c r="AI26"/>
      <c r="AJ26"/>
      <c r="AK26"/>
      <c r="AL26"/>
      <c r="AM26"/>
    </row>
    <row r="27" spans="2:39">
      <c r="AE27"/>
      <c r="AF27"/>
      <c r="AG27"/>
      <c r="AH27"/>
      <c r="AI27"/>
      <c r="AJ27"/>
      <c r="AK27"/>
      <c r="AL27"/>
      <c r="AM27"/>
    </row>
    <row r="28" spans="2:39">
      <c r="AE28"/>
      <c r="AF28"/>
      <c r="AG28"/>
      <c r="AH28"/>
      <c r="AI28"/>
      <c r="AJ28"/>
      <c r="AK28"/>
      <c r="AL28"/>
      <c r="AM28"/>
    </row>
  </sheetData>
  <mergeCells count="4">
    <mergeCell ref="B4:H4"/>
    <mergeCell ref="B5:C5"/>
    <mergeCell ref="B6:C6"/>
    <mergeCell ref="E6:H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C36"/>
  <sheetViews>
    <sheetView showGridLines="0" workbookViewId="0">
      <selection activeCell="G8" sqref="G8"/>
    </sheetView>
  </sheetViews>
  <sheetFormatPr defaultColWidth="8.69921875" defaultRowHeight="13"/>
  <cols>
    <col min="1" max="1" width="1.59765625" style="11" customWidth="1"/>
    <col min="2" max="2" width="12" style="11" customWidth="1"/>
    <col min="3" max="5" width="13" style="11" customWidth="1"/>
    <col min="6" max="7" width="14" style="11" customWidth="1"/>
    <col min="8" max="8" width="0.69921875" style="66" customWidth="1"/>
    <col min="9" max="9" width="14.3984375" style="66" customWidth="1"/>
    <col min="10" max="12" width="8.69921875" style="66"/>
    <col min="13" max="13" width="0" style="66" hidden="1" customWidth="1"/>
    <col min="14" max="29" width="8.69921875" style="66"/>
    <col min="30" max="16384" width="8.69921875" style="11"/>
  </cols>
  <sheetData>
    <row r="1" spans="2:13" ht="13.5" thickBot="1"/>
    <row r="2" spans="2:13" ht="33.75" customHeight="1" thickBot="1">
      <c r="B2" s="210" t="s">
        <v>23</v>
      </c>
      <c r="C2" s="211"/>
      <c r="D2" s="211"/>
      <c r="E2" s="211"/>
      <c r="F2" s="211"/>
      <c r="G2" s="212"/>
    </row>
    <row r="3" spans="2:13" s="66" customFormat="1" ht="14.5">
      <c r="B3" s="213" t="s">
        <v>24</v>
      </c>
      <c r="C3" s="215" t="s">
        <v>25</v>
      </c>
      <c r="D3" s="215" t="s">
        <v>26</v>
      </c>
      <c r="E3" s="217" t="s">
        <v>27</v>
      </c>
      <c r="F3" s="219" t="s">
        <v>28</v>
      </c>
      <c r="G3" s="220"/>
      <c r="I3" s="67" t="s">
        <v>29</v>
      </c>
      <c r="M3" s="68">
        <v>5</v>
      </c>
    </row>
    <row r="4" spans="2:13" s="66" customFormat="1" ht="14.5">
      <c r="B4" s="214"/>
      <c r="C4" s="216"/>
      <c r="D4" s="216"/>
      <c r="E4" s="218"/>
      <c r="F4" s="69" t="s">
        <v>30</v>
      </c>
      <c r="G4" s="70" t="s">
        <v>31</v>
      </c>
      <c r="I4" s="71" t="s">
        <v>32</v>
      </c>
      <c r="M4" s="68">
        <v>3</v>
      </c>
    </row>
    <row r="5" spans="2:13" s="66" customFormat="1" ht="14.5">
      <c r="B5" s="72" t="s">
        <v>111</v>
      </c>
      <c r="C5" s="73">
        <v>5</v>
      </c>
      <c r="D5" s="73">
        <v>5</v>
      </c>
      <c r="E5" s="73">
        <v>5</v>
      </c>
      <c r="F5" s="73">
        <f>E5*D5*C5</f>
        <v>125</v>
      </c>
      <c r="G5" s="74">
        <v>1</v>
      </c>
      <c r="I5" s="71" t="s">
        <v>33</v>
      </c>
      <c r="M5" s="68">
        <v>1</v>
      </c>
    </row>
    <row r="6" spans="2:13" s="66" customFormat="1" ht="13.5" thickBot="1">
      <c r="B6" s="72" t="s">
        <v>112</v>
      </c>
      <c r="C6" s="73">
        <v>3</v>
      </c>
      <c r="D6" s="73">
        <v>3</v>
      </c>
      <c r="E6" s="73">
        <v>3</v>
      </c>
      <c r="F6" s="73">
        <f t="shared" ref="F6:F17" si="0">E6*D6*C6</f>
        <v>27</v>
      </c>
      <c r="G6" s="74">
        <v>2</v>
      </c>
      <c r="I6" s="75" t="s">
        <v>34</v>
      </c>
    </row>
    <row r="7" spans="2:13" s="66" customFormat="1">
      <c r="B7" s="72" t="s">
        <v>113</v>
      </c>
      <c r="C7" s="73">
        <v>1</v>
      </c>
      <c r="D7" s="73">
        <v>1</v>
      </c>
      <c r="E7" s="73">
        <v>1</v>
      </c>
      <c r="F7" s="73">
        <f t="shared" si="0"/>
        <v>1</v>
      </c>
      <c r="G7" s="74">
        <v>3</v>
      </c>
    </row>
    <row r="8" spans="2:13" s="66" customFormat="1">
      <c r="B8" s="72"/>
      <c r="C8" s="73"/>
      <c r="D8" s="73"/>
      <c r="E8" s="73"/>
      <c r="F8" s="73">
        <f t="shared" si="0"/>
        <v>0</v>
      </c>
      <c r="G8" s="74"/>
    </row>
    <row r="9" spans="2:13" s="66" customFormat="1">
      <c r="B9" s="72"/>
      <c r="C9" s="73"/>
      <c r="D9" s="73"/>
      <c r="E9" s="73"/>
      <c r="F9" s="73">
        <f t="shared" si="0"/>
        <v>0</v>
      </c>
      <c r="G9" s="74"/>
    </row>
    <row r="10" spans="2:13" s="66" customFormat="1">
      <c r="B10" s="72"/>
      <c r="C10" s="73"/>
      <c r="D10" s="73"/>
      <c r="E10" s="73"/>
      <c r="F10" s="73">
        <f t="shared" si="0"/>
        <v>0</v>
      </c>
      <c r="G10" s="74"/>
    </row>
    <row r="11" spans="2:13" s="66" customFormat="1">
      <c r="B11" s="72"/>
      <c r="C11" s="73"/>
      <c r="D11" s="73"/>
      <c r="E11" s="73"/>
      <c r="F11" s="73">
        <f t="shared" si="0"/>
        <v>0</v>
      </c>
      <c r="G11" s="74"/>
    </row>
    <row r="12" spans="2:13" s="66" customFormat="1">
      <c r="B12" s="72"/>
      <c r="C12" s="73"/>
      <c r="D12" s="73"/>
      <c r="E12" s="73"/>
      <c r="F12" s="73">
        <f t="shared" si="0"/>
        <v>0</v>
      </c>
      <c r="G12" s="74"/>
    </row>
    <row r="13" spans="2:13" s="66" customFormat="1">
      <c r="B13" s="72"/>
      <c r="C13" s="73"/>
      <c r="D13" s="73"/>
      <c r="E13" s="73"/>
      <c r="F13" s="73">
        <f t="shared" si="0"/>
        <v>0</v>
      </c>
      <c r="G13" s="74"/>
    </row>
    <row r="14" spans="2:13" s="66" customFormat="1">
      <c r="B14" s="72"/>
      <c r="C14" s="73"/>
      <c r="D14" s="73"/>
      <c r="E14" s="73"/>
      <c r="F14" s="73">
        <f t="shared" si="0"/>
        <v>0</v>
      </c>
      <c r="G14" s="74"/>
    </row>
    <row r="15" spans="2:13" s="66" customFormat="1">
      <c r="B15" s="72"/>
      <c r="C15" s="73"/>
      <c r="D15" s="73"/>
      <c r="E15" s="73"/>
      <c r="F15" s="73">
        <f t="shared" si="0"/>
        <v>0</v>
      </c>
      <c r="G15" s="74"/>
    </row>
    <row r="16" spans="2:13" s="66" customFormat="1">
      <c r="B16" s="72"/>
      <c r="C16" s="73"/>
      <c r="D16" s="73"/>
      <c r="E16" s="73"/>
      <c r="F16" s="73">
        <f t="shared" si="0"/>
        <v>0</v>
      </c>
      <c r="G16" s="74"/>
    </row>
    <row r="17" spans="2:7" s="66" customFormat="1" ht="13.5" thickBot="1">
      <c r="B17" s="76"/>
      <c r="C17" s="77"/>
      <c r="D17" s="77"/>
      <c r="E17" s="77"/>
      <c r="F17" s="77">
        <f t="shared" si="0"/>
        <v>0</v>
      </c>
      <c r="G17" s="78"/>
    </row>
    <row r="18" spans="2:7" s="66" customFormat="1" ht="13.5" thickBot="1"/>
    <row r="19" spans="2:7" s="66" customFormat="1" ht="14.5">
      <c r="B19" s="79" t="s">
        <v>35</v>
      </c>
      <c r="C19" s="80"/>
      <c r="D19" s="80"/>
      <c r="E19" s="80"/>
      <c r="F19" s="80"/>
      <c r="G19" s="81"/>
    </row>
    <row r="20" spans="2:7" s="66" customFormat="1" ht="14.5">
      <c r="B20" s="82" t="s">
        <v>69</v>
      </c>
      <c r="C20" s="83"/>
      <c r="D20" s="83"/>
      <c r="E20" s="83"/>
      <c r="F20" s="83"/>
      <c r="G20" s="84"/>
    </row>
    <row r="21" spans="2:7" s="66" customFormat="1" ht="15" customHeight="1" thickBot="1">
      <c r="B21" s="85" t="s">
        <v>68</v>
      </c>
      <c r="C21" s="86"/>
      <c r="D21" s="86"/>
      <c r="E21" s="86"/>
      <c r="F21" s="86"/>
      <c r="G21" s="87"/>
    </row>
    <row r="22" spans="2:7" s="66" customFormat="1">
      <c r="B22" s="83"/>
      <c r="C22" s="83"/>
      <c r="D22" s="83"/>
      <c r="E22" s="83"/>
      <c r="F22" s="83"/>
      <c r="G22" s="83"/>
    </row>
    <row r="23" spans="2:7" s="66" customFormat="1"/>
    <row r="24" spans="2:7" s="66" customFormat="1"/>
    <row r="25" spans="2:7" s="66" customFormat="1"/>
    <row r="26" spans="2:7" s="66" customFormat="1"/>
    <row r="27" spans="2:7" s="66" customFormat="1"/>
    <row r="28" spans="2:7" s="66" customFormat="1"/>
    <row r="29" spans="2:7" s="66" customFormat="1"/>
    <row r="30" spans="2:7" s="66" customFormat="1"/>
    <row r="31" spans="2:7" s="66" customFormat="1"/>
    <row r="32" spans="2:7" s="66" customFormat="1"/>
    <row r="33" s="66" customFormat="1"/>
    <row r="34" s="66" customFormat="1"/>
    <row r="35" s="66" customFormat="1"/>
    <row r="36" s="66" customFormat="1"/>
  </sheetData>
  <mergeCells count="6">
    <mergeCell ref="B2:G2"/>
    <mergeCell ref="B3:B4"/>
    <mergeCell ref="C3:C4"/>
    <mergeCell ref="D3:D4"/>
    <mergeCell ref="E3:E4"/>
    <mergeCell ref="F3:G3"/>
  </mergeCells>
  <dataValidations count="1">
    <dataValidation type="list" allowBlank="1" showInputMessage="1" showErrorMessage="1" sqref="C5:E17" xr:uid="{00000000-0002-0000-0500-000000000000}">
      <formula1>$M$3:$M$5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3:W25"/>
  <sheetViews>
    <sheetView showGridLines="0" tabSelected="1" view="pageBreakPreview" zoomScale="40" zoomScaleNormal="50" zoomScaleSheetLayoutView="40" zoomScalePageLayoutView="50" workbookViewId="0">
      <selection activeCell="Y17" sqref="Y17"/>
    </sheetView>
  </sheetViews>
  <sheetFormatPr defaultColWidth="8.69921875" defaultRowHeight="21"/>
  <cols>
    <col min="1" max="1" width="9.296875" customWidth="1"/>
    <col min="2" max="2" width="18.69921875" customWidth="1"/>
    <col min="3" max="3" width="24.3984375" style="13" customWidth="1"/>
    <col min="4" max="4" width="30.69921875" customWidth="1"/>
    <col min="5" max="5" width="52" customWidth="1"/>
    <col min="6" max="6" width="30.69921875" customWidth="1"/>
    <col min="7" max="7" width="52" customWidth="1"/>
    <col min="8" max="8" width="30.69921875" customWidth="1"/>
    <col min="9" max="9" width="52.69921875" customWidth="1"/>
  </cols>
  <sheetData>
    <row r="3" spans="2:23" s="1" customFormat="1" ht="45">
      <c r="B3" s="221" t="s">
        <v>22</v>
      </c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</row>
    <row r="4" spans="2:23" s="6" customFormat="1" ht="26">
      <c r="C4" s="5"/>
      <c r="D4" s="64"/>
      <c r="E4" s="5"/>
      <c r="F4" s="64"/>
      <c r="G4" s="5"/>
      <c r="H4" s="64"/>
      <c r="I4" s="5"/>
    </row>
    <row r="5" spans="2:23" s="4" customFormat="1" ht="26"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2:23" s="4" customFormat="1" ht="26"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</row>
    <row r="7" spans="2:23" s="4" customFormat="1" ht="26"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2:23" ht="20">
      <c r="C8" s="7"/>
      <c r="D8" s="8"/>
      <c r="E8" s="8"/>
      <c r="F8" s="8"/>
      <c r="G8" s="8"/>
      <c r="H8" s="8"/>
      <c r="I8" s="8"/>
    </row>
    <row r="9" spans="2:23" ht="20">
      <c r="C9" s="7"/>
      <c r="D9" s="8"/>
      <c r="E9" s="8"/>
      <c r="F9" s="8"/>
      <c r="G9" s="8"/>
      <c r="H9" s="8"/>
      <c r="I9" s="8"/>
    </row>
    <row r="10" spans="2:23" ht="20">
      <c r="C10" s="7"/>
      <c r="D10" s="8"/>
      <c r="E10" s="8"/>
      <c r="F10" s="8"/>
      <c r="G10" s="8"/>
      <c r="H10" s="8"/>
      <c r="I10" s="8"/>
    </row>
    <row r="11" spans="2:23" ht="20">
      <c r="C11" s="7"/>
      <c r="D11" s="8"/>
      <c r="E11" s="8"/>
      <c r="F11" s="8"/>
      <c r="G11" s="8"/>
      <c r="H11" s="8"/>
      <c r="I11" s="8"/>
    </row>
    <row r="12" spans="2:23" ht="20">
      <c r="C12" s="7"/>
      <c r="D12" s="8"/>
      <c r="E12" s="8"/>
      <c r="F12" s="8"/>
      <c r="G12" s="8"/>
      <c r="H12" s="8"/>
      <c r="I12" s="8"/>
    </row>
    <row r="13" spans="2:23" ht="20">
      <c r="C13" s="7"/>
      <c r="D13" s="8"/>
      <c r="E13" s="8"/>
      <c r="F13" s="8"/>
      <c r="G13" s="8"/>
      <c r="H13" s="8"/>
      <c r="I13" s="8"/>
    </row>
    <row r="14" spans="2:23" ht="20">
      <c r="C14" s="7"/>
      <c r="D14" s="8"/>
      <c r="E14" s="8"/>
      <c r="F14" s="8"/>
      <c r="G14" s="8"/>
      <c r="H14" s="8"/>
      <c r="I14" s="8"/>
    </row>
    <row r="15" spans="2:23"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2:23"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3:23"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3:23"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3:23"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3:23"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3:23"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3:23"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3:23"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3:23"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3:23"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</sheetData>
  <mergeCells count="1">
    <mergeCell ref="B3:Q3"/>
  </mergeCells>
  <phoneticPr fontId="4" type="noConversion"/>
  <printOptions horizontalCentered="1" verticalCentered="1"/>
  <pageMargins left="0" right="0" top="0" bottom="0" header="0" footer="0"/>
  <pageSetup paperSize="9" scale="44" orientation="landscape" horizontalDpi="4294967292" verticalDpi="4294967292" r:id="rId1"/>
  <rowBreaks count="1" manualBreakCount="1">
    <brk id="5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Tema do Projeto</vt:lpstr>
      <vt:lpstr>Canvas de Projeto</vt:lpstr>
      <vt:lpstr>Planilha Verificação Qualidade</vt:lpstr>
      <vt:lpstr>SIPOC</vt:lpstr>
      <vt:lpstr>Plano de ação (5W3H)</vt:lpstr>
      <vt:lpstr>5 Porquês</vt:lpstr>
      <vt:lpstr>Pareto</vt:lpstr>
      <vt:lpstr>Matriz de GUT</vt:lpstr>
      <vt:lpstr>Diagrama de Ishikawa</vt:lpstr>
      <vt:lpstr>'Diagrama de Ishikawa'!Area_de_impressao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Cleber Gomes</cp:lastModifiedBy>
  <cp:lastPrinted>2016-02-18T13:29:06Z</cp:lastPrinted>
  <dcterms:created xsi:type="dcterms:W3CDTF">2015-11-23T11:38:11Z</dcterms:created>
  <dcterms:modified xsi:type="dcterms:W3CDTF">2022-12-07T18:32:38Z</dcterms:modified>
</cp:coreProperties>
</file>