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# MATERIAL\FGV - GP\01.04 - Análise de viabilidade de projetos\"/>
    </mc:Choice>
  </mc:AlternateContent>
  <xr:revisionPtr revIDLastSave="0" documentId="13_ncr:1_{B45510F4-F952-44E8-91A3-E719BD87BA37}" xr6:coauthVersionLast="47" xr6:coauthVersionMax="47" xr10:uidLastSave="{00000000-0000-0000-0000-000000000000}"/>
  <bookViews>
    <workbookView xWindow="-110" yWindow="-110" windowWidth="19420" windowHeight="10420" activeTab="4" xr2:uid="{823C91F1-D42E-422D-8923-880ECADB43B5}"/>
  </bookViews>
  <sheets>
    <sheet name="2.1 Prz M Pontes" sheetId="3" r:id="rId1"/>
    <sheet name="2.2 Prz M Croce" sheetId="4" r:id="rId2"/>
    <sheet name="2.3 Prz M Fiat" sheetId="5" r:id="rId3"/>
    <sheet name="2.4 Croce Pontes" sheetId="1" r:id="rId4"/>
    <sheet name="2.6 Flx Cx Miranda" sheetId="2" r:id="rId5"/>
    <sheet name="2.7 Flx Star Trek" sheetId="6" r:id="rId6"/>
    <sheet name="2.8 PBS" sheetId="7" r:id="rId7"/>
    <sheet name="2.9 Vr Presente" sheetId="8" r:id="rId8"/>
    <sheet name="2.10 PBD" sheetId="9" r:id="rId9"/>
    <sheet name="2.11 VPL" sheetId="10" r:id="rId10"/>
    <sheet name="2.11 flx cx VPL" sheetId="11" r:id="rId11"/>
    <sheet name="2.12 TIR" sheetId="12" r:id="rId12"/>
    <sheet name="2.13 IL" sheetId="13" r:id="rId13"/>
    <sheet name="2.14 TR" sheetId="14" r:id="rId14"/>
    <sheet name="2.15 Proj MEX" sheetId="15" r:id="rId15"/>
    <sheet name="2.16 Proj MEXHD" sheetId="16" r:id="rId16"/>
    <sheet name="2.18 Proj. Dp" sheetId="17" r:id="rId17"/>
  </sheets>
  <definedNames>
    <definedName name="_Toc21348262" localSheetId="0">'2.1 Prz M Pontes'!$A$1</definedName>
    <definedName name="_Toc21348263" localSheetId="1">'2.2 Prz M Croce'!$A$1</definedName>
    <definedName name="_Toc21348264" localSheetId="2">'2.3 Prz M Fiat'!$A$1</definedName>
    <definedName name="_Toc21348268" localSheetId="5">'2.7 Flx Star Trek'!$A$1</definedName>
    <definedName name="_Toc21348269" localSheetId="6">'2.8 PBS'!$A$1</definedName>
    <definedName name="_Toc21348270" localSheetId="6">'2.8 PBS'!$A$17</definedName>
    <definedName name="_Toc21348271" localSheetId="7">'2.9 Vr Presente'!$A$1</definedName>
    <definedName name="_Toc21348272" localSheetId="7">'2.9 Vr Presente'!$A$16</definedName>
    <definedName name="_Toc21348273" localSheetId="8">'2.10 PBD'!$A$1</definedName>
    <definedName name="_Toc21348274" localSheetId="8">'2.10 PBD'!$A$17</definedName>
    <definedName name="_Toc21348275" localSheetId="9">'2.11 VPL'!$A$1</definedName>
    <definedName name="_Toc21348276" localSheetId="9">'2.11 VPL'!$A$28</definedName>
    <definedName name="_Toc21348277" localSheetId="10">'2.11 flx cx VPL'!$A$1</definedName>
    <definedName name="_Toc21348279" localSheetId="11">'2.12 TIR'!$A$1</definedName>
    <definedName name="_Toc21348281" localSheetId="12">'2.13 IL'!$A$1</definedName>
    <definedName name="_Toc21348283" localSheetId="13">'2.14 TR'!$A$1</definedName>
    <definedName name="_Toc21348285" localSheetId="14">'2.15 Proj MEX'!$A$1</definedName>
    <definedName name="_Toc21348287" localSheetId="15">'2.16 Proj MEXHD'!$A$1</definedName>
    <definedName name="_Toc21348290" localSheetId="16">'2.18 Proj. Dp'!$A$1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6" i="2" l="1"/>
  <c r="E66" i="2"/>
  <c r="D66" i="2"/>
  <c r="C66" i="2"/>
  <c r="B66" i="2"/>
  <c r="D60" i="2"/>
  <c r="E60" i="2"/>
  <c r="F60" i="2"/>
  <c r="C60" i="2"/>
  <c r="D58" i="2"/>
  <c r="E58" i="2"/>
  <c r="F58" i="2"/>
  <c r="C58" i="2"/>
  <c r="D57" i="2"/>
  <c r="E57" i="2"/>
  <c r="F57" i="2"/>
  <c r="C57" i="2"/>
  <c r="D56" i="2"/>
  <c r="E56" i="2"/>
  <c r="F56" i="2"/>
  <c r="C56" i="2"/>
  <c r="E33" i="2"/>
  <c r="D33" i="2"/>
  <c r="C33" i="2"/>
  <c r="C32" i="2"/>
  <c r="D32" i="2"/>
  <c r="E32" i="2"/>
  <c r="B32" i="2"/>
  <c r="C28" i="2"/>
  <c r="D28" i="2"/>
  <c r="E28" i="2"/>
  <c r="B28" i="2"/>
  <c r="C31" i="2"/>
  <c r="D31" i="2"/>
  <c r="E31" i="2"/>
  <c r="B31" i="2"/>
  <c r="C39" i="1"/>
  <c r="D39" i="1"/>
  <c r="E39" i="1"/>
  <c r="B39" i="1"/>
  <c r="C38" i="1"/>
  <c r="D38" i="1"/>
  <c r="E38" i="1"/>
  <c r="B38" i="1"/>
  <c r="D36" i="1"/>
  <c r="C36" i="1" s="1"/>
  <c r="B36" i="1" s="1"/>
  <c r="D35" i="1"/>
  <c r="C35" i="1" s="1"/>
  <c r="B35" i="1" s="1"/>
  <c r="D34" i="1"/>
  <c r="C34" i="1" s="1"/>
  <c r="B34" i="1" s="1"/>
  <c r="D33" i="1"/>
  <c r="C33" i="1" s="1"/>
  <c r="B33" i="1" s="1"/>
  <c r="C31" i="1"/>
  <c r="D31" i="1"/>
  <c r="E31" i="1"/>
  <c r="B31" i="1"/>
  <c r="D27" i="1"/>
  <c r="C27" i="1" s="1"/>
  <c r="B27" i="1" s="1"/>
  <c r="H21" i="1"/>
  <c r="G21" i="1"/>
  <c r="I20" i="1"/>
  <c r="H20" i="1"/>
  <c r="H17" i="1" s="1"/>
  <c r="G20" i="1"/>
  <c r="D20" i="1"/>
  <c r="D19" i="1"/>
  <c r="J17" i="1"/>
  <c r="I17" i="1"/>
  <c r="G17" i="1"/>
  <c r="I15" i="1"/>
  <c r="H15" i="1" s="1"/>
  <c r="G15" i="1" s="1"/>
  <c r="I14" i="1"/>
  <c r="H14" i="1" s="1"/>
  <c r="J13" i="1"/>
  <c r="E13" i="1"/>
  <c r="D13" i="1"/>
  <c r="C13" i="1"/>
  <c r="B13" i="1"/>
  <c r="I12" i="1"/>
  <c r="H12" i="1"/>
  <c r="G12" i="1" s="1"/>
  <c r="I11" i="1"/>
  <c r="H11" i="1" s="1"/>
  <c r="G11" i="1" s="1"/>
  <c r="I10" i="1"/>
  <c r="H10" i="1" s="1"/>
  <c r="G10" i="1" s="1"/>
  <c r="D10" i="1"/>
  <c r="C10" i="1" s="1"/>
  <c r="I9" i="1"/>
  <c r="H9" i="1" s="1"/>
  <c r="G9" i="1" s="1"/>
  <c r="I8" i="1"/>
  <c r="H8" i="1" s="1"/>
  <c r="J7" i="1"/>
  <c r="E7" i="1"/>
  <c r="D7" i="1"/>
  <c r="J23" i="1" l="1"/>
  <c r="I7" i="1"/>
  <c r="E23" i="1"/>
  <c r="I13" i="1"/>
  <c r="D23" i="1"/>
  <c r="H7" i="1"/>
  <c r="G8" i="1"/>
  <c r="G7" i="1" s="1"/>
  <c r="B10" i="1"/>
  <c r="B7" i="1" s="1"/>
  <c r="B23" i="1" s="1"/>
  <c r="C7" i="1"/>
  <c r="C23" i="1" s="1"/>
  <c r="G14" i="1"/>
  <c r="G13" i="1" s="1"/>
  <c r="H13" i="1"/>
  <c r="G23" i="1" l="1"/>
  <c r="I23" i="1"/>
  <c r="H23" i="1"/>
</calcChain>
</file>

<file path=xl/sharedStrings.xml><?xml version="1.0" encoding="utf-8"?>
<sst xmlns="http://schemas.openxmlformats.org/spreadsheetml/2006/main" count="619" uniqueCount="329">
  <si>
    <t>Ativo Circulante Cíclico</t>
  </si>
  <si>
    <t>Aplicações de Recursos</t>
  </si>
  <si>
    <t>Total do ACC</t>
  </si>
  <si>
    <t>Passivo Circulante Cíclico</t>
  </si>
  <si>
    <t>Origens de Recursos</t>
  </si>
  <si>
    <t>Total do PCC</t>
  </si>
  <si>
    <t>NLCG = ACC - PCC</t>
  </si>
  <si>
    <t>Variação da NLCG</t>
  </si>
  <si>
    <t>Capital de Giro líquido AC - PC</t>
  </si>
  <si>
    <t>2.4 CCL, CGL, NLCG Croce Pontes S/A</t>
  </si>
  <si>
    <t>2.6 Elaboração do Fluxo de Caixa do Projeto – Miranda Ltda.</t>
  </si>
  <si>
    <t>Demonstração do Resultado do Exercício (DRE)                $ Mil</t>
  </si>
  <si>
    <t>Discriminação</t>
  </si>
  <si>
    <t>Ano 1</t>
  </si>
  <si>
    <t>Ano 2</t>
  </si>
  <si>
    <t>Ano 3</t>
  </si>
  <si>
    <t>Ano 4</t>
  </si>
  <si>
    <t>Receita Operacional Bruta</t>
  </si>
  <si>
    <t>(–) Impostos</t>
  </si>
  <si>
    <t>(=) Receita Operacional Líquida</t>
  </si>
  <si>
    <t>(–) Custo Mercadorias Vendidas</t>
  </si>
  <si>
    <t>(=) Lucro Bruto</t>
  </si>
  <si>
    <t>(–) Despesas Administrativas</t>
  </si>
  <si>
    <t>(–) Despesas Comerciais</t>
  </si>
  <si>
    <t>(–) Despesas Financeiras</t>
  </si>
  <si>
    <t>(=) Resultado Operacional Líquido</t>
  </si>
  <si>
    <t>(–) Imposto Renda e CSLL</t>
  </si>
  <si>
    <t>(=) Resultado Líquido do Exercício</t>
  </si>
  <si>
    <t>Outros Dados:</t>
  </si>
  <si>
    <t>Depreciação</t>
  </si>
  <si>
    <t>2 – Necessidade Líquida de Capital de Giro:</t>
  </si>
  <si>
    <t>Ativo Cíclico</t>
  </si>
  <si>
    <t>Saldo de Duplicatas a Receber</t>
  </si>
  <si>
    <t>(+) Saldo de Estoques</t>
  </si>
  <si>
    <t>Total do Ativo Cíclico</t>
  </si>
  <si>
    <t>Passivo Cíclico</t>
  </si>
  <si>
    <t>(–)  Saldo a Pagar Fornecedores</t>
  </si>
  <si>
    <t>Total do Passivo Cíclico</t>
  </si>
  <si>
    <t>(=) NLCG</t>
  </si>
  <si>
    <t>3 – Amortização dos financiamentos e pagamento do saldo do balanço no ano 4:</t>
  </si>
  <si>
    <t>Financiamento Curto Prazo</t>
  </si>
  <si>
    <t>(+) Financiamento Longo Prazo</t>
  </si>
  <si>
    <t>(=) Total</t>
  </si>
  <si>
    <t>Pagamento Saldo Financiamento</t>
  </si>
  <si>
    <t>4 – Venda das imobilizações, saldo do balanço, ano 4: $350 mil.</t>
  </si>
  <si>
    <t>5 – Imposto de Renda e CSSL: 24%</t>
  </si>
  <si>
    <t>6 – Modelos dos fluxos de caixa a serem utilizados:</t>
  </si>
  <si>
    <t>Fluxo de Caixa do Projeto - FCP</t>
  </si>
  <si>
    <t xml:space="preserve">  $ Mil</t>
  </si>
  <si>
    <t>Ano1</t>
  </si>
  <si>
    <t>(-) Impostos</t>
  </si>
  <si>
    <t>(-) Custo Mercadorias Vendidas</t>
  </si>
  <si>
    <t>(-) Despesas Administrativas</t>
  </si>
  <si>
    <t>(-) Despesas Comerciais</t>
  </si>
  <si>
    <t>(-) Despesas Financeiras</t>
  </si>
  <si>
    <t>(-) Imposto Renda e CSLL</t>
  </si>
  <si>
    <t>(+) Depreciação</t>
  </si>
  <si>
    <t>(=) Geração de Caixa</t>
  </si>
  <si>
    <t>(-) NLCG</t>
  </si>
  <si>
    <t>(+) Retorno da NLCG</t>
  </si>
  <si>
    <t>(-) Imobilizações</t>
  </si>
  <si>
    <t>(+) Venda das Imobilizações</t>
  </si>
  <si>
    <t>(=) Fluxo de Caixa do Projeto</t>
  </si>
  <si>
    <t>Obs.: No Fluxo de Caixa do Projeto não foram consideradas as Despesas Financeiras nem as Amortizações dos Financiamentos. Assim, tem que ajustar o Resultado Líquido do exercício recalculando o IR e a CSLL.</t>
  </si>
  <si>
    <t>Fluxo de Caixa a Disposição dos Sócios – FCS</t>
  </si>
  <si>
    <t>(=) Resultado Operacional</t>
  </si>
  <si>
    <t>(=) Res. Líquido do Exercício</t>
  </si>
  <si>
    <t>(–) NLCG</t>
  </si>
  <si>
    <t>(–) Imobilizações</t>
  </si>
  <si>
    <t>(–) Amortização Financiamentos</t>
  </si>
  <si>
    <t>(–) Pagamento Saldo Financiamento</t>
  </si>
  <si>
    <t>(=) Fluxo a Disposição Sócios</t>
  </si>
  <si>
    <r>
      <t xml:space="preserve">1 – Depreciação: (contida nas Despesas Administrativa)       </t>
    </r>
    <r>
      <rPr>
        <b/>
        <sz val="10"/>
        <color theme="4"/>
        <rFont val="Verdana"/>
        <family val="2"/>
      </rPr>
      <t>$ Mil</t>
    </r>
  </si>
  <si>
    <t>2.1 Prazos Médios Pontes S/A</t>
  </si>
  <si>
    <t xml:space="preserve">A empresa Pontes S/A está desenvolvendo o projeto de um novo produto. Este é o momento ideal para definir as três principais políticas. </t>
  </si>
  <si>
    <t xml:space="preserve">Para este produto estão negociando junto aos fornecedores os prazos de compras. Fecharam um contrato que o prazo para pagamento será com 30, 60, 90 e 120 dias. </t>
  </si>
  <si>
    <t xml:space="preserve">A empresa está treinando os vendedores e sua política de vendas será vender este novo produto para receber da seguinte forma: 10% à vista, 20% com 30 dias, 30% com 60 dias e 40% com 90 dias. </t>
  </si>
  <si>
    <t xml:space="preserve">A logística para disponibilização da matéria prima foi acertada para atender a política de estoque mínimo. Assim, entre a compra da matéria prima, processamento e a venda está garantido um prazo de 30 dias.  </t>
  </si>
  <si>
    <t>Com as políticas deste novo produto estabelecidas calcule o PMC, PME, PMR, CO e CF.</t>
  </si>
  <si>
    <t>2.2 Prazos Médios Croce S/A</t>
  </si>
  <si>
    <t xml:space="preserve">A empresa Croce S/A está desenvolvendo o projeto de um novo produto. Este é o momento ideal para definir as três principais políticas. </t>
  </si>
  <si>
    <t xml:space="preserve">Para este produto estão negociando junto aos fornecedores os prazos de compras. Fecharam um contrato que o prazo para pagamento será com 20, 30, 40 e 60 dias. </t>
  </si>
  <si>
    <t xml:space="preserve">A empresa está treinando os vendedores e sua política de vendas será vender este novo produto para receber da seguinte forma: 10% à vista, 30% com 30 dias, 30% com 60 dias e 30% com 90 dias. </t>
  </si>
  <si>
    <t xml:space="preserve">A logística para disponibilização da matéria prima foi acertada para atender a política de estoque mínimo. Assim, entre a compra da matéria prima, processamento e a venda está garantido um prazo de 20 dias.  </t>
  </si>
  <si>
    <t>2.3 Prazos Médios Fiat Automóveis S/A</t>
  </si>
  <si>
    <t xml:space="preserve">A Fiat está desenvolvendo o projeto do novo carro. Para este carro estão negociando junto aos fornecedores os prazos de compras. Fecharam contratos que garante o prazo para pagamento com 60, 80, 100 e 120 dias. A Fiat já avisou às concessionárias que sua política de vendas deste novo carro será receber da seguinte forma: 30% com 30 dias, 30% com 60 dias, 20% com 90 dias e 20% com 120 dias. A engenharia de produção estimou que entre a entrega dos fornecedores, montagem dos carros, testes de qualidade e venda deve gastar em média 10 dias.  </t>
  </si>
  <si>
    <t>Com as políticas do novo carro da Fiat estabelecidas calcule o PMC, PME, PMR, CO e CF.</t>
  </si>
  <si>
    <t>2.7 Elaboração do Fluxo de Caixa do Projeto – Star Trek</t>
  </si>
  <si>
    <t>Partindo-se da Demonstração de Resultado do Exercício - DRE e dos dados informados do projeto Star Trek, montar o Fluxo de Caixa do Projeto e o Fluxo de Caixa a Disposição dos Sócios. O valor do projeto é de $3.800 mil assim discriminados: NLCG de $1.300 mil e Imobilizações no valor de $2.500 mil no início do projeto. Os sócios investirão $2.800 complementando o saldo com um financiamento de curto prazo no valor de $500 mil e outro de longo prazo no valor de $500 mil. Adiante estão indicados os modelos dos dois fluxos solicitados.</t>
  </si>
  <si>
    <t>Demonstração do Resultado do Exercício</t>
  </si>
  <si>
    <t>1 – Depreciação: (contida nas Despesas Administrativas)</t>
  </si>
  <si>
    <t>Para calcular a necessidade de capital de giro sabe-se que a empresa tem os seguintes saldos das contas cíclicas respectivamente do ano 1 ao ano 4: Fornecedores 18.200, 19.300, 27.180, 31.050. Duplicatas a receber de clientes 8.900, 9.470, 13.280, 15.180. Saldo de contas a pagar referente a energia, alugueis, encargos sociais e etc 3.640, 3.860, 5.430, 6.210. Saldo final de estoques 14.240, 15.160, 21.260, 24.280.</t>
  </si>
  <si>
    <t xml:space="preserve">   $ Mil</t>
  </si>
  <si>
    <t>4 – Venda das imobilizações, saldo do balanço, ano 4: $660 mil.</t>
  </si>
  <si>
    <t>5 – Imposto de Renda e CSLL: 25%</t>
  </si>
  <si>
    <t>(=) Receita Oper. Líquida</t>
  </si>
  <si>
    <t>(=) Resultado Oper. Líquido</t>
  </si>
  <si>
    <t>Obs.: No Fluxo de Caixa do Projeto não foram consideradas as Despesas Financeiras nem as Amortizações dos Financiamentos. Assim, tem que ajustar o Resultado líquido do exercício recalculando o IR e a CSLL.</t>
  </si>
  <si>
    <t>Fluxo de Caixa a Disposição dos Sócios – FCS                    $ Mil</t>
  </si>
  <si>
    <t>(=) Res. Operacional Líquido</t>
  </si>
  <si>
    <t xml:space="preserve">       Sócios</t>
  </si>
  <si>
    <r>
      <t>(</t>
    </r>
    <r>
      <rPr>
        <sz val="10"/>
        <color theme="1"/>
        <rFont val="Verdana"/>
        <family val="2"/>
      </rPr>
      <t>–</t>
    </r>
    <r>
      <rPr>
        <sz val="10"/>
        <color rgb="FF000000"/>
        <rFont val="Verdana"/>
        <family val="2"/>
      </rPr>
      <t>) Impostos</t>
    </r>
  </si>
  <si>
    <r>
      <t>(</t>
    </r>
    <r>
      <rPr>
        <sz val="10"/>
        <color theme="1"/>
        <rFont val="Verdana"/>
        <family val="2"/>
      </rPr>
      <t>–</t>
    </r>
    <r>
      <rPr>
        <sz val="10"/>
        <color rgb="FF000000"/>
        <rFont val="Verdana"/>
        <family val="2"/>
      </rPr>
      <t>) Custo Mercadorias Vendidas</t>
    </r>
  </si>
  <si>
    <r>
      <t>(</t>
    </r>
    <r>
      <rPr>
        <sz val="10"/>
        <color theme="1"/>
        <rFont val="Verdana"/>
        <family val="2"/>
      </rPr>
      <t>–</t>
    </r>
    <r>
      <rPr>
        <sz val="10"/>
        <color rgb="FF000000"/>
        <rFont val="Verdana"/>
        <family val="2"/>
      </rPr>
      <t>) Despesas Administrativas</t>
    </r>
  </si>
  <si>
    <r>
      <t>(</t>
    </r>
    <r>
      <rPr>
        <sz val="10"/>
        <color theme="1"/>
        <rFont val="Verdana"/>
        <family val="2"/>
      </rPr>
      <t>–</t>
    </r>
    <r>
      <rPr>
        <sz val="10"/>
        <color rgb="FF000000"/>
        <rFont val="Verdana"/>
        <family val="2"/>
      </rPr>
      <t>) Despesas Comerciais</t>
    </r>
  </si>
  <si>
    <r>
      <t>(</t>
    </r>
    <r>
      <rPr>
        <sz val="10"/>
        <color theme="1"/>
        <rFont val="Verdana"/>
        <family val="2"/>
      </rPr>
      <t>–</t>
    </r>
    <r>
      <rPr>
        <sz val="10"/>
        <color rgb="FF000000"/>
        <rFont val="Verdana"/>
        <family val="2"/>
      </rPr>
      <t>) Despesas Financeiras</t>
    </r>
  </si>
  <si>
    <r>
      <t>(</t>
    </r>
    <r>
      <rPr>
        <sz val="10"/>
        <color theme="1"/>
        <rFont val="Verdana"/>
        <family val="2"/>
      </rPr>
      <t>–</t>
    </r>
    <r>
      <rPr>
        <sz val="10"/>
        <color rgb="FF000000"/>
        <rFont val="Verdana"/>
        <family val="2"/>
      </rPr>
      <t>) Imposto Renda e CSLL</t>
    </r>
  </si>
  <si>
    <r>
      <t>(=)</t>
    </r>
    <r>
      <rPr>
        <b/>
        <sz val="14"/>
        <color theme="1"/>
        <rFont val="Verdana"/>
        <family val="2"/>
      </rPr>
      <t xml:space="preserve"> </t>
    </r>
    <r>
      <rPr>
        <b/>
        <sz val="10"/>
        <color theme="1"/>
        <rFont val="Verdana"/>
        <family val="2"/>
      </rPr>
      <t xml:space="preserve">Fluxo a Disposição </t>
    </r>
  </si>
  <si>
    <t>2.8 Payback Simples – PBS</t>
  </si>
  <si>
    <t>O valor aplicado é adicionado, período a período, aos fluxos de caixa líquidos gerados, para que se obtenha o tempo de recuperação do investimento inicial.</t>
  </si>
  <si>
    <t>EXEMPLO:</t>
  </si>
  <si>
    <t>Considere que uma empresa pretende realizar um projeto, conforme fluxo de caixa adiante informado, com seis anos de duração e que o prazo máximo que ela suporta para o payback é de quatro anos. Qual o período de recuperação do investimento inicial?</t>
  </si>
  <si>
    <t>ANO</t>
  </si>
  <si>
    <t>F. CAIXA</t>
  </si>
  <si>
    <t>V. ACUM.</t>
  </si>
  <si>
    <t>No cálculo do payback simples alguns problemas devem ser considerados:</t>
  </si>
  <si>
    <r>
      <t>·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Verdana"/>
        <family val="2"/>
      </rPr>
      <t>Não leva em consideração o valor do dinheiro no tempo.</t>
    </r>
  </si>
  <si>
    <r>
      <t>·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Verdana"/>
        <family val="2"/>
      </rPr>
      <t>Não leva em conta a distribuição do fluxo de caixa dentro do período de recuperação do investimento.</t>
    </r>
  </si>
  <si>
    <r>
      <t>·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Verdana"/>
        <family val="2"/>
      </rPr>
      <t>Não considera os fluxos de caixa após o período de recuperação. Isso pode levar à rejeição de projetos com maior duração e, no entanto, melhor rentabilidade.</t>
    </r>
  </si>
  <si>
    <r>
      <t>·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Verdana"/>
        <family val="2"/>
      </rPr>
      <t>Não pode ser comparado com um padrão de rentabilidade, como o custo de capital.</t>
    </r>
  </si>
  <si>
    <t>SOLUÇÃO:</t>
  </si>
  <si>
    <t>2.8.1 Exercícios PBS</t>
  </si>
  <si>
    <t>1 – Verificar qual dos dois projetos abaixo se apresenta mais interessante levando-se em conta o tempo de retorno do capital.</t>
  </si>
  <si>
    <t>Projetos</t>
  </si>
  <si>
    <t>A</t>
  </si>
  <si>
    <t>B</t>
  </si>
  <si>
    <t>2 - Verificar qual dos dois projetos abaixo se apresenta mais interessante levando-se em conta o tempo de retorno do capital.</t>
  </si>
  <si>
    <t>3 - Verificar qual dos dois projetos abaixo se apresenta mais interessante levando-se em conta o tempo de retorno do capital.</t>
  </si>
  <si>
    <t>2.9 Valor Presente – VP</t>
  </si>
  <si>
    <t>Valor Presente – VP</t>
  </si>
  <si>
    <t>Consiste na técnica de trazer valores futuros para a data presente (data 0) mediante a utilização de uma taxa de desconto.</t>
  </si>
  <si>
    <t>Assim, por exemplo, uma dívida de $90.000,00 que tenha o vencimento para daqui a 90 dias poderá ser liquidada hoje mediante uma determinada taxa de desconto acertada entre devedor e credor. Suponhamos a taxa de 2% ao mês.</t>
  </si>
  <si>
    <t>Fluxo de Caixa:</t>
  </si>
  <si>
    <t>Data 0</t>
  </si>
  <si>
    <t>Data 1 (30 dias)</t>
  </si>
  <si>
    <t>Data 2 (60 dias)</t>
  </si>
  <si>
    <t>Data 3 (90 dias)</t>
  </si>
  <si>
    <t>?</t>
  </si>
  <si>
    <t>Fórmula:</t>
  </si>
  <si>
    <r>
      <t>VP = FV / (1 + i )</t>
    </r>
    <r>
      <rPr>
        <vertAlign val="superscript"/>
        <sz val="10"/>
        <color theme="1"/>
        <rFont val="Verdana"/>
        <family val="2"/>
      </rPr>
      <t>n</t>
    </r>
  </si>
  <si>
    <t>Donde:</t>
  </si>
  <si>
    <t>VP =</t>
  </si>
  <si>
    <t>2.9.1 Exercícios Valor Presente - VP</t>
  </si>
  <si>
    <t>Achar o Valor Presente dos fluxos abaixo discriminados. Considerar a taxa de desconto de 17% ao ano.</t>
  </si>
  <si>
    <t>VP (17%) = $</t>
  </si>
  <si>
    <t>C</t>
  </si>
  <si>
    <t>2.10 Payback Descontado – PBD</t>
  </si>
  <si>
    <t>No método do payback descontado introduz-se a taxa de desconto e a ideia do valor do dinheiro no tempo.</t>
  </si>
  <si>
    <t>Ele é medido pelo tempo decorrido entre a data inicial do fluxo de caixa (ponto zero) e a data futura mais próxima até a qual o valor do investimento inicial é coberto pela soma dos valores presentes das parcelas positivas do fluxo de caixa.</t>
  </si>
  <si>
    <t>Exemplo:</t>
  </si>
  <si>
    <t>Considere o investimento representado pelo fluxo de caixa abaixo para o qual se deseja calcular o payback descontado, levando-se em conta um custo de capital de 10% ao ano.</t>
  </si>
  <si>
    <t>V.PRESENTE</t>
  </si>
  <si>
    <t>Solução:</t>
  </si>
  <si>
    <t>Adiciona-se uma linha para os valores presentes dos fluxos de caixa do projeto, à taxa de 10% ao ano. Após isso, correlaciona-se os valores presentes com o investimento inicial.</t>
  </si>
  <si>
    <t xml:space="preserve">PBD = </t>
  </si>
  <si>
    <t>2.10.1 Exercícios dePayback Descontado – PBD</t>
  </si>
  <si>
    <t>1 - Verificar qual o tempo de retorno do capital investido, considerando-se uma TMA de 18% ao ano para o projeto que apresenta os fluxos de caixa abaixo:</t>
  </si>
  <si>
    <t>V.Presente</t>
  </si>
  <si>
    <t>V.Acumulado</t>
  </si>
  <si>
    <t>2 - Qual dos dois projetos adiante informados apresenta-se mais interessante considerando-se uma TMA de 10% ao ano?</t>
  </si>
  <si>
    <r>
      <t xml:space="preserve">Este método considera o tempo de retorno do capital investido. É estabelecido um prazo </t>
    </r>
    <r>
      <rPr>
        <b/>
        <sz val="10"/>
        <rFont val="Verdana"/>
        <family val="2"/>
      </rPr>
      <t xml:space="preserve">máximo </t>
    </r>
    <r>
      <rPr>
        <sz val="10"/>
        <rFont val="Verdana"/>
        <family val="2"/>
      </rPr>
      <t>para a recuperação do investimento, que servirá de padrão para a análise de viabilidade do projeto.</t>
    </r>
  </si>
  <si>
    <t>2.11 Valor Presente Líquido – VPL</t>
  </si>
  <si>
    <t>O valor presente líquido para análise de projetos é calculado pela diferença entre o valor dos fluxos de caixa previstos, e o valor presente dos investimentos.</t>
  </si>
  <si>
    <t xml:space="preserve">                                 CFj</t>
  </si>
  <si>
    <r>
      <t>VPL =  - CF</t>
    </r>
    <r>
      <rPr>
        <b/>
        <vertAlign val="subscript"/>
        <sz val="10"/>
        <color theme="1"/>
        <rFont val="Verdana"/>
        <family val="2"/>
      </rPr>
      <t xml:space="preserve">0  </t>
    </r>
    <r>
      <rPr>
        <b/>
        <sz val="10"/>
        <color theme="1"/>
        <rFont val="Verdana"/>
        <family val="2"/>
      </rPr>
      <t xml:space="preserve">+ ∑  ------------  </t>
    </r>
  </si>
  <si>
    <r>
      <t xml:space="preserve">                              (1 + i )</t>
    </r>
    <r>
      <rPr>
        <b/>
        <vertAlign val="superscript"/>
        <sz val="10"/>
        <color theme="1"/>
        <rFont val="Verdana"/>
        <family val="2"/>
      </rPr>
      <t>j</t>
    </r>
  </si>
  <si>
    <t>O valor de qualquer projeto de investimento deve ser função de quatro variáveis:</t>
  </si>
  <si>
    <r>
      <t>·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Verdana"/>
        <family val="2"/>
      </rPr>
      <t>Quanto foi investido.</t>
    </r>
  </si>
  <si>
    <r>
      <t>·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Verdana"/>
        <family val="2"/>
      </rPr>
      <t>Quanto ele gera de fluxo de caixa.</t>
    </r>
  </si>
  <si>
    <r>
      <t>·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Verdana"/>
        <family val="2"/>
      </rPr>
      <t>Quando o fluxo de caixa deve ocorrer.</t>
    </r>
  </si>
  <si>
    <r>
      <t>·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Verdana"/>
        <family val="2"/>
      </rPr>
      <t>Qual o risco associado a esse fluxo de caixa.</t>
    </r>
  </si>
  <si>
    <t>O método do Valor Presente Líquido (VPL) é a técnica mais conhecida e também a mais utilizada na avaliação de investimentos.</t>
  </si>
  <si>
    <t>Através dessa metodologia concentram-se todos os valores futuros esperados do fluxo de caixa na data zero. A TMA deve ser a taxa utilizada como a taxa de desconto dos fluxos futuros.</t>
  </si>
  <si>
    <t>A decisão de investimento com base no método do VPL é simples e pode ser resumida da seguinte forma:</t>
  </si>
  <si>
    <r>
      <t>·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Verdana"/>
        <family val="2"/>
      </rPr>
      <t>VPL &gt; 0, o projeto deve ser aceito.</t>
    </r>
  </si>
  <si>
    <r>
      <t>·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Verdana"/>
        <family val="2"/>
      </rPr>
      <t>VPL = 0, é indiferente aceitar ou não.</t>
    </r>
  </si>
  <si>
    <r>
      <t>·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Verdana"/>
        <family val="2"/>
      </rPr>
      <t>VPL &lt; 0, o projeto deve ser rejeitado.</t>
    </r>
  </si>
  <si>
    <t>Sendo o VPL positivo, teremos que na data zero o valor presente de todos os fluxos de caixa, descontados à taxa “i”, é maior do que o capital investido.</t>
  </si>
  <si>
    <t>Temos que:</t>
  </si>
  <si>
    <r>
      <t>·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Verdana"/>
        <family val="2"/>
      </rPr>
      <t>O capital investido é recuperado.</t>
    </r>
  </si>
  <si>
    <r>
      <t>·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Verdana"/>
        <family val="2"/>
      </rPr>
      <t>A remuneração do investimento supera a taxa de atratividade da empresa, “i”.</t>
    </r>
  </si>
  <si>
    <r>
      <t>·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Verdana"/>
        <family val="2"/>
      </rPr>
      <t>O projeto gera um ganho de riqueza que, na data zero, a valor presente, é representado pelo VPL.</t>
    </r>
  </si>
  <si>
    <t>2.11.1 Exercícios Valor Presente Líquido – VPL</t>
  </si>
  <si>
    <t>1 – Para os fluxos adiante informados calcular o VPL considerando as taxas discriminadas:</t>
  </si>
  <si>
    <t>A (20% a.a.)</t>
  </si>
  <si>
    <t>VPL =</t>
  </si>
  <si>
    <t>B (16,40% a.a.)</t>
  </si>
  <si>
    <t>C (15% a.a.)</t>
  </si>
  <si>
    <t>2 – Suponha que uma empresa dispõe de duas alternativas de investimento representadas pelos fluxos de caixa adiante informados. Considerando-se uma TMA de 18% ao ano, qual dos dois investimentos deverá ser aceito?</t>
  </si>
  <si>
    <t>Alternativa A</t>
  </si>
  <si>
    <t>Investimento</t>
  </si>
  <si>
    <t>VPL (A) (18%) =</t>
  </si>
  <si>
    <t>Alternativa B</t>
  </si>
  <si>
    <t xml:space="preserve">VPL (B) (18%) = </t>
  </si>
  <si>
    <t>3 – Qual das alternativas abaixo deverá ser aceita se o custo do capital for de 12,5% ao ano?</t>
  </si>
  <si>
    <t>VPL (A) (12,5%) =</t>
  </si>
  <si>
    <t xml:space="preserve">VPL (B) (12,5%) = </t>
  </si>
  <si>
    <t>4 – Uma empresa dispõe de duas alternativas de investimento. O custo do capital é de 19,0% ao ano. Avaliar os fluxos de caixa abaixo e informar qual delas deverá ser aceita.</t>
  </si>
  <si>
    <t>VPL (A) (19%) =</t>
  </si>
  <si>
    <t xml:space="preserve">VPL (B) (19%) = </t>
  </si>
  <si>
    <t>5 – Informar qual das duas alternativas de investimento deverá ser aceita se a TMA for de 16% ao ano.</t>
  </si>
  <si>
    <t>$ Mil</t>
  </si>
  <si>
    <t>VPL (A) (16%) =</t>
  </si>
  <si>
    <t xml:space="preserve">VPL (B) (16%) = </t>
  </si>
  <si>
    <t>6 - A um investidor é oferecida a oportunidade de abrir uma franquia. O investimento inicial é de R$ 320 mil. O franqueador apresenta a seguinte previsão de fluxos líquidos para os próximos nove anos:</t>
  </si>
  <si>
    <t>R$ 30 mil ao final do primeiro ano;</t>
  </si>
  <si>
    <t xml:space="preserve">R$ 50 mil no segundo; </t>
  </si>
  <si>
    <t xml:space="preserve">R$ 70 mil no terceiro; </t>
  </si>
  <si>
    <t xml:space="preserve">R$ 90 mil no quarto; </t>
  </si>
  <si>
    <t xml:space="preserve">R$ 110 mil no quinto; </t>
  </si>
  <si>
    <t xml:space="preserve">R$ 130 mil sucessivamente do sexto ao nono anos. </t>
  </si>
  <si>
    <t>O custo de oportunidade do capital do investidor é de 15%. Ele deve fazer o negócio?</t>
  </si>
  <si>
    <t>2.11.2 Fluxo de Caixa Operacional e Valor Presente Líquido – VPL</t>
  </si>
  <si>
    <t>A Croce &amp; Pontes tem a oportunidade de ampliar sua fábrica. O custo das novas instalações é de R$ 2 milhões. Ela pode depreciá-las linearmente em seis anos, restando um valor residual de 10% do investimento inicial ao final. O negócio será liquidado no sexto ano e as instalações vendidas pelo valor residual de R$ 300 mil. As vendas são projetadas em R$ 800 mil por ano. O custo variável é de 20% das vendas. Os custos fixos anuais são de R$ 150 mil. Determinar o fluxo de caixa operacional e o valor presente líquido do projeto, sabendo que a alíquota de IR é de 35% e que o custo de oportunidade do capital da Croce &amp; Pontes é de 18% ao ano.</t>
  </si>
  <si>
    <t>Fluxo de Caixa Operacional Croce &amp; Pontes</t>
  </si>
  <si>
    <t>Ano</t>
  </si>
  <si>
    <t>(+)</t>
  </si>
  <si>
    <t>Receita</t>
  </si>
  <si>
    <t>(–)</t>
  </si>
  <si>
    <t>Custo Variável</t>
  </si>
  <si>
    <t>Custo Fixo</t>
  </si>
  <si>
    <t>Lajir</t>
  </si>
  <si>
    <t>IR (35%)</t>
  </si>
  <si>
    <t>Lucro Líquido</t>
  </si>
  <si>
    <t>(=)</t>
  </si>
  <si>
    <t>Geração de Caixa</t>
  </si>
  <si>
    <r>
      <t>(</t>
    </r>
    <r>
      <rPr>
        <sz val="10"/>
        <color rgb="FF000000"/>
        <rFont val="Verdana"/>
        <family val="2"/>
      </rPr>
      <t>–</t>
    </r>
    <r>
      <rPr>
        <sz val="9"/>
        <color rgb="FF000000"/>
        <rFont val="Verdana"/>
        <family val="2"/>
      </rPr>
      <t>/+)</t>
    </r>
  </si>
  <si>
    <t>Invest. / Resíduo</t>
  </si>
  <si>
    <t>IR do Resíduo</t>
  </si>
  <si>
    <t>Fluxo de Caixa</t>
  </si>
  <si>
    <t>No exemplo anterior, se o industrial obtiver uma linha de crédito no BNDES a juros de 9,75% ao ano, qual o VPL sob o ponto de vista da empresa?</t>
  </si>
  <si>
    <t>2.12.1 ExercíciosTaxa Interna de Retorno – TIR</t>
  </si>
  <si>
    <t>1 – Verificar qual dos dois projetos, cujos fluxos de caixa encontram-se informados, deverá ser aceito se a remuneração desejada pelo investidor for de 19,5% ao ano.</t>
  </si>
  <si>
    <t>Datas</t>
  </si>
  <si>
    <t>TIR (A) =</t>
  </si>
  <si>
    <t>TIR (B) =</t>
  </si>
  <si>
    <t>2 - Verificar qual dos dois projetos, cujos fluxos de caixa encontram-se informados, deverá ser aceito se a remuneração desejada pelo investidor for de 16,5% ao ano.</t>
  </si>
  <si>
    <t>3 - Verificar qual dos dois projetos, cujos fluxos de caixa encontram-se informados, deverá ser aceito se a remuneração desejada pelo investidor for de 25,5% ao ano.</t>
  </si>
  <si>
    <t>2.13.1 Exercícios de Índice de Lucratividade – IL</t>
  </si>
  <si>
    <t>1 – Seu diretor está estudando a possibilidade de realizar um investimento em determi-nado projeto que propiciará à empresa o fluxo de caixa abaixo:</t>
  </si>
  <si>
    <t xml:space="preserve">                                                                            $ Mil</t>
  </si>
  <si>
    <t>IL =</t>
  </si>
  <si>
    <t>Sabendo-se que o WACC (Weighted Average Cost of Capital = Custo Médio Ponderado de Capital) é de 19% ao ano, opine sobre a viabilidade do projeto.</t>
  </si>
  <si>
    <t>2– Através do método do IL verificar se o projeto, cujo fluxo de caixa encontra-se abaixo informado, deverá ser aceito. A TMA é de 13% ao ano.</t>
  </si>
  <si>
    <t>3 – Em relação ao problema anterior, considere uma taxa de 18% e opine sobre a viabilidade do projeto.</t>
  </si>
  <si>
    <t>4 – Sua empresa está estudando a viabilidade de aplicar no projeto A ou no projeto B. A TMA requerida é de 18% ao ano. Avaliar qual das alternativas deverá ser aceita.</t>
  </si>
  <si>
    <t>Projeto A</t>
  </si>
  <si>
    <t>Projeto B</t>
  </si>
  <si>
    <t>2.14.1 ExercícioTaxa de Rentabilidade - TR</t>
  </si>
  <si>
    <t>1 – Uma empresa está estudando investir num dos projetos cujos fluxos de caixa encontram-se informados abaixo. A TMA é de 21% ao ano.</t>
  </si>
  <si>
    <t>Avaliar qual deles deverá ser aceito utilizando o método da Taxa de Rentabilidade.</t>
  </si>
  <si>
    <t>TR =</t>
  </si>
  <si>
    <t>2 – Adotar o método da Taxa de Rentabilidade para escolher qual dos dois projetos abaixo indicados deverá ser aceito. Considerar uma TMA de 25% ao ano.</t>
  </si>
  <si>
    <t>3 – Determinar a taxa de rentabilidade para o investimento inicial de R$ 22 milhões o qual gera os fluxos de caixa abaixo informados. Considerar a taxa de atratividade de 20% ao ano.</t>
  </si>
  <si>
    <t>Data 1</t>
  </si>
  <si>
    <t>Data 2</t>
  </si>
  <si>
    <t>Data 3</t>
  </si>
  <si>
    <t>Data 4</t>
  </si>
  <si>
    <t>2.15.1 Exercícios Projetos Mutuamente Excludentes</t>
  </si>
  <si>
    <t>1 – Seja um projeto imobiliário para o qual a construtora possua um terreno e esteja estudando duas opções de investimento:</t>
  </si>
  <si>
    <r>
      <t>·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Verdana"/>
        <family val="2"/>
      </rPr>
      <t>Construir uma grande residência com investimento total de $ 1.500.000,00 podendo ser vendida por $ 2.500.000,00;</t>
    </r>
  </si>
  <si>
    <r>
      <t>·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Verdana"/>
        <family val="2"/>
      </rPr>
      <t>Construir um edifício com investimento total de $ 11.000.000,00 e vendido por $ 14.500.000,00.</t>
    </r>
  </si>
  <si>
    <t>Os projetos são mutuamente excludentes, pois se construir a residência não construirá o edifício e vice-versa. A maturação é de um ano.</t>
  </si>
  <si>
    <t>O custo de capital em ambos os casos é de 15% ao ano.</t>
  </si>
  <si>
    <t>Decidir qual dos dois projetos deverá ser implementado.</t>
  </si>
  <si>
    <t>Projetos $Mil</t>
  </si>
  <si>
    <t>TIR</t>
  </si>
  <si>
    <t>IL</t>
  </si>
  <si>
    <t>VPL</t>
  </si>
  <si>
    <t>Edifício</t>
  </si>
  <si>
    <t>Residência</t>
  </si>
  <si>
    <t>Flx incremental</t>
  </si>
  <si>
    <t>2 – O projeto de um espetáculo pode ser realizado de duas maneiras: com investimento menor ou mais expressivo. O custo do capital para os projetos é de 22% ao ano. Os fluxos de caixa são:</t>
  </si>
  <si>
    <t>Maior Escala</t>
  </si>
  <si>
    <t>Menor Escala</t>
  </si>
  <si>
    <t>Flx. Incremental</t>
  </si>
  <si>
    <t>3 – Um investidor dispõe de dois projetos mutuamente excludentes conforme fluxos abaixo. Um investimento num CDB rende líquido no ano 12%.</t>
  </si>
  <si>
    <t>Avaliar o melhor projeto.</t>
  </si>
  <si>
    <t>Proj.</t>
  </si>
  <si>
    <t>Projeto</t>
  </si>
  <si>
    <t>4 – Os fluxos abaixo se referem a três projetos mutuamente excludentes. Verificar qual deles deverá ser aceito se a TMA for de 10% ao ano.</t>
  </si>
  <si>
    <t>2.16.1 Exercícios Projetos Mutuamente Excludentes com Horizontes de Planejamento Diferentes</t>
  </si>
  <si>
    <t>1 – Avaliar os dois projetos cujos fluxos de caixa encontram-se discriminados abaixo e decidir sobre o mais interessante considerando uma TMA de 17,5% ao ano.</t>
  </si>
  <si>
    <t>PMT da VPL</t>
  </si>
  <si>
    <t>A $ Mil</t>
  </si>
  <si>
    <t>B $ Mil</t>
  </si>
  <si>
    <t>2 – Avaliar os dois projetos cujos fluxos de caixa que se encontram adiante discriminados escolhendo o mais interessante. Considere uma TMA de 20% ao ano.</t>
  </si>
  <si>
    <t>2.18.1 Exercícios Projetos Dependentes</t>
  </si>
  <si>
    <t>1 – Uma empresa está considerando o investimento em três projetos. A empresa tem disponível o montante de $ 600.000,00 para investir. O custo de capital da empresa é de 15,5% ao ano.</t>
  </si>
  <si>
    <t>Aos dados dos fluxos de caixa são:</t>
  </si>
  <si>
    <t>2 - Uma empresa tem $26.000 milhões para investir. Deseja que seus recursos próprios sejam remunerados a taxa de 8% ao ano.</t>
  </si>
  <si>
    <t>Diversos projetos foram apresentados conforme os fluxos de caixa adiante informados:</t>
  </si>
  <si>
    <t>D</t>
  </si>
  <si>
    <t>E</t>
  </si>
  <si>
    <t>F</t>
  </si>
  <si>
    <t>G</t>
  </si>
  <si>
    <t>ATIVO</t>
  </si>
  <si>
    <t>PASSIVO</t>
  </si>
  <si>
    <t>Ativo Circulante</t>
  </si>
  <si>
    <t>Passivo Circulante</t>
  </si>
  <si>
    <t>Disponibilidades</t>
  </si>
  <si>
    <t>Obrigações trabalhistas</t>
  </si>
  <si>
    <t>Aplicações financeiras</t>
  </si>
  <si>
    <t>Fornecedores</t>
  </si>
  <si>
    <t>Duplicatas a Receber</t>
  </si>
  <si>
    <t>Duplicatas a pagar</t>
  </si>
  <si>
    <t>Estoques</t>
  </si>
  <si>
    <t>Impostos a pagar</t>
  </si>
  <si>
    <t>Despesas Antecipadas</t>
  </si>
  <si>
    <t>Empréstimos</t>
  </si>
  <si>
    <t>Ativo Não Circulante</t>
  </si>
  <si>
    <t>Passivo Não Circulante</t>
  </si>
  <si>
    <t>Ativo Realizável LPrazo</t>
  </si>
  <si>
    <t>Debentures</t>
  </si>
  <si>
    <t>Ações de outras Cias</t>
  </si>
  <si>
    <t>Patrimônio Líquido</t>
  </si>
  <si>
    <t>Imobilizado</t>
  </si>
  <si>
    <t>Imóveis</t>
  </si>
  <si>
    <t>Capital Social</t>
  </si>
  <si>
    <t>Maquinas e instalações</t>
  </si>
  <si>
    <t>Reservas de Lucros</t>
  </si>
  <si>
    <t>Intangível</t>
  </si>
  <si>
    <t>(-) ações tesouraria</t>
  </si>
  <si>
    <t>Marcas e patentes</t>
  </si>
  <si>
    <t>Total do Ativo</t>
  </si>
  <si>
    <t>Total do Passivo</t>
  </si>
  <si>
    <r>
      <t xml:space="preserve">Partindo-se da DRE e dos dados informados pela empresa Miranda Ltda., montar o Fluxo de Caixa (FC) do Projeto e o FC à Disposição dos Sócios. O valor do projeto é de </t>
    </r>
    <r>
      <rPr>
        <sz val="10"/>
        <color rgb="FFFF0000"/>
        <rFont val="Verdana"/>
        <family val="2"/>
      </rPr>
      <t xml:space="preserve">$1.949 mil </t>
    </r>
    <r>
      <rPr>
        <sz val="10"/>
        <color theme="1"/>
        <rFont val="Verdana"/>
        <family val="2"/>
      </rPr>
      <t xml:space="preserve">assim discriminados: NLCG de </t>
    </r>
    <r>
      <rPr>
        <sz val="10"/>
        <color rgb="FFFF0000"/>
        <rFont val="Verdana"/>
        <family val="2"/>
      </rPr>
      <t>$1.499 mil</t>
    </r>
    <r>
      <rPr>
        <sz val="10"/>
        <color theme="1"/>
        <rFont val="Verdana"/>
        <family val="2"/>
      </rPr>
      <t xml:space="preserve"> e Imobilizações no valor de</t>
    </r>
    <r>
      <rPr>
        <sz val="10"/>
        <color rgb="FFFF0000"/>
        <rFont val="Verdana"/>
        <family val="2"/>
      </rPr>
      <t xml:space="preserve"> $450 mil</t>
    </r>
    <r>
      <rPr>
        <sz val="10"/>
        <color theme="1"/>
        <rFont val="Verdana"/>
        <family val="2"/>
      </rPr>
      <t xml:space="preserve"> no início do projeto. Os sócios investirão </t>
    </r>
    <r>
      <rPr>
        <sz val="10"/>
        <color rgb="FFFF0000"/>
        <rFont val="Verdana"/>
        <family val="2"/>
      </rPr>
      <t>$1.649 mil</t>
    </r>
    <r>
      <rPr>
        <sz val="10"/>
        <color theme="1"/>
        <rFont val="Verdana"/>
        <family val="2"/>
      </rPr>
      <t xml:space="preserve"> complementando o saldo com um financiamento de curto prazo no valor de $150 mil e outro de longo prazo no valor de $150 mil. Adiante estão indicados os modelos dos dois fluxos solicitados.</t>
    </r>
  </si>
  <si>
    <t>(-) IR sobre venda imobilizado</t>
  </si>
  <si>
    <t>Com o Balanço Patrimonial da empresa Croce Pontes S/A apresentado abaixo calcule o Capital Circulante Líquido ou Capital de Giro Líquido, a Necessidade Líquida de Capital de Giro e sua variação entre os períodos de 2021 a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</si>
</sst>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"/>
    <numFmt numFmtId="167" formatCode="_-* #,##0_-;\-* #,##0_-;_-* &quot;-&quot;?_-;_-@_-"/>
  </numFmts>
  <fonts count="3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2060"/>
      <name val="Verdana"/>
      <family val="2"/>
    </font>
    <font>
      <sz val="10"/>
      <color rgb="FF000000"/>
      <name val="Verdana"/>
      <family val="2"/>
    </font>
    <font>
      <sz val="12"/>
      <color theme="1"/>
      <name val="Verdana"/>
      <family val="2"/>
    </font>
    <font>
      <sz val="9"/>
      <color theme="1"/>
      <name val="Verdana"/>
      <family val="2"/>
    </font>
    <font>
      <b/>
      <sz val="7"/>
      <color theme="1"/>
      <name val="Verdana"/>
      <family val="2"/>
    </font>
    <font>
      <sz val="7"/>
      <color theme="1"/>
      <name val="Verdana"/>
      <family val="2"/>
    </font>
    <font>
      <sz val="10"/>
      <color theme="4"/>
      <name val="Verdana"/>
      <family val="2"/>
    </font>
    <font>
      <b/>
      <sz val="10"/>
      <color theme="4"/>
      <name val="Verdana"/>
      <family val="2"/>
    </font>
    <font>
      <sz val="11"/>
      <color theme="4"/>
      <name val="Calibri"/>
      <family val="2"/>
      <scheme val="minor"/>
    </font>
    <font>
      <b/>
      <sz val="10"/>
      <color rgb="FF000000"/>
      <name val="Verdana"/>
      <family val="2"/>
    </font>
    <font>
      <b/>
      <sz val="14"/>
      <color theme="1"/>
      <name val="Verdana"/>
      <family val="2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vertAlign val="superscript"/>
      <sz val="10"/>
      <color theme="1"/>
      <name val="Verdana"/>
      <family val="2"/>
    </font>
    <font>
      <b/>
      <sz val="12"/>
      <color theme="4"/>
      <name val="Verdana"/>
      <family val="2"/>
    </font>
    <font>
      <b/>
      <sz val="11"/>
      <color theme="4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8"/>
      <color theme="1"/>
      <name val="Verdana"/>
      <family val="2"/>
    </font>
    <font>
      <b/>
      <vertAlign val="subscript"/>
      <sz val="10"/>
      <color theme="1"/>
      <name val="Verdana"/>
      <family val="2"/>
    </font>
    <font>
      <b/>
      <vertAlign val="superscript"/>
      <sz val="10"/>
      <color theme="1"/>
      <name val="Verdana"/>
      <family val="2"/>
    </font>
    <font>
      <sz val="9"/>
      <color rgb="FF000000"/>
      <name val="Verdana"/>
      <family val="2"/>
    </font>
    <font>
      <b/>
      <sz val="10"/>
      <color theme="4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 tint="-0.249977111117893"/>
      <name val="Verdana"/>
      <family val="2"/>
    </font>
    <font>
      <b/>
      <sz val="9"/>
      <color rgb="FF002060"/>
      <name val="Verdana"/>
      <family val="2"/>
    </font>
    <font>
      <sz val="10"/>
      <color rgb="FFFF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8" fillId="0" borderId="0" applyFont="0" applyFill="0" applyBorder="0" applyAlignment="0" applyProtection="0"/>
  </cellStyleXfs>
  <cellXfs count="18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2" borderId="0" xfId="0" applyFont="1" applyFill="1" applyAlignment="1">
      <alignment horizontal="justify" vertical="center"/>
    </xf>
    <xf numFmtId="0" fontId="0" fillId="2" borderId="0" xfId="0" applyFill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justify" vertical="center" wrapText="1"/>
    </xf>
    <xf numFmtId="0" fontId="0" fillId="2" borderId="0" xfId="0" applyFill="1" applyAlignment="1">
      <alignment wrapText="1"/>
    </xf>
    <xf numFmtId="0" fontId="6" fillId="2" borderId="0" xfId="0" applyFont="1" applyFill="1" applyAlignment="1">
      <alignment horizontal="justify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19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2" borderId="4" xfId="0" applyFont="1" applyFill="1" applyBorder="1"/>
    <xf numFmtId="0" fontId="1" fillId="2" borderId="6" xfId="0" applyFont="1" applyFill="1" applyBorder="1"/>
    <xf numFmtId="0" fontId="7" fillId="2" borderId="0" xfId="0" applyFont="1" applyFill="1" applyAlignment="1">
      <alignment horizontal="justify" vertical="center"/>
    </xf>
    <xf numFmtId="0" fontId="2" fillId="2" borderId="5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3" fontId="3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justify" vertical="center" wrapText="1"/>
    </xf>
    <xf numFmtId="0" fontId="3" fillId="2" borderId="5" xfId="0" applyFont="1" applyFill="1" applyBorder="1" applyAlignment="1">
      <alignment horizontal="justify" vertical="center" wrapText="1"/>
    </xf>
    <xf numFmtId="0" fontId="12" fillId="2" borderId="0" xfId="0" applyFont="1" applyFill="1" applyAlignment="1">
      <alignment horizontal="left"/>
    </xf>
    <xf numFmtId="0" fontId="8" fillId="2" borderId="0" xfId="0" applyFont="1" applyFill="1" applyAlignment="1">
      <alignment horizontal="justify" vertical="center"/>
    </xf>
    <xf numFmtId="0" fontId="3" fillId="2" borderId="0" xfId="0" applyFont="1" applyFill="1" applyAlignment="1">
      <alignment horizontal="justify" vertical="center"/>
    </xf>
    <xf numFmtId="0" fontId="2" fillId="2" borderId="6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justify" vertical="center" wrapText="1"/>
    </xf>
    <xf numFmtId="0" fontId="3" fillId="2" borderId="6" xfId="0" applyFont="1" applyFill="1" applyBorder="1" applyAlignment="1">
      <alignment horizontal="justify" vertical="center" wrapText="1"/>
    </xf>
    <xf numFmtId="0" fontId="9" fillId="2" borderId="0" xfId="0" applyFont="1" applyFill="1" applyAlignment="1">
      <alignment horizontal="justify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left" vertical="center" wrapText="1"/>
    </xf>
    <xf numFmtId="3" fontId="13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right" vertical="center"/>
    </xf>
    <xf numFmtId="0" fontId="3" fillId="2" borderId="7" xfId="0" applyFont="1" applyFill="1" applyBorder="1" applyAlignment="1">
      <alignment horizontal="left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0" fontId="3" fillId="2" borderId="0" xfId="0" applyFont="1" applyFill="1" applyAlignment="1">
      <alignment horizontal="justify" vertical="center" wrapText="1"/>
    </xf>
    <xf numFmtId="4" fontId="2" fillId="2" borderId="6" xfId="0" applyNumberFormat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justify" vertical="center"/>
    </xf>
    <xf numFmtId="0" fontId="23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3" fontId="3" fillId="2" borderId="1" xfId="0" applyNumberFormat="1" applyFont="1" applyFill="1" applyBorder="1" applyAlignment="1">
      <alignment horizontal="left" vertical="center" wrapText="1"/>
    </xf>
    <xf numFmtId="3" fontId="3" fillId="2" borderId="2" xfId="0" applyNumberFormat="1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3" fontId="3" fillId="2" borderId="5" xfId="0" applyNumberFormat="1" applyFont="1" applyFill="1" applyBorder="1" applyAlignment="1">
      <alignment horizontal="left" vertical="center" wrapText="1"/>
    </xf>
    <xf numFmtId="3" fontId="3" fillId="2" borderId="6" xfId="0" applyNumberFormat="1" applyFont="1" applyFill="1" applyBorder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4" fontId="3" fillId="2" borderId="6" xfId="0" applyNumberFormat="1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26" fillId="2" borderId="5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justify"/>
    </xf>
    <xf numFmtId="3" fontId="2" fillId="2" borderId="5" xfId="0" applyNumberFormat="1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justify" vertical="center" wrapText="1"/>
    </xf>
    <xf numFmtId="3" fontId="2" fillId="2" borderId="17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justify" vertical="center" wrapText="1"/>
    </xf>
    <xf numFmtId="0" fontId="1" fillId="2" borderId="17" xfId="0" applyFont="1" applyFill="1" applyBorder="1" applyAlignment="1">
      <alignment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vertical="top" wrapText="1"/>
    </xf>
    <xf numFmtId="0" fontId="1" fillId="2" borderId="22" xfId="0" applyFont="1" applyFill="1" applyBorder="1" applyAlignment="1">
      <alignment vertical="top" wrapText="1"/>
    </xf>
    <xf numFmtId="0" fontId="2" fillId="2" borderId="17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vertical="center"/>
    </xf>
    <xf numFmtId="0" fontId="11" fillId="2" borderId="22" xfId="0" applyFont="1" applyFill="1" applyBorder="1" applyAlignment="1">
      <alignment horizontal="center" vertical="center" wrapText="1"/>
    </xf>
    <xf numFmtId="0" fontId="11" fillId="2" borderId="23" xfId="0" applyFont="1" applyFill="1" applyBorder="1" applyAlignment="1">
      <alignment horizontal="center" vertical="center" wrapText="1"/>
    </xf>
    <xf numFmtId="0" fontId="19" fillId="2" borderId="0" xfId="0" applyFont="1" applyFill="1"/>
    <xf numFmtId="0" fontId="11" fillId="2" borderId="24" xfId="0" applyFont="1" applyFill="1" applyBorder="1" applyAlignment="1">
      <alignment horizontal="justify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27" fillId="2" borderId="17" xfId="0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29" fillId="3" borderId="25" xfId="0" applyFont="1" applyFill="1" applyBorder="1" applyAlignment="1">
      <alignment horizontal="center"/>
    </xf>
    <xf numFmtId="0" fontId="29" fillId="4" borderId="25" xfId="0" applyFont="1" applyFill="1" applyBorder="1" applyAlignment="1">
      <alignment horizontal="center"/>
    </xf>
    <xf numFmtId="0" fontId="29" fillId="3" borderId="25" xfId="0" applyFont="1" applyFill="1" applyBorder="1"/>
    <xf numFmtId="164" fontId="29" fillId="3" borderId="25" xfId="1" applyNumberFormat="1" applyFont="1" applyFill="1" applyBorder="1"/>
    <xf numFmtId="0" fontId="29" fillId="4" borderId="25" xfId="0" applyFont="1" applyFill="1" applyBorder="1"/>
    <xf numFmtId="164" fontId="29" fillId="4" borderId="25" xfId="1" applyNumberFormat="1" applyFont="1" applyFill="1" applyBorder="1"/>
    <xf numFmtId="0" fontId="0" fillId="3" borderId="25" xfId="0" applyFill="1" applyBorder="1"/>
    <xf numFmtId="164" fontId="0" fillId="3" borderId="25" xfId="1" applyNumberFormat="1" applyFont="1" applyFill="1" applyBorder="1"/>
    <xf numFmtId="0" fontId="0" fillId="4" borderId="25" xfId="0" applyFill="1" applyBorder="1"/>
    <xf numFmtId="164" fontId="0" fillId="4" borderId="25" xfId="1" applyNumberFormat="1" applyFont="1" applyFill="1" applyBorder="1"/>
    <xf numFmtId="0" fontId="30" fillId="3" borderId="25" xfId="0" applyFont="1" applyFill="1" applyBorder="1"/>
    <xf numFmtId="164" fontId="30" fillId="3" borderId="25" xfId="1" applyNumberFormat="1" applyFont="1" applyFill="1" applyBorder="1"/>
    <xf numFmtId="3" fontId="29" fillId="3" borderId="25" xfId="0" applyNumberFormat="1" applyFont="1" applyFill="1" applyBorder="1"/>
    <xf numFmtId="0" fontId="4" fillId="2" borderId="0" xfId="0" applyFont="1" applyFill="1" applyAlignment="1">
      <alignment horizontal="center" vertical="center"/>
    </xf>
    <xf numFmtId="0" fontId="31" fillId="2" borderId="0" xfId="0" applyFont="1" applyFill="1"/>
    <xf numFmtId="0" fontId="4" fillId="2" borderId="0" xfId="0" applyFont="1" applyFill="1" applyAlignment="1">
      <alignment horizontal="center" vertical="center" wrapText="1"/>
    </xf>
    <xf numFmtId="0" fontId="33" fillId="2" borderId="5" xfId="0" applyFont="1" applyFill="1" applyBorder="1" applyAlignment="1">
      <alignment horizontal="center" vertical="center" wrapText="1"/>
    </xf>
    <xf numFmtId="0" fontId="34" fillId="2" borderId="5" xfId="0" applyFont="1" applyFill="1" applyBorder="1" applyAlignment="1">
      <alignment horizontal="left" vertical="center" wrapText="1"/>
    </xf>
    <xf numFmtId="0" fontId="34" fillId="2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6" borderId="6" xfId="0" applyFont="1" applyFill="1" applyBorder="1" applyAlignment="1">
      <alignment horizontal="right" vertical="center" wrapText="1"/>
    </xf>
    <xf numFmtId="0" fontId="2" fillId="0" borderId="1" xfId="0" applyFont="1" applyBorder="1"/>
    <xf numFmtId="0" fontId="2" fillId="6" borderId="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wrapText="1"/>
    </xf>
    <xf numFmtId="0" fontId="32" fillId="3" borderId="9" xfId="0" applyFont="1" applyFill="1" applyBorder="1" applyAlignment="1">
      <alignment horizontal="center" vertical="center" textRotation="180" wrapText="1"/>
    </xf>
    <xf numFmtId="0" fontId="32" fillId="3" borderId="7" xfId="0" applyFont="1" applyFill="1" applyBorder="1" applyAlignment="1">
      <alignment horizontal="center" vertical="center" textRotation="180" wrapText="1"/>
    </xf>
    <xf numFmtId="0" fontId="32" fillId="3" borderId="10" xfId="0" applyFont="1" applyFill="1" applyBorder="1" applyAlignment="1">
      <alignment horizontal="center" vertical="center" textRotation="180" wrapText="1"/>
    </xf>
    <xf numFmtId="0" fontId="32" fillId="4" borderId="11" xfId="0" applyFont="1" applyFill="1" applyBorder="1" applyAlignment="1">
      <alignment horizontal="center" vertical="center" textRotation="180" wrapText="1"/>
    </xf>
    <xf numFmtId="0" fontId="32" fillId="4" borderId="7" xfId="0" applyFont="1" applyFill="1" applyBorder="1" applyAlignment="1">
      <alignment horizontal="center" vertical="center" textRotation="180" wrapText="1"/>
    </xf>
    <xf numFmtId="0" fontId="32" fillId="4" borderId="10" xfId="0" applyFont="1" applyFill="1" applyBorder="1" applyAlignment="1">
      <alignment horizontal="center" vertical="center" textRotation="180" wrapText="1"/>
    </xf>
    <xf numFmtId="0" fontId="20" fillId="2" borderId="0" xfId="0" applyFont="1" applyFill="1" applyAlignment="1">
      <alignment horizontal="center"/>
    </xf>
    <xf numFmtId="0" fontId="29" fillId="3" borderId="25" xfId="0" applyFont="1" applyFill="1" applyBorder="1" applyAlignment="1">
      <alignment horizontal="center"/>
    </xf>
    <xf numFmtId="0" fontId="29" fillId="4" borderId="25" xfId="0" applyFont="1" applyFill="1" applyBorder="1" applyAlignment="1">
      <alignment horizontal="center"/>
    </xf>
    <xf numFmtId="0" fontId="18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2" borderId="12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left" vertical="center" wrapText="1"/>
    </xf>
    <xf numFmtId="0" fontId="11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vertic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horizontal="left" vertical="center" wrapText="1"/>
    </xf>
    <xf numFmtId="0" fontId="13" fillId="2" borderId="14" xfId="0" applyFont="1" applyFill="1" applyBorder="1" applyAlignment="1">
      <alignment horizontal="center" vertical="center" wrapText="1"/>
    </xf>
    <xf numFmtId="0" fontId="13" fillId="2" borderId="15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 wrapText="1"/>
    </xf>
    <xf numFmtId="0" fontId="13" fillId="2" borderId="19" xfId="0" applyFont="1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4" fillId="2" borderId="3" xfId="0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7" fontId="4" fillId="2" borderId="6" xfId="0" applyNumberFormat="1" applyFont="1" applyFill="1" applyBorder="1" applyAlignment="1">
      <alignment horizontal="center" vertical="center"/>
    </xf>
    <xf numFmtId="3" fontId="3" fillId="5" borderId="6" xfId="0" applyNumberFormat="1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2" fillId="5" borderId="6" xfId="0" applyFont="1" applyFill="1" applyBorder="1" applyAlignment="1">
      <alignment horizontal="right" vertical="center" wrapText="1"/>
    </xf>
    <xf numFmtId="0" fontId="2" fillId="5" borderId="6" xfId="0" applyFont="1" applyFill="1" applyBorder="1" applyAlignment="1">
      <alignment horizontal="center" vertical="center" wrapText="1"/>
    </xf>
    <xf numFmtId="3" fontId="2" fillId="5" borderId="6" xfId="0" applyNumberFormat="1" applyFont="1" applyFill="1" applyBorder="1" applyAlignment="1">
      <alignment horizontal="center" vertical="center" wrapText="1"/>
    </xf>
    <xf numFmtId="3" fontId="3" fillId="2" borderId="6" xfId="0" applyNumberFormat="1" applyFont="1" applyFill="1" applyBorder="1" applyAlignment="1">
      <alignment horizontal="right" vertical="center" wrapText="1"/>
    </xf>
    <xf numFmtId="3" fontId="3" fillId="2" borderId="6" xfId="0" applyNumberFormat="1" applyFont="1" applyFill="1" applyBorder="1" applyAlignment="1">
      <alignment horizontal="justify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58876-060C-4574-AA1C-4BF079AF7286}">
  <dimension ref="A1:T57"/>
  <sheetViews>
    <sheetView topLeftCell="A4" workbookViewId="0">
      <selection activeCell="C8" sqref="C8"/>
    </sheetView>
  </sheetViews>
  <sheetFormatPr defaultRowHeight="14.5" x14ac:dyDescent="0.35"/>
  <sheetData>
    <row r="1" spans="1:20" ht="15" x14ac:dyDescent="0.35">
      <c r="A1" s="125" t="s">
        <v>73</v>
      </c>
      <c r="B1" s="125"/>
      <c r="C1" s="125"/>
      <c r="D1" s="125"/>
      <c r="E1" s="125"/>
      <c r="F1" s="125"/>
      <c r="G1" s="12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s="1" customFormat="1" ht="48.65" customHeight="1" x14ac:dyDescent="0.35">
      <c r="A2" s="124" t="s">
        <v>74</v>
      </c>
      <c r="B2" s="124"/>
      <c r="C2" s="124"/>
      <c r="D2" s="124"/>
      <c r="E2" s="124"/>
      <c r="F2" s="124"/>
      <c r="G2" s="124"/>
      <c r="H2" s="124"/>
      <c r="I2" s="124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</row>
    <row r="3" spans="1:20" s="1" customFormat="1" ht="48.65" customHeight="1" x14ac:dyDescent="0.35">
      <c r="A3" s="124" t="s">
        <v>75</v>
      </c>
      <c r="B3" s="124"/>
      <c r="C3" s="124"/>
      <c r="D3" s="124"/>
      <c r="E3" s="124"/>
      <c r="F3" s="124"/>
      <c r="G3" s="124"/>
      <c r="H3" s="124"/>
      <c r="I3" s="124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spans="1:20" s="1" customFormat="1" ht="48.65" customHeight="1" x14ac:dyDescent="0.35">
      <c r="A4" s="124" t="s">
        <v>76</v>
      </c>
      <c r="B4" s="124"/>
      <c r="C4" s="124"/>
      <c r="D4" s="124"/>
      <c r="E4" s="124"/>
      <c r="F4" s="124"/>
      <c r="G4" s="124"/>
      <c r="H4" s="124"/>
      <c r="I4" s="124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spans="1:20" s="1" customFormat="1" ht="48.65" customHeight="1" x14ac:dyDescent="0.35">
      <c r="A5" s="124" t="s">
        <v>77</v>
      </c>
      <c r="B5" s="124"/>
      <c r="C5" s="124"/>
      <c r="D5" s="124"/>
      <c r="E5" s="124"/>
      <c r="F5" s="124"/>
      <c r="G5" s="124"/>
      <c r="H5" s="124"/>
      <c r="I5" s="124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0" s="1" customFormat="1" ht="48.65" customHeight="1" x14ac:dyDescent="0.35">
      <c r="A6" s="124" t="s">
        <v>78</v>
      </c>
      <c r="B6" s="124"/>
      <c r="C6" s="124"/>
      <c r="D6" s="124"/>
      <c r="E6" s="124"/>
      <c r="F6" s="124"/>
      <c r="G6" s="124"/>
      <c r="H6" s="124"/>
      <c r="I6" s="124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0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1:20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1:20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1:20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1:20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</sheetData>
  <mergeCells count="6">
    <mergeCell ref="A6:I6"/>
    <mergeCell ref="A1:G1"/>
    <mergeCell ref="A2:I2"/>
    <mergeCell ref="A3:I3"/>
    <mergeCell ref="A4:I4"/>
    <mergeCell ref="A5:I5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B8F6-A85D-4F1C-95FD-8BB9F94086AC}">
  <dimension ref="A1:H144"/>
  <sheetViews>
    <sheetView topLeftCell="A97" workbookViewId="0">
      <selection activeCell="A7" sqref="A7:F7"/>
    </sheetView>
  </sheetViews>
  <sheetFormatPr defaultRowHeight="14.5" x14ac:dyDescent="0.35"/>
  <cols>
    <col min="1" max="6" width="17" customWidth="1"/>
  </cols>
  <sheetData>
    <row r="1" spans="1:8" ht="15" x14ac:dyDescent="0.35">
      <c r="A1" s="153" t="s">
        <v>161</v>
      </c>
      <c r="B1" s="153"/>
      <c r="C1" s="153"/>
      <c r="D1" s="153"/>
      <c r="E1" s="153"/>
      <c r="F1" s="153"/>
      <c r="G1" s="153"/>
      <c r="H1" s="153"/>
    </row>
    <row r="2" spans="1:8" ht="26.5" customHeight="1" x14ac:dyDescent="0.35">
      <c r="A2" s="124" t="s">
        <v>162</v>
      </c>
      <c r="B2" s="124"/>
      <c r="C2" s="124"/>
      <c r="D2" s="124"/>
      <c r="E2" s="124"/>
      <c r="F2" s="124"/>
      <c r="G2" s="124"/>
      <c r="H2" s="124"/>
    </row>
    <row r="3" spans="1:8" x14ac:dyDescent="0.35">
      <c r="A3" s="60"/>
      <c r="B3" s="17"/>
      <c r="C3" s="17"/>
      <c r="D3" s="17"/>
      <c r="E3" s="17"/>
      <c r="F3" s="17"/>
      <c r="G3" s="17"/>
      <c r="H3" s="17"/>
    </row>
    <row r="4" spans="1:8" x14ac:dyDescent="0.35">
      <c r="A4" s="159" t="s">
        <v>138</v>
      </c>
      <c r="B4" s="159"/>
      <c r="C4" s="159"/>
      <c r="D4" s="159"/>
      <c r="E4" s="159"/>
      <c r="F4" s="159"/>
      <c r="G4" s="17"/>
      <c r="H4" s="17"/>
    </row>
    <row r="5" spans="1:8" x14ac:dyDescent="0.35">
      <c r="A5" s="159" t="s">
        <v>163</v>
      </c>
      <c r="B5" s="159"/>
      <c r="C5" s="159"/>
      <c r="D5" s="159"/>
      <c r="E5" s="159"/>
      <c r="F5" s="159"/>
      <c r="G5" s="17"/>
      <c r="H5" s="17"/>
    </row>
    <row r="6" spans="1:8" x14ac:dyDescent="0.35">
      <c r="A6" s="159" t="s">
        <v>164</v>
      </c>
      <c r="B6" s="159"/>
      <c r="C6" s="159"/>
      <c r="D6" s="159"/>
      <c r="E6" s="159"/>
      <c r="F6" s="159"/>
      <c r="G6" s="17"/>
      <c r="H6" s="17"/>
    </row>
    <row r="7" spans="1:8" x14ac:dyDescent="0.35">
      <c r="A7" s="159" t="s">
        <v>165</v>
      </c>
      <c r="B7" s="159"/>
      <c r="C7" s="159"/>
      <c r="D7" s="159"/>
      <c r="E7" s="159"/>
      <c r="F7" s="159"/>
      <c r="G7" s="17"/>
      <c r="H7" s="17"/>
    </row>
    <row r="8" spans="1:8" x14ac:dyDescent="0.35">
      <c r="A8" s="60"/>
      <c r="B8" s="17"/>
      <c r="C8" s="17"/>
      <c r="D8" s="17"/>
      <c r="E8" s="17"/>
      <c r="F8" s="17"/>
      <c r="G8" s="17"/>
      <c r="H8" s="17"/>
    </row>
    <row r="9" spans="1:8" x14ac:dyDescent="0.35">
      <c r="A9" s="124" t="s">
        <v>166</v>
      </c>
      <c r="B9" s="124"/>
      <c r="C9" s="124"/>
      <c r="D9" s="124"/>
      <c r="E9" s="124"/>
      <c r="F9" s="124"/>
      <c r="G9" s="124"/>
      <c r="H9" s="124"/>
    </row>
    <row r="10" spans="1:8" x14ac:dyDescent="0.35">
      <c r="A10" s="151" t="s">
        <v>167</v>
      </c>
      <c r="B10" s="151"/>
      <c r="C10" s="151"/>
      <c r="D10" s="151"/>
      <c r="E10" s="151"/>
      <c r="F10" s="151"/>
      <c r="G10" s="151"/>
      <c r="H10" s="151"/>
    </row>
    <row r="11" spans="1:8" x14ac:dyDescent="0.35">
      <c r="A11" s="151" t="s">
        <v>168</v>
      </c>
      <c r="B11" s="151"/>
      <c r="C11" s="151"/>
      <c r="D11" s="151"/>
      <c r="E11" s="151"/>
      <c r="F11" s="151"/>
      <c r="G11" s="151"/>
      <c r="H11" s="151"/>
    </row>
    <row r="12" spans="1:8" x14ac:dyDescent="0.35">
      <c r="A12" s="151" t="s">
        <v>169</v>
      </c>
      <c r="B12" s="151"/>
      <c r="C12" s="151"/>
      <c r="D12" s="151"/>
      <c r="E12" s="151"/>
      <c r="F12" s="151"/>
      <c r="G12" s="151"/>
      <c r="H12" s="151"/>
    </row>
    <row r="13" spans="1:8" x14ac:dyDescent="0.35">
      <c r="A13" s="151" t="s">
        <v>170</v>
      </c>
      <c r="B13" s="151"/>
      <c r="C13" s="151"/>
      <c r="D13" s="151"/>
      <c r="E13" s="151"/>
      <c r="F13" s="151"/>
      <c r="G13" s="151"/>
      <c r="H13" s="151"/>
    </row>
    <row r="14" spans="1:8" x14ac:dyDescent="0.35">
      <c r="A14" s="60"/>
      <c r="B14" s="17"/>
      <c r="C14" s="17"/>
      <c r="D14" s="17"/>
      <c r="E14" s="17"/>
      <c r="F14" s="17"/>
      <c r="G14" s="17"/>
      <c r="H14" s="17"/>
    </row>
    <row r="15" spans="1:8" x14ac:dyDescent="0.35">
      <c r="A15" s="124" t="s">
        <v>171</v>
      </c>
      <c r="B15" s="124"/>
      <c r="C15" s="124"/>
      <c r="D15" s="124"/>
      <c r="E15" s="124"/>
      <c r="F15" s="124"/>
      <c r="G15" s="124"/>
      <c r="H15" s="124"/>
    </row>
    <row r="16" spans="1:8" ht="28.5" customHeight="1" x14ac:dyDescent="0.35">
      <c r="A16" s="124" t="s">
        <v>172</v>
      </c>
      <c r="B16" s="124"/>
      <c r="C16" s="124"/>
      <c r="D16" s="124"/>
      <c r="E16" s="124"/>
      <c r="F16" s="124"/>
      <c r="G16" s="124"/>
      <c r="H16" s="124"/>
    </row>
    <row r="17" spans="1:8" x14ac:dyDescent="0.35">
      <c r="A17" s="124" t="s">
        <v>173</v>
      </c>
      <c r="B17" s="124"/>
      <c r="C17" s="124"/>
      <c r="D17" s="124"/>
      <c r="E17" s="124"/>
      <c r="F17" s="124"/>
      <c r="G17" s="124"/>
      <c r="H17" s="124"/>
    </row>
    <row r="18" spans="1:8" x14ac:dyDescent="0.35">
      <c r="A18" s="151" t="s">
        <v>174</v>
      </c>
      <c r="B18" s="151"/>
      <c r="C18" s="151"/>
      <c r="D18" s="151"/>
      <c r="E18" s="151"/>
      <c r="F18" s="151"/>
      <c r="G18" s="151"/>
      <c r="H18" s="151"/>
    </row>
    <row r="19" spans="1:8" x14ac:dyDescent="0.35">
      <c r="A19" s="151" t="s">
        <v>175</v>
      </c>
      <c r="B19" s="151"/>
      <c r="C19" s="151"/>
      <c r="D19" s="151"/>
      <c r="E19" s="151"/>
      <c r="F19" s="151"/>
      <c r="G19" s="151"/>
      <c r="H19" s="151"/>
    </row>
    <row r="20" spans="1:8" x14ac:dyDescent="0.35">
      <c r="A20" s="151" t="s">
        <v>176</v>
      </c>
      <c r="B20" s="151"/>
      <c r="C20" s="151"/>
      <c r="D20" s="151"/>
      <c r="E20" s="151"/>
      <c r="F20" s="151"/>
      <c r="G20" s="151"/>
      <c r="H20" s="151"/>
    </row>
    <row r="21" spans="1:8" x14ac:dyDescent="0.35">
      <c r="A21" s="60"/>
      <c r="B21" s="17"/>
      <c r="C21" s="17"/>
      <c r="D21" s="17"/>
      <c r="E21" s="17"/>
      <c r="F21" s="17"/>
      <c r="G21" s="17"/>
      <c r="H21" s="17"/>
    </row>
    <row r="22" spans="1:8" ht="29.15" customHeight="1" x14ac:dyDescent="0.35">
      <c r="A22" s="124" t="s">
        <v>177</v>
      </c>
      <c r="B22" s="124"/>
      <c r="C22" s="124"/>
      <c r="D22" s="124"/>
      <c r="E22" s="124"/>
      <c r="F22" s="124"/>
      <c r="G22" s="124"/>
      <c r="H22" s="124"/>
    </row>
    <row r="23" spans="1:8" x14ac:dyDescent="0.35">
      <c r="A23" s="124" t="s">
        <v>178</v>
      </c>
      <c r="B23" s="124"/>
      <c r="C23" s="124"/>
      <c r="D23" s="124"/>
      <c r="E23" s="124"/>
      <c r="F23" s="124"/>
      <c r="G23" s="124"/>
      <c r="H23" s="124"/>
    </row>
    <row r="24" spans="1:8" x14ac:dyDescent="0.35">
      <c r="A24" s="151" t="s">
        <v>179</v>
      </c>
      <c r="B24" s="151"/>
      <c r="C24" s="151"/>
      <c r="D24" s="151"/>
      <c r="E24" s="151"/>
      <c r="F24" s="151"/>
      <c r="G24" s="151"/>
      <c r="H24" s="151"/>
    </row>
    <row r="25" spans="1:8" x14ac:dyDescent="0.35">
      <c r="A25" s="151" t="s">
        <v>180</v>
      </c>
      <c r="B25" s="151"/>
      <c r="C25" s="151"/>
      <c r="D25" s="151"/>
      <c r="E25" s="151"/>
      <c r="F25" s="151"/>
      <c r="G25" s="151"/>
      <c r="H25" s="151"/>
    </row>
    <row r="26" spans="1:8" x14ac:dyDescent="0.35">
      <c r="A26" s="151" t="s">
        <v>181</v>
      </c>
      <c r="B26" s="151"/>
      <c r="C26" s="151"/>
      <c r="D26" s="151"/>
      <c r="E26" s="151"/>
      <c r="F26" s="151"/>
      <c r="G26" s="151"/>
      <c r="H26" s="151"/>
    </row>
    <row r="27" spans="1:8" x14ac:dyDescent="0.35">
      <c r="A27" s="61"/>
      <c r="B27" s="17"/>
      <c r="C27" s="17"/>
      <c r="D27" s="17"/>
      <c r="E27" s="17"/>
      <c r="F27" s="17"/>
      <c r="G27" s="17"/>
      <c r="H27" s="17"/>
    </row>
    <row r="28" spans="1:8" ht="15" x14ac:dyDescent="0.35">
      <c r="A28" s="153" t="s">
        <v>182</v>
      </c>
      <c r="B28" s="153"/>
      <c r="C28" s="153"/>
      <c r="D28" s="153"/>
      <c r="E28" s="153"/>
      <c r="F28" s="153"/>
      <c r="G28" s="153"/>
      <c r="H28" s="153"/>
    </row>
    <row r="29" spans="1:8" x14ac:dyDescent="0.35">
      <c r="A29" s="150" t="s">
        <v>183</v>
      </c>
      <c r="B29" s="150"/>
      <c r="C29" s="150"/>
      <c r="D29" s="150"/>
      <c r="E29" s="150"/>
      <c r="F29" s="150"/>
      <c r="G29" s="150"/>
      <c r="H29" s="150"/>
    </row>
    <row r="30" spans="1:8" x14ac:dyDescent="0.35">
      <c r="A30" s="60"/>
      <c r="B30" s="17"/>
      <c r="C30" s="17"/>
      <c r="D30" s="17"/>
      <c r="E30" s="17"/>
      <c r="F30" s="17"/>
      <c r="G30" s="17"/>
      <c r="H30" s="17"/>
    </row>
    <row r="31" spans="1:8" ht="15" thickBot="1" x14ac:dyDescent="0.4">
      <c r="A31" s="161" t="s">
        <v>184</v>
      </c>
      <c r="B31" s="161"/>
      <c r="C31" s="161"/>
      <c r="D31" s="161"/>
      <c r="E31" s="161"/>
      <c r="F31" s="161"/>
      <c r="G31" s="17"/>
      <c r="H31" s="17"/>
    </row>
    <row r="32" spans="1:8" ht="15" thickBot="1" x14ac:dyDescent="0.4">
      <c r="A32" s="62">
        <v>-6000</v>
      </c>
      <c r="B32" s="63">
        <v>1000</v>
      </c>
      <c r="C32" s="63">
        <v>1500</v>
      </c>
      <c r="D32" s="63">
        <v>2000</v>
      </c>
      <c r="E32" s="63">
        <v>2500</v>
      </c>
      <c r="F32" s="63">
        <v>3000</v>
      </c>
      <c r="G32" s="17"/>
      <c r="H32" s="17"/>
    </row>
    <row r="33" spans="1:8" ht="15" thickBot="1" x14ac:dyDescent="0.4">
      <c r="A33" s="31"/>
      <c r="B33" s="64"/>
      <c r="C33" s="64"/>
      <c r="D33" s="64"/>
      <c r="E33" s="64"/>
      <c r="F33" s="64"/>
      <c r="G33" s="17"/>
      <c r="H33" s="17"/>
    </row>
    <row r="34" spans="1:8" x14ac:dyDescent="0.35">
      <c r="A34" s="61" t="s">
        <v>185</v>
      </c>
      <c r="B34" s="17"/>
      <c r="C34" s="17"/>
      <c r="D34" s="17"/>
      <c r="E34" s="17"/>
      <c r="F34" s="17"/>
      <c r="G34" s="17"/>
      <c r="H34" s="17"/>
    </row>
    <row r="35" spans="1:8" x14ac:dyDescent="0.35">
      <c r="A35" s="61"/>
      <c r="B35" s="17"/>
      <c r="C35" s="17"/>
      <c r="D35" s="17"/>
      <c r="E35" s="17"/>
      <c r="F35" s="17"/>
      <c r="G35" s="17"/>
      <c r="H35" s="17"/>
    </row>
    <row r="36" spans="1:8" x14ac:dyDescent="0.35">
      <c r="A36" s="61"/>
      <c r="B36" s="17"/>
      <c r="C36" s="17"/>
      <c r="D36" s="17"/>
      <c r="E36" s="17"/>
      <c r="F36" s="17"/>
      <c r="G36" s="17"/>
      <c r="H36" s="17"/>
    </row>
    <row r="37" spans="1:8" ht="15" thickBot="1" x14ac:dyDescent="0.4">
      <c r="A37" s="161" t="s">
        <v>186</v>
      </c>
      <c r="B37" s="161"/>
      <c r="C37" s="161"/>
      <c r="D37" s="161"/>
      <c r="E37" s="161"/>
      <c r="F37" s="161"/>
      <c r="G37" s="17"/>
      <c r="H37" s="17"/>
    </row>
    <row r="38" spans="1:8" ht="15" thickBot="1" x14ac:dyDescent="0.4">
      <c r="A38" s="62">
        <v>-6000</v>
      </c>
      <c r="B38" s="63">
        <v>1000</v>
      </c>
      <c r="C38" s="63">
        <v>1500</v>
      </c>
      <c r="D38" s="63">
        <v>2000</v>
      </c>
      <c r="E38" s="63">
        <v>2500</v>
      </c>
      <c r="F38" s="63">
        <v>3000</v>
      </c>
      <c r="G38" s="17"/>
      <c r="H38" s="17"/>
    </row>
    <row r="39" spans="1:8" ht="15" thickBot="1" x14ac:dyDescent="0.4">
      <c r="A39" s="31"/>
      <c r="B39" s="64"/>
      <c r="C39" s="64"/>
      <c r="D39" s="64"/>
      <c r="E39" s="64"/>
      <c r="F39" s="64"/>
      <c r="G39" s="17"/>
      <c r="H39" s="17"/>
    </row>
    <row r="40" spans="1:8" x14ac:dyDescent="0.35">
      <c r="A40" s="61" t="s">
        <v>185</v>
      </c>
      <c r="B40" s="17"/>
      <c r="C40" s="17"/>
      <c r="D40" s="17"/>
      <c r="E40" s="17"/>
      <c r="F40" s="17"/>
      <c r="G40" s="17"/>
      <c r="H40" s="17"/>
    </row>
    <row r="41" spans="1:8" x14ac:dyDescent="0.35">
      <c r="A41" s="61"/>
      <c r="B41" s="17"/>
      <c r="C41" s="17"/>
      <c r="D41" s="17"/>
      <c r="E41" s="17"/>
      <c r="F41" s="17"/>
      <c r="G41" s="17"/>
      <c r="H41" s="17"/>
    </row>
    <row r="42" spans="1:8" x14ac:dyDescent="0.35">
      <c r="A42" s="61"/>
      <c r="B42" s="17"/>
      <c r="C42" s="17"/>
      <c r="D42" s="17"/>
      <c r="E42" s="17"/>
      <c r="F42" s="17"/>
      <c r="G42" s="17"/>
      <c r="H42" s="17"/>
    </row>
    <row r="43" spans="1:8" ht="15" thickBot="1" x14ac:dyDescent="0.4">
      <c r="A43" s="161" t="s">
        <v>187</v>
      </c>
      <c r="B43" s="161"/>
      <c r="C43" s="161"/>
      <c r="D43" s="161"/>
      <c r="E43" s="161"/>
      <c r="F43" s="161"/>
      <c r="G43" s="17"/>
      <c r="H43" s="17"/>
    </row>
    <row r="44" spans="1:8" ht="15" thickBot="1" x14ac:dyDescent="0.4">
      <c r="A44" s="62">
        <v>-6000</v>
      </c>
      <c r="B44" s="63">
        <v>1000</v>
      </c>
      <c r="C44" s="63">
        <v>1500</v>
      </c>
      <c r="D44" s="63">
        <v>2000</v>
      </c>
      <c r="E44" s="63">
        <v>2500</v>
      </c>
      <c r="F44" s="63">
        <v>3000</v>
      </c>
      <c r="G44" s="17"/>
      <c r="H44" s="17"/>
    </row>
    <row r="45" spans="1:8" ht="15" thickBot="1" x14ac:dyDescent="0.4">
      <c r="A45" s="31"/>
      <c r="B45" s="64"/>
      <c r="C45" s="64"/>
      <c r="D45" s="64"/>
      <c r="E45" s="64"/>
      <c r="F45" s="64"/>
      <c r="G45" s="17"/>
      <c r="H45" s="17"/>
    </row>
    <row r="46" spans="1:8" x14ac:dyDescent="0.35">
      <c r="A46" s="61" t="s">
        <v>185</v>
      </c>
      <c r="B46" s="17"/>
      <c r="C46" s="17"/>
      <c r="D46" s="17"/>
      <c r="E46" s="17"/>
      <c r="F46" s="17"/>
      <c r="G46" s="17"/>
      <c r="H46" s="17"/>
    </row>
    <row r="47" spans="1:8" x14ac:dyDescent="0.35">
      <c r="A47" s="61"/>
      <c r="B47" s="17"/>
      <c r="C47" s="17"/>
      <c r="D47" s="17"/>
      <c r="E47" s="17"/>
      <c r="F47" s="17"/>
      <c r="G47" s="17"/>
      <c r="H47" s="17"/>
    </row>
    <row r="48" spans="1:8" x14ac:dyDescent="0.35">
      <c r="A48" s="61"/>
      <c r="B48" s="17"/>
      <c r="C48" s="17"/>
      <c r="D48" s="17"/>
      <c r="E48" s="17"/>
      <c r="F48" s="17"/>
      <c r="G48" s="17"/>
      <c r="H48" s="17"/>
    </row>
    <row r="49" spans="1:8" ht="28.5" customHeight="1" x14ac:dyDescent="0.35">
      <c r="A49" s="150" t="s">
        <v>188</v>
      </c>
      <c r="B49" s="150"/>
      <c r="C49" s="150"/>
      <c r="D49" s="150"/>
      <c r="E49" s="150"/>
      <c r="F49" s="150"/>
      <c r="G49" s="150"/>
      <c r="H49" s="150"/>
    </row>
    <row r="50" spans="1:8" x14ac:dyDescent="0.35">
      <c r="A50" s="61"/>
      <c r="B50" s="17"/>
      <c r="C50" s="17"/>
      <c r="D50" s="17"/>
      <c r="E50" s="17"/>
      <c r="F50" s="17"/>
      <c r="G50" s="17"/>
      <c r="H50" s="17"/>
    </row>
    <row r="51" spans="1:8" ht="15" thickBot="1" x14ac:dyDescent="0.4">
      <c r="A51" s="161" t="s">
        <v>189</v>
      </c>
      <c r="B51" s="161"/>
      <c r="C51" s="161"/>
      <c r="D51" s="161"/>
      <c r="E51" s="161"/>
      <c r="F51" s="17"/>
      <c r="G51" s="17"/>
      <c r="H51" s="17"/>
    </row>
    <row r="52" spans="1:8" ht="15" thickBot="1" x14ac:dyDescent="0.4">
      <c r="A52" s="53" t="s">
        <v>190</v>
      </c>
      <c r="B52" s="65">
        <v>1</v>
      </c>
      <c r="C52" s="65">
        <v>2</v>
      </c>
      <c r="D52" s="65">
        <v>3</v>
      </c>
      <c r="E52" s="65">
        <v>4</v>
      </c>
      <c r="F52" s="17"/>
      <c r="G52" s="17"/>
      <c r="H52" s="17"/>
    </row>
    <row r="53" spans="1:8" ht="15" thickBot="1" x14ac:dyDescent="0.4">
      <c r="A53" s="66">
        <v>-15500</v>
      </c>
      <c r="B53" s="67">
        <v>1000</v>
      </c>
      <c r="C53" s="67">
        <v>2000</v>
      </c>
      <c r="D53" s="67">
        <v>10000</v>
      </c>
      <c r="E53" s="67">
        <v>15500</v>
      </c>
      <c r="F53" s="17"/>
      <c r="G53" s="17"/>
      <c r="H53" s="17"/>
    </row>
    <row r="54" spans="1:8" ht="15" thickBot="1" x14ac:dyDescent="0.4">
      <c r="A54" s="31"/>
      <c r="B54" s="64"/>
      <c r="C54" s="64"/>
      <c r="D54" s="64"/>
      <c r="E54" s="64"/>
      <c r="F54" s="17"/>
      <c r="G54" s="17"/>
      <c r="H54" s="17"/>
    </row>
    <row r="55" spans="1:8" x14ac:dyDescent="0.35">
      <c r="A55" s="160" t="s">
        <v>191</v>
      </c>
      <c r="B55" s="160"/>
      <c r="C55" s="160"/>
      <c r="D55" s="160"/>
      <c r="E55" s="160"/>
      <c r="F55" s="17"/>
      <c r="G55" s="17"/>
      <c r="H55" s="17"/>
    </row>
    <row r="56" spans="1:8" x14ac:dyDescent="0.35">
      <c r="A56" s="61"/>
      <c r="B56" s="17"/>
      <c r="C56" s="17"/>
      <c r="D56" s="17"/>
      <c r="E56" s="17"/>
      <c r="F56" s="17"/>
      <c r="G56" s="17"/>
      <c r="H56" s="17"/>
    </row>
    <row r="57" spans="1:8" x14ac:dyDescent="0.35">
      <c r="A57" s="61"/>
      <c r="B57" s="17"/>
      <c r="C57" s="17"/>
      <c r="D57" s="17"/>
      <c r="E57" s="17"/>
      <c r="F57" s="17"/>
      <c r="G57" s="17"/>
      <c r="H57" s="17"/>
    </row>
    <row r="58" spans="1:8" ht="15" thickBot="1" x14ac:dyDescent="0.4">
      <c r="A58" s="161" t="s">
        <v>192</v>
      </c>
      <c r="B58" s="161"/>
      <c r="C58" s="161"/>
      <c r="D58" s="161"/>
      <c r="E58" s="161"/>
      <c r="F58" s="17"/>
      <c r="G58" s="17"/>
      <c r="H58" s="17"/>
    </row>
    <row r="59" spans="1:8" ht="15" thickBot="1" x14ac:dyDescent="0.4">
      <c r="A59" s="53" t="s">
        <v>190</v>
      </c>
      <c r="B59" s="65">
        <v>1</v>
      </c>
      <c r="C59" s="65">
        <v>2</v>
      </c>
      <c r="D59" s="65">
        <v>3</v>
      </c>
      <c r="E59" s="65">
        <v>4</v>
      </c>
      <c r="F59" s="17"/>
      <c r="G59" s="17"/>
      <c r="H59" s="17"/>
    </row>
    <row r="60" spans="1:8" ht="15" thickBot="1" x14ac:dyDescent="0.4">
      <c r="A60" s="66">
        <v>-15500</v>
      </c>
      <c r="B60" s="67">
        <v>2000</v>
      </c>
      <c r="C60" s="67">
        <v>3000</v>
      </c>
      <c r="D60" s="67">
        <v>9000</v>
      </c>
      <c r="E60" s="67">
        <v>14000</v>
      </c>
      <c r="F60" s="17"/>
      <c r="G60" s="17"/>
      <c r="H60" s="17"/>
    </row>
    <row r="61" spans="1:8" ht="15" thickBot="1" x14ac:dyDescent="0.4">
      <c r="A61" s="31"/>
      <c r="B61" s="64"/>
      <c r="C61" s="64"/>
      <c r="D61" s="64"/>
      <c r="E61" s="64"/>
      <c r="F61" s="17"/>
      <c r="G61" s="17"/>
      <c r="H61" s="17"/>
    </row>
    <row r="62" spans="1:8" x14ac:dyDescent="0.35">
      <c r="A62" s="160" t="s">
        <v>193</v>
      </c>
      <c r="B62" s="160"/>
      <c r="C62" s="160"/>
      <c r="D62" s="160"/>
      <c r="E62" s="160"/>
      <c r="F62" s="17"/>
      <c r="G62" s="17"/>
      <c r="H62" s="17"/>
    </row>
    <row r="63" spans="1:8" x14ac:dyDescent="0.35">
      <c r="A63" s="61"/>
      <c r="B63" s="17"/>
      <c r="C63" s="17"/>
      <c r="D63" s="17"/>
      <c r="E63" s="17"/>
      <c r="F63" s="17"/>
      <c r="G63" s="17"/>
      <c r="H63" s="17"/>
    </row>
    <row r="64" spans="1:8" x14ac:dyDescent="0.35">
      <c r="A64" s="61"/>
      <c r="B64" s="17"/>
      <c r="C64" s="17"/>
      <c r="D64" s="17"/>
      <c r="E64" s="17"/>
      <c r="F64" s="17"/>
      <c r="G64" s="17"/>
      <c r="H64" s="17"/>
    </row>
    <row r="65" spans="1:8" x14ac:dyDescent="0.35">
      <c r="A65" s="150" t="s">
        <v>194</v>
      </c>
      <c r="B65" s="150"/>
      <c r="C65" s="150"/>
      <c r="D65" s="150"/>
      <c r="E65" s="150"/>
      <c r="F65" s="150"/>
      <c r="G65" s="17"/>
      <c r="H65" s="17"/>
    </row>
    <row r="66" spans="1:8" x14ac:dyDescent="0.35">
      <c r="A66" s="61"/>
      <c r="B66" s="17"/>
      <c r="C66" s="17"/>
      <c r="D66" s="17"/>
      <c r="E66" s="17"/>
      <c r="F66" s="17"/>
      <c r="G66" s="17"/>
      <c r="H66" s="17"/>
    </row>
    <row r="67" spans="1:8" ht="15" thickBot="1" x14ac:dyDescent="0.4">
      <c r="A67" s="68" t="s">
        <v>189</v>
      </c>
      <c r="B67" s="17"/>
      <c r="C67" s="17"/>
      <c r="D67" s="17"/>
      <c r="E67" s="17"/>
      <c r="F67" s="17"/>
      <c r="G67" s="17"/>
      <c r="H67" s="17"/>
    </row>
    <row r="68" spans="1:8" ht="15" thickBot="1" x14ac:dyDescent="0.4">
      <c r="A68" s="53" t="s">
        <v>190</v>
      </c>
      <c r="B68" s="65">
        <v>1</v>
      </c>
      <c r="C68" s="65">
        <v>2</v>
      </c>
      <c r="D68" s="65">
        <v>3</v>
      </c>
      <c r="E68" s="65">
        <v>4</v>
      </c>
      <c r="F68" s="17"/>
      <c r="G68" s="17"/>
      <c r="H68" s="17"/>
    </row>
    <row r="69" spans="1:8" ht="15" thickBot="1" x14ac:dyDescent="0.4">
      <c r="A69" s="66">
        <v>-15000</v>
      </c>
      <c r="B69" s="67">
        <v>1000</v>
      </c>
      <c r="C69" s="64"/>
      <c r="D69" s="67">
        <v>7000</v>
      </c>
      <c r="E69" s="67">
        <v>20000</v>
      </c>
      <c r="F69" s="17"/>
      <c r="G69" s="17"/>
      <c r="H69" s="17"/>
    </row>
    <row r="70" spans="1:8" ht="15" thickBot="1" x14ac:dyDescent="0.4">
      <c r="A70" s="31"/>
      <c r="B70" s="64"/>
      <c r="C70" s="64"/>
      <c r="D70" s="64"/>
      <c r="E70" s="64"/>
      <c r="F70" s="17"/>
      <c r="G70" s="17"/>
      <c r="H70" s="17"/>
    </row>
    <row r="71" spans="1:8" x14ac:dyDescent="0.35">
      <c r="A71" s="160" t="s">
        <v>195</v>
      </c>
      <c r="B71" s="160"/>
      <c r="C71" s="160"/>
      <c r="D71" s="17"/>
      <c r="E71" s="17"/>
      <c r="F71" s="17"/>
      <c r="G71" s="17"/>
      <c r="H71" s="17"/>
    </row>
    <row r="72" spans="1:8" x14ac:dyDescent="0.35">
      <c r="A72" s="61"/>
      <c r="B72" s="17"/>
      <c r="C72" s="17"/>
      <c r="D72" s="17"/>
      <c r="E72" s="17"/>
      <c r="F72" s="17"/>
      <c r="G72" s="17"/>
      <c r="H72" s="17"/>
    </row>
    <row r="73" spans="1:8" ht="15" thickBot="1" x14ac:dyDescent="0.4">
      <c r="A73" s="68" t="s">
        <v>192</v>
      </c>
      <c r="B73" s="17"/>
      <c r="C73" s="17"/>
      <c r="D73" s="17"/>
      <c r="E73" s="17"/>
      <c r="F73" s="17"/>
      <c r="G73" s="17"/>
      <c r="H73" s="17"/>
    </row>
    <row r="74" spans="1:8" ht="15" thickBot="1" x14ac:dyDescent="0.4">
      <c r="A74" s="53" t="s">
        <v>190</v>
      </c>
      <c r="B74" s="65">
        <v>1</v>
      </c>
      <c r="C74" s="65">
        <v>2</v>
      </c>
      <c r="D74" s="65">
        <v>3</v>
      </c>
      <c r="E74" s="65">
        <v>4</v>
      </c>
      <c r="F74" s="17"/>
      <c r="G74" s="17"/>
      <c r="H74" s="17"/>
    </row>
    <row r="75" spans="1:8" ht="15" thickBot="1" x14ac:dyDescent="0.4">
      <c r="A75" s="66">
        <v>-15000</v>
      </c>
      <c r="B75" s="67">
        <v>3000</v>
      </c>
      <c r="C75" s="67">
        <v>-1000</v>
      </c>
      <c r="D75" s="67">
        <v>-1000</v>
      </c>
      <c r="E75" s="67">
        <v>25000</v>
      </c>
      <c r="F75" s="17"/>
      <c r="G75" s="17"/>
      <c r="H75" s="17"/>
    </row>
    <row r="76" spans="1:8" ht="15" thickBot="1" x14ac:dyDescent="0.4">
      <c r="A76" s="31"/>
      <c r="B76" s="64"/>
      <c r="C76" s="64"/>
      <c r="D76" s="64"/>
      <c r="E76" s="64"/>
      <c r="F76" s="17"/>
      <c r="G76" s="17"/>
      <c r="H76" s="17"/>
    </row>
    <row r="77" spans="1:8" x14ac:dyDescent="0.35">
      <c r="A77" s="160" t="s">
        <v>196</v>
      </c>
      <c r="B77" s="160"/>
      <c r="C77" s="160"/>
      <c r="D77" s="17"/>
      <c r="E77" s="17"/>
      <c r="F77" s="17"/>
      <c r="G77" s="17"/>
      <c r="H77" s="17"/>
    </row>
    <row r="78" spans="1:8" x14ac:dyDescent="0.35">
      <c r="A78" s="61"/>
      <c r="B78" s="17"/>
      <c r="C78" s="17"/>
      <c r="D78" s="17"/>
      <c r="E78" s="17"/>
      <c r="F78" s="17"/>
      <c r="G78" s="17"/>
      <c r="H78" s="17"/>
    </row>
    <row r="79" spans="1:8" x14ac:dyDescent="0.35">
      <c r="A79" s="61"/>
      <c r="B79" s="17"/>
      <c r="C79" s="17"/>
      <c r="D79" s="17"/>
      <c r="E79" s="17"/>
      <c r="F79" s="17"/>
      <c r="G79" s="17"/>
      <c r="H79" s="17"/>
    </row>
    <row r="80" spans="1:8" ht="32.5" customHeight="1" x14ac:dyDescent="0.35">
      <c r="A80" s="150" t="s">
        <v>197</v>
      </c>
      <c r="B80" s="150"/>
      <c r="C80" s="150"/>
      <c r="D80" s="150"/>
      <c r="E80" s="150"/>
      <c r="F80" s="150"/>
      <c r="G80" s="17"/>
      <c r="H80" s="17"/>
    </row>
    <row r="81" spans="1:8" x14ac:dyDescent="0.35">
      <c r="A81" s="61"/>
      <c r="B81" s="17"/>
      <c r="C81" s="17"/>
      <c r="D81" s="17"/>
      <c r="E81" s="17"/>
      <c r="F81" s="17"/>
      <c r="G81" s="17"/>
      <c r="H81" s="17"/>
    </row>
    <row r="82" spans="1:8" ht="15" thickBot="1" x14ac:dyDescent="0.4">
      <c r="A82" s="68" t="s">
        <v>189</v>
      </c>
      <c r="B82" s="17"/>
      <c r="C82" s="17"/>
      <c r="D82" s="17"/>
      <c r="E82" s="17"/>
      <c r="F82" s="17"/>
      <c r="G82" s="17"/>
      <c r="H82" s="17"/>
    </row>
    <row r="83" spans="1:8" ht="15" thickBot="1" x14ac:dyDescent="0.4">
      <c r="A83" s="53" t="s">
        <v>190</v>
      </c>
      <c r="B83" s="65">
        <v>1</v>
      </c>
      <c r="C83" s="65">
        <v>2</v>
      </c>
      <c r="D83" s="65">
        <v>3</v>
      </c>
      <c r="E83" s="65">
        <v>4</v>
      </c>
      <c r="F83" s="17"/>
      <c r="G83" s="17"/>
      <c r="H83" s="17"/>
    </row>
    <row r="84" spans="1:8" ht="15" thickBot="1" x14ac:dyDescent="0.4">
      <c r="A84" s="66">
        <v>-25000</v>
      </c>
      <c r="B84" s="64"/>
      <c r="C84" s="64"/>
      <c r="D84" s="64"/>
      <c r="E84" s="67">
        <v>50000</v>
      </c>
      <c r="F84" s="17"/>
      <c r="G84" s="17"/>
      <c r="H84" s="17"/>
    </row>
    <row r="85" spans="1:8" ht="15" thickBot="1" x14ac:dyDescent="0.4">
      <c r="A85" s="31"/>
      <c r="B85" s="64"/>
      <c r="C85" s="64"/>
      <c r="D85" s="64"/>
      <c r="E85" s="64"/>
      <c r="F85" s="17"/>
      <c r="G85" s="17"/>
      <c r="H85" s="17"/>
    </row>
    <row r="86" spans="1:8" x14ac:dyDescent="0.35">
      <c r="A86" s="61" t="s">
        <v>198</v>
      </c>
      <c r="B86" s="17"/>
      <c r="C86" s="17"/>
      <c r="D86" s="17"/>
      <c r="E86" s="17"/>
      <c r="F86" s="17"/>
      <c r="G86" s="17"/>
      <c r="H86" s="17"/>
    </row>
    <row r="87" spans="1:8" x14ac:dyDescent="0.35">
      <c r="A87" s="61"/>
      <c r="B87" s="17"/>
      <c r="C87" s="17"/>
      <c r="D87" s="17"/>
      <c r="E87" s="17"/>
      <c r="F87" s="17"/>
      <c r="G87" s="17"/>
      <c r="H87" s="17"/>
    </row>
    <row r="88" spans="1:8" ht="15" thickBot="1" x14ac:dyDescent="0.4">
      <c r="A88" s="68" t="s">
        <v>192</v>
      </c>
      <c r="B88" s="17"/>
      <c r="C88" s="17"/>
      <c r="D88" s="17"/>
      <c r="E88" s="17"/>
      <c r="F88" s="17"/>
      <c r="G88" s="17"/>
      <c r="H88" s="17"/>
    </row>
    <row r="89" spans="1:8" ht="15" thickBot="1" x14ac:dyDescent="0.4">
      <c r="A89" s="53" t="s">
        <v>190</v>
      </c>
      <c r="B89" s="65">
        <v>1</v>
      </c>
      <c r="C89" s="65">
        <v>2</v>
      </c>
      <c r="D89" s="65">
        <v>3</v>
      </c>
      <c r="E89" s="65">
        <v>4</v>
      </c>
      <c r="F89" s="17"/>
      <c r="G89" s="17"/>
      <c r="H89" s="17"/>
    </row>
    <row r="90" spans="1:8" ht="15" thickBot="1" x14ac:dyDescent="0.4">
      <c r="A90" s="66">
        <v>-25000</v>
      </c>
      <c r="B90" s="64"/>
      <c r="C90" s="67">
        <v>-3000</v>
      </c>
      <c r="D90" s="64"/>
      <c r="E90" s="67">
        <v>54200</v>
      </c>
      <c r="F90" s="17"/>
      <c r="G90" s="17"/>
      <c r="H90" s="17"/>
    </row>
    <row r="91" spans="1:8" ht="15" thickBot="1" x14ac:dyDescent="0.4">
      <c r="A91" s="31"/>
      <c r="B91" s="64"/>
      <c r="C91" s="64"/>
      <c r="D91" s="64"/>
      <c r="E91" s="64"/>
      <c r="F91" s="17"/>
      <c r="G91" s="17"/>
      <c r="H91" s="17"/>
    </row>
    <row r="92" spans="1:8" x14ac:dyDescent="0.35">
      <c r="A92" s="61" t="s">
        <v>199</v>
      </c>
      <c r="B92" s="17"/>
      <c r="C92" s="17"/>
      <c r="D92" s="17"/>
      <c r="E92" s="17"/>
      <c r="F92" s="17"/>
      <c r="G92" s="17"/>
      <c r="H92" s="17"/>
    </row>
    <row r="93" spans="1:8" x14ac:dyDescent="0.35">
      <c r="A93" s="61"/>
      <c r="B93" s="17"/>
      <c r="C93" s="17"/>
      <c r="D93" s="17"/>
      <c r="E93" s="17"/>
      <c r="F93" s="17"/>
      <c r="G93" s="17"/>
      <c r="H93" s="17"/>
    </row>
    <row r="94" spans="1:8" x14ac:dyDescent="0.35">
      <c r="A94" s="61"/>
      <c r="B94" s="17"/>
      <c r="C94" s="17"/>
      <c r="D94" s="17"/>
      <c r="E94" s="17"/>
      <c r="F94" s="17"/>
      <c r="G94" s="17"/>
      <c r="H94" s="17"/>
    </row>
    <row r="95" spans="1:8" x14ac:dyDescent="0.35">
      <c r="A95" s="150" t="s">
        <v>200</v>
      </c>
      <c r="B95" s="150"/>
      <c r="C95" s="150"/>
      <c r="D95" s="150"/>
      <c r="E95" s="150"/>
      <c r="F95" s="150"/>
      <c r="G95" s="17"/>
      <c r="H95" s="17"/>
    </row>
    <row r="96" spans="1:8" x14ac:dyDescent="0.35">
      <c r="A96" s="61"/>
      <c r="B96" s="17"/>
      <c r="C96" s="17"/>
      <c r="D96" s="17"/>
      <c r="E96" s="17"/>
      <c r="F96" s="17"/>
      <c r="G96" s="17"/>
      <c r="H96" s="17"/>
    </row>
    <row r="97" spans="1:8" ht="15" thickBot="1" x14ac:dyDescent="0.4">
      <c r="A97" s="68" t="s">
        <v>189</v>
      </c>
      <c r="B97" s="17"/>
      <c r="C97" s="17"/>
      <c r="D97" s="17"/>
      <c r="E97" s="17"/>
      <c r="F97" s="17"/>
      <c r="G97" s="69" t="s">
        <v>201</v>
      </c>
      <c r="H97" s="17"/>
    </row>
    <row r="98" spans="1:8" ht="15" thickBot="1" x14ac:dyDescent="0.4">
      <c r="A98" s="53" t="s">
        <v>190</v>
      </c>
      <c r="B98" s="65">
        <v>1</v>
      </c>
      <c r="C98" s="65">
        <v>2</v>
      </c>
      <c r="D98" s="65">
        <v>3</v>
      </c>
      <c r="E98" s="65">
        <v>4</v>
      </c>
      <c r="F98" s="17"/>
      <c r="G98" s="17"/>
      <c r="H98" s="17"/>
    </row>
    <row r="99" spans="1:8" ht="15" thickBot="1" x14ac:dyDescent="0.4">
      <c r="A99" s="66">
        <v>-13000</v>
      </c>
      <c r="B99" s="67">
        <v>9900</v>
      </c>
      <c r="C99" s="64">
        <v>100</v>
      </c>
      <c r="D99" s="67">
        <v>9500</v>
      </c>
      <c r="E99" s="70">
        <v>6663.2</v>
      </c>
      <c r="F99" s="17"/>
      <c r="G99" s="17"/>
      <c r="H99" s="17"/>
    </row>
    <row r="100" spans="1:8" ht="15" thickBot="1" x14ac:dyDescent="0.4">
      <c r="A100" s="31"/>
      <c r="B100" s="64"/>
      <c r="C100" s="64"/>
      <c r="D100" s="64"/>
      <c r="E100" s="64"/>
      <c r="F100" s="17"/>
      <c r="G100" s="17"/>
      <c r="H100" s="17"/>
    </row>
    <row r="101" spans="1:8" x14ac:dyDescent="0.35">
      <c r="A101" s="61" t="s">
        <v>202</v>
      </c>
      <c r="B101" s="17"/>
      <c r="C101" s="17"/>
      <c r="D101" s="17"/>
      <c r="E101" s="17"/>
      <c r="F101" s="17"/>
      <c r="G101" s="17"/>
      <c r="H101" s="17"/>
    </row>
    <row r="102" spans="1:8" x14ac:dyDescent="0.35">
      <c r="A102" s="61"/>
      <c r="B102" s="17"/>
      <c r="C102" s="17"/>
      <c r="D102" s="17"/>
      <c r="E102" s="17"/>
      <c r="F102" s="17"/>
      <c r="G102" s="17"/>
      <c r="H102" s="17"/>
    </row>
    <row r="103" spans="1:8" ht="15" thickBot="1" x14ac:dyDescent="0.4">
      <c r="A103" s="68" t="s">
        <v>192</v>
      </c>
      <c r="B103" s="17"/>
      <c r="C103" s="17"/>
      <c r="D103" s="17"/>
      <c r="E103" s="17"/>
      <c r="F103" s="17"/>
      <c r="G103" s="69" t="s">
        <v>201</v>
      </c>
      <c r="H103" s="17"/>
    </row>
    <row r="104" spans="1:8" ht="15" thickBot="1" x14ac:dyDescent="0.4">
      <c r="A104" s="53" t="s">
        <v>190</v>
      </c>
      <c r="B104" s="65">
        <v>1</v>
      </c>
      <c r="C104" s="65">
        <v>2</v>
      </c>
      <c r="D104" s="65">
        <v>3</v>
      </c>
      <c r="E104" s="65">
        <v>4</v>
      </c>
      <c r="F104" s="17"/>
      <c r="G104" s="17"/>
      <c r="H104" s="17"/>
    </row>
    <row r="105" spans="1:8" ht="15" thickBot="1" x14ac:dyDescent="0.4">
      <c r="A105" s="66">
        <v>-13000</v>
      </c>
      <c r="B105" s="67">
        <v>3400</v>
      </c>
      <c r="C105" s="67">
        <v>6700</v>
      </c>
      <c r="D105" s="67">
        <v>7800</v>
      </c>
      <c r="E105" s="67">
        <v>9900</v>
      </c>
      <c r="F105" s="17"/>
      <c r="G105" s="17"/>
      <c r="H105" s="17"/>
    </row>
    <row r="106" spans="1:8" ht="15" thickBot="1" x14ac:dyDescent="0.4">
      <c r="A106" s="31"/>
      <c r="B106" s="64"/>
      <c r="C106" s="64"/>
      <c r="D106" s="64"/>
      <c r="E106" s="64"/>
      <c r="F106" s="17"/>
      <c r="G106" s="17"/>
      <c r="H106" s="17"/>
    </row>
    <row r="107" spans="1:8" ht="15" customHeight="1" x14ac:dyDescent="0.35">
      <c r="A107" s="160" t="s">
        <v>203</v>
      </c>
      <c r="B107" s="160"/>
      <c r="C107" s="160"/>
      <c r="D107" s="17"/>
      <c r="E107" s="17"/>
      <c r="F107" s="17"/>
      <c r="G107" s="17"/>
      <c r="H107" s="17"/>
    </row>
    <row r="108" spans="1:8" x14ac:dyDescent="0.35">
      <c r="A108" s="61"/>
      <c r="B108" s="17"/>
      <c r="C108" s="17"/>
      <c r="D108" s="17"/>
      <c r="E108" s="17"/>
      <c r="F108" s="17"/>
      <c r="G108" s="17"/>
      <c r="H108" s="17"/>
    </row>
    <row r="109" spans="1:8" x14ac:dyDescent="0.35">
      <c r="A109" s="61"/>
      <c r="B109" s="17"/>
      <c r="C109" s="17"/>
      <c r="D109" s="17"/>
      <c r="E109" s="17"/>
      <c r="F109" s="17"/>
      <c r="G109" s="17"/>
      <c r="H109" s="17"/>
    </row>
    <row r="110" spans="1:8" ht="35.15" customHeight="1" x14ac:dyDescent="0.35">
      <c r="A110" s="150" t="s">
        <v>204</v>
      </c>
      <c r="B110" s="150"/>
      <c r="C110" s="150"/>
      <c r="D110" s="150"/>
      <c r="E110" s="150"/>
      <c r="F110" s="150"/>
      <c r="G110" s="17"/>
      <c r="H110" s="17"/>
    </row>
    <row r="111" spans="1:8" x14ac:dyDescent="0.35">
      <c r="A111" s="61"/>
      <c r="B111" s="17"/>
      <c r="C111" s="17"/>
      <c r="D111" s="17"/>
      <c r="E111" s="17"/>
      <c r="F111" s="17"/>
      <c r="G111" s="17"/>
      <c r="H111" s="17"/>
    </row>
    <row r="112" spans="1:8" x14ac:dyDescent="0.35">
      <c r="A112" s="124" t="s">
        <v>205</v>
      </c>
      <c r="B112" s="124"/>
      <c r="C112" s="124"/>
      <c r="D112" s="124"/>
      <c r="E112" s="17"/>
      <c r="F112" s="17"/>
      <c r="G112" s="17"/>
      <c r="H112" s="17"/>
    </row>
    <row r="113" spans="1:8" x14ac:dyDescent="0.35">
      <c r="A113" s="124" t="s">
        <v>206</v>
      </c>
      <c r="B113" s="124"/>
      <c r="C113" s="124"/>
      <c r="D113" s="124"/>
      <c r="E113" s="17"/>
      <c r="F113" s="17"/>
      <c r="G113" s="17"/>
      <c r="H113" s="17"/>
    </row>
    <row r="114" spans="1:8" x14ac:dyDescent="0.35">
      <c r="A114" s="124" t="s">
        <v>207</v>
      </c>
      <c r="B114" s="124"/>
      <c r="C114" s="124"/>
      <c r="D114" s="124"/>
      <c r="E114" s="17"/>
      <c r="F114" s="17"/>
      <c r="G114" s="17"/>
      <c r="H114" s="17"/>
    </row>
    <row r="115" spans="1:8" x14ac:dyDescent="0.35">
      <c r="A115" s="124" t="s">
        <v>208</v>
      </c>
      <c r="B115" s="124"/>
      <c r="C115" s="124"/>
      <c r="D115" s="124"/>
      <c r="E115" s="17"/>
      <c r="F115" s="17"/>
      <c r="G115" s="17"/>
      <c r="H115" s="17"/>
    </row>
    <row r="116" spans="1:8" x14ac:dyDescent="0.35">
      <c r="A116" s="124" t="s">
        <v>209</v>
      </c>
      <c r="B116" s="124"/>
      <c r="C116" s="124"/>
      <c r="D116" s="124"/>
      <c r="E116" s="17"/>
      <c r="F116" s="17"/>
      <c r="G116" s="17"/>
      <c r="H116" s="17"/>
    </row>
    <row r="117" spans="1:8" x14ac:dyDescent="0.35">
      <c r="A117" s="124" t="s">
        <v>210</v>
      </c>
      <c r="B117" s="124"/>
      <c r="C117" s="124"/>
      <c r="D117" s="124"/>
      <c r="E117" s="17"/>
      <c r="F117" s="17"/>
      <c r="G117" s="17"/>
      <c r="H117" s="17"/>
    </row>
    <row r="118" spans="1:8" x14ac:dyDescent="0.35">
      <c r="A118" s="61"/>
      <c r="B118" s="17"/>
      <c r="C118" s="17"/>
      <c r="D118" s="17"/>
      <c r="E118" s="17"/>
      <c r="F118" s="17"/>
      <c r="G118" s="17"/>
      <c r="H118" s="17"/>
    </row>
    <row r="119" spans="1:8" x14ac:dyDescent="0.35">
      <c r="A119" s="124" t="s">
        <v>211</v>
      </c>
      <c r="B119" s="124"/>
      <c r="C119" s="124"/>
      <c r="D119" s="124"/>
      <c r="E119" s="124"/>
      <c r="F119" s="124"/>
      <c r="G119" s="17"/>
      <c r="H119" s="17"/>
    </row>
    <row r="120" spans="1:8" x14ac:dyDescent="0.35">
      <c r="A120" s="61"/>
      <c r="B120" s="17"/>
      <c r="C120" s="17"/>
      <c r="D120" s="17"/>
      <c r="E120" s="17"/>
      <c r="F120" s="17"/>
      <c r="G120" s="17"/>
      <c r="H120" s="17"/>
    </row>
    <row r="121" spans="1:8" x14ac:dyDescent="0.35">
      <c r="A121" s="17"/>
      <c r="B121" s="17"/>
      <c r="C121" s="17"/>
      <c r="D121" s="17"/>
      <c r="E121" s="17"/>
      <c r="F121" s="17"/>
      <c r="G121" s="17"/>
      <c r="H121" s="17"/>
    </row>
    <row r="122" spans="1:8" x14ac:dyDescent="0.35">
      <c r="A122" s="17"/>
      <c r="B122" s="17"/>
      <c r="C122" s="17"/>
      <c r="D122" s="17"/>
      <c r="E122" s="17"/>
      <c r="F122" s="17"/>
      <c r="G122" s="17"/>
      <c r="H122" s="17"/>
    </row>
    <row r="123" spans="1:8" x14ac:dyDescent="0.35">
      <c r="A123" s="17"/>
      <c r="B123" s="17"/>
      <c r="C123" s="17"/>
      <c r="D123" s="17"/>
      <c r="E123" s="17"/>
      <c r="F123" s="17"/>
      <c r="G123" s="17"/>
      <c r="H123" s="17"/>
    </row>
    <row r="124" spans="1:8" x14ac:dyDescent="0.35">
      <c r="A124" s="17"/>
      <c r="B124" s="17"/>
      <c r="C124" s="17"/>
      <c r="D124" s="17"/>
      <c r="E124" s="17"/>
      <c r="F124" s="17"/>
      <c r="G124" s="17"/>
      <c r="H124" s="17"/>
    </row>
    <row r="125" spans="1:8" x14ac:dyDescent="0.35">
      <c r="A125" s="17"/>
      <c r="B125" s="17"/>
      <c r="C125" s="17"/>
      <c r="D125" s="17"/>
      <c r="E125" s="17"/>
      <c r="F125" s="17"/>
      <c r="G125" s="17"/>
      <c r="H125" s="17"/>
    </row>
    <row r="126" spans="1:8" x14ac:dyDescent="0.35">
      <c r="A126" s="17"/>
      <c r="B126" s="17"/>
      <c r="C126" s="17"/>
      <c r="D126" s="17"/>
      <c r="E126" s="17"/>
      <c r="F126" s="17"/>
      <c r="G126" s="17"/>
      <c r="H126" s="17"/>
    </row>
    <row r="127" spans="1:8" x14ac:dyDescent="0.35">
      <c r="A127" s="17"/>
      <c r="B127" s="17"/>
      <c r="C127" s="17"/>
      <c r="D127" s="17"/>
      <c r="E127" s="17"/>
      <c r="F127" s="17"/>
      <c r="G127" s="17"/>
      <c r="H127" s="17"/>
    </row>
    <row r="128" spans="1:8" x14ac:dyDescent="0.35">
      <c r="A128" s="3"/>
      <c r="B128" s="3"/>
      <c r="C128" s="3"/>
      <c r="D128" s="3"/>
      <c r="E128" s="3"/>
      <c r="F128" s="3"/>
      <c r="G128" s="3"/>
      <c r="H128" s="3"/>
    </row>
    <row r="129" spans="1:8" x14ac:dyDescent="0.35">
      <c r="A129" s="3"/>
      <c r="B129" s="3"/>
      <c r="C129" s="3"/>
      <c r="D129" s="3"/>
      <c r="E129" s="3"/>
      <c r="F129" s="3"/>
      <c r="G129" s="3"/>
      <c r="H129" s="3"/>
    </row>
    <row r="130" spans="1:8" x14ac:dyDescent="0.35">
      <c r="A130" s="3"/>
      <c r="B130" s="3"/>
      <c r="C130" s="3"/>
      <c r="D130" s="3"/>
      <c r="E130" s="3"/>
      <c r="F130" s="3"/>
      <c r="G130" s="3"/>
      <c r="H130" s="3"/>
    </row>
    <row r="131" spans="1:8" x14ac:dyDescent="0.35">
      <c r="A131" s="3"/>
      <c r="B131" s="3"/>
      <c r="C131" s="3"/>
      <c r="D131" s="3"/>
      <c r="E131" s="3"/>
      <c r="F131" s="3"/>
      <c r="G131" s="3"/>
      <c r="H131" s="3"/>
    </row>
    <row r="132" spans="1:8" x14ac:dyDescent="0.35">
      <c r="A132" s="3"/>
      <c r="B132" s="3"/>
      <c r="C132" s="3"/>
      <c r="D132" s="3"/>
      <c r="E132" s="3"/>
      <c r="F132" s="3"/>
      <c r="G132" s="3"/>
      <c r="H132" s="3"/>
    </row>
    <row r="133" spans="1:8" x14ac:dyDescent="0.35">
      <c r="A133" s="3"/>
      <c r="B133" s="3"/>
      <c r="C133" s="3"/>
      <c r="D133" s="3"/>
      <c r="E133" s="3"/>
      <c r="F133" s="3"/>
      <c r="G133" s="3"/>
      <c r="H133" s="3"/>
    </row>
    <row r="134" spans="1:8" x14ac:dyDescent="0.35">
      <c r="A134" s="3"/>
      <c r="B134" s="3"/>
      <c r="C134" s="3"/>
      <c r="D134" s="3"/>
      <c r="E134" s="3"/>
      <c r="F134" s="3"/>
      <c r="G134" s="3"/>
      <c r="H134" s="3"/>
    </row>
    <row r="135" spans="1:8" x14ac:dyDescent="0.35">
      <c r="A135" s="3"/>
      <c r="B135" s="3"/>
      <c r="C135" s="3"/>
      <c r="D135" s="3"/>
      <c r="E135" s="3"/>
      <c r="F135" s="3"/>
      <c r="G135" s="3"/>
      <c r="H135" s="3"/>
    </row>
    <row r="136" spans="1:8" x14ac:dyDescent="0.35">
      <c r="A136" s="3"/>
      <c r="B136" s="3"/>
      <c r="C136" s="3"/>
      <c r="D136" s="3"/>
      <c r="E136" s="3"/>
      <c r="F136" s="3"/>
      <c r="G136" s="3"/>
      <c r="H136" s="3"/>
    </row>
    <row r="137" spans="1:8" x14ac:dyDescent="0.35">
      <c r="A137" s="3"/>
      <c r="B137" s="3"/>
      <c r="C137" s="3"/>
      <c r="D137" s="3"/>
      <c r="E137" s="3"/>
      <c r="F137" s="3"/>
      <c r="G137" s="3"/>
      <c r="H137" s="3"/>
    </row>
    <row r="138" spans="1:8" x14ac:dyDescent="0.35">
      <c r="A138" s="3"/>
      <c r="B138" s="3"/>
      <c r="C138" s="3"/>
      <c r="D138" s="3"/>
      <c r="E138" s="3"/>
      <c r="F138" s="3"/>
      <c r="G138" s="3"/>
      <c r="H138" s="3"/>
    </row>
    <row r="139" spans="1:8" x14ac:dyDescent="0.35">
      <c r="A139" s="3"/>
      <c r="B139" s="3"/>
      <c r="C139" s="3"/>
      <c r="D139" s="3"/>
      <c r="E139" s="3"/>
      <c r="F139" s="3"/>
      <c r="G139" s="3"/>
      <c r="H139" s="3"/>
    </row>
    <row r="140" spans="1:8" x14ac:dyDescent="0.35">
      <c r="A140" s="3"/>
      <c r="B140" s="3"/>
      <c r="C140" s="3"/>
      <c r="D140" s="3"/>
      <c r="E140" s="3"/>
      <c r="F140" s="3"/>
      <c r="G140" s="3"/>
      <c r="H140" s="3"/>
    </row>
    <row r="141" spans="1:8" x14ac:dyDescent="0.35">
      <c r="A141" s="3"/>
      <c r="B141" s="3"/>
      <c r="C141" s="3"/>
      <c r="D141" s="3"/>
      <c r="E141" s="3"/>
      <c r="F141" s="3"/>
      <c r="G141" s="3"/>
      <c r="H141" s="3"/>
    </row>
    <row r="142" spans="1:8" x14ac:dyDescent="0.35">
      <c r="A142" s="3"/>
      <c r="B142" s="3"/>
      <c r="C142" s="3"/>
      <c r="D142" s="3"/>
      <c r="E142" s="3"/>
      <c r="F142" s="3"/>
      <c r="G142" s="3"/>
      <c r="H142" s="3"/>
    </row>
    <row r="143" spans="1:8" x14ac:dyDescent="0.35">
      <c r="A143" s="3"/>
      <c r="B143" s="3"/>
      <c r="C143" s="3"/>
      <c r="D143" s="3"/>
      <c r="E143" s="3"/>
      <c r="F143" s="3"/>
      <c r="G143" s="3"/>
      <c r="H143" s="3"/>
    </row>
    <row r="144" spans="1:8" x14ac:dyDescent="0.35">
      <c r="A144" s="3"/>
      <c r="B144" s="3"/>
      <c r="C144" s="3"/>
      <c r="D144" s="3"/>
      <c r="E144" s="3"/>
      <c r="F144" s="3"/>
      <c r="G144" s="3"/>
      <c r="H144" s="3"/>
    </row>
  </sheetData>
  <mergeCells count="46">
    <mergeCell ref="A119:F119"/>
    <mergeCell ref="A65:F65"/>
    <mergeCell ref="A95:F95"/>
    <mergeCell ref="A107:C107"/>
    <mergeCell ref="A110:F110"/>
    <mergeCell ref="A117:D117"/>
    <mergeCell ref="A116:D116"/>
    <mergeCell ref="A115:D115"/>
    <mergeCell ref="A114:D114"/>
    <mergeCell ref="A113:D113"/>
    <mergeCell ref="A112:D112"/>
    <mergeCell ref="A58:E58"/>
    <mergeCell ref="A62:E62"/>
    <mergeCell ref="A71:C71"/>
    <mergeCell ref="A77:C77"/>
    <mergeCell ref="A80:F80"/>
    <mergeCell ref="A55:E55"/>
    <mergeCell ref="A23:H23"/>
    <mergeCell ref="A24:H24"/>
    <mergeCell ref="A25:H25"/>
    <mergeCell ref="A26:H26"/>
    <mergeCell ref="A28:H28"/>
    <mergeCell ref="A29:H29"/>
    <mergeCell ref="A31:F31"/>
    <mergeCell ref="A37:F37"/>
    <mergeCell ref="A43:F43"/>
    <mergeCell ref="A49:H49"/>
    <mergeCell ref="A51:E51"/>
    <mergeCell ref="A22:H22"/>
    <mergeCell ref="A9:H9"/>
    <mergeCell ref="A10:H10"/>
    <mergeCell ref="A11:H11"/>
    <mergeCell ref="A12:H12"/>
    <mergeCell ref="A13:H13"/>
    <mergeCell ref="A15:H15"/>
    <mergeCell ref="A16:H16"/>
    <mergeCell ref="A17:H17"/>
    <mergeCell ref="A18:H18"/>
    <mergeCell ref="A19:H19"/>
    <mergeCell ref="A20:H20"/>
    <mergeCell ref="A7:F7"/>
    <mergeCell ref="A1:H1"/>
    <mergeCell ref="A2:H2"/>
    <mergeCell ref="A4:F4"/>
    <mergeCell ref="A5:F5"/>
    <mergeCell ref="A6:F6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3088-225C-4D1C-9FDA-CB8A6E0C1D97}">
  <dimension ref="A1:M28"/>
  <sheetViews>
    <sheetView workbookViewId="0">
      <selection sqref="A1:H1"/>
    </sheetView>
  </sheetViews>
  <sheetFormatPr defaultRowHeight="14.5" x14ac:dyDescent="0.35"/>
  <cols>
    <col min="1" max="1" width="11.453125" customWidth="1"/>
    <col min="2" max="2" width="23.54296875" customWidth="1"/>
    <col min="3" max="8" width="11.453125" customWidth="1"/>
  </cols>
  <sheetData>
    <row r="1" spans="1:13" ht="15" x14ac:dyDescent="0.35">
      <c r="A1" s="136" t="s">
        <v>212</v>
      </c>
      <c r="B1" s="136"/>
      <c r="C1" s="136"/>
      <c r="D1" s="136"/>
      <c r="E1" s="136"/>
      <c r="F1" s="136"/>
      <c r="G1" s="136"/>
      <c r="H1" s="136"/>
      <c r="I1" s="5"/>
      <c r="J1" s="5"/>
      <c r="K1" s="5"/>
      <c r="L1" s="5"/>
      <c r="M1" s="5"/>
    </row>
    <row r="2" spans="1:13" ht="110.5" customHeight="1" thickBot="1" x14ac:dyDescent="0.4">
      <c r="A2" s="169" t="s">
        <v>213</v>
      </c>
      <c r="B2" s="169"/>
      <c r="C2" s="169"/>
      <c r="D2" s="169"/>
      <c r="E2" s="169"/>
      <c r="F2" s="169"/>
      <c r="G2" s="169"/>
      <c r="H2" s="169"/>
      <c r="I2" s="5"/>
      <c r="J2" s="5"/>
      <c r="K2" s="5"/>
      <c r="L2" s="5"/>
      <c r="M2" s="5"/>
    </row>
    <row r="3" spans="1:13" ht="15" thickBot="1" x14ac:dyDescent="0.4">
      <c r="A3" s="162" t="s">
        <v>214</v>
      </c>
      <c r="B3" s="163"/>
      <c r="C3" s="166" t="s">
        <v>215</v>
      </c>
      <c r="D3" s="167"/>
      <c r="E3" s="167"/>
      <c r="F3" s="167"/>
      <c r="G3" s="167"/>
      <c r="H3" s="167"/>
      <c r="I3" s="168"/>
      <c r="J3" s="5"/>
      <c r="K3" s="5"/>
      <c r="L3" s="5"/>
      <c r="M3" s="5"/>
    </row>
    <row r="4" spans="1:13" ht="15" thickBot="1" x14ac:dyDescent="0.4">
      <c r="A4" s="164"/>
      <c r="B4" s="165"/>
      <c r="C4" s="50">
        <v>0</v>
      </c>
      <c r="D4" s="50">
        <v>1</v>
      </c>
      <c r="E4" s="50">
        <v>2</v>
      </c>
      <c r="F4" s="50">
        <v>3</v>
      </c>
      <c r="G4" s="50">
        <v>4</v>
      </c>
      <c r="H4" s="50">
        <v>5</v>
      </c>
      <c r="I4" s="50">
        <v>6</v>
      </c>
      <c r="J4" s="5"/>
      <c r="K4" s="5"/>
      <c r="L4" s="5"/>
      <c r="M4" s="5"/>
    </row>
    <row r="5" spans="1:13" ht="15" thickBot="1" x14ac:dyDescent="0.4">
      <c r="A5" s="71" t="s">
        <v>216</v>
      </c>
      <c r="B5" s="72" t="s">
        <v>217</v>
      </c>
      <c r="C5" s="49"/>
      <c r="D5" s="49"/>
      <c r="E5" s="49"/>
      <c r="F5" s="49"/>
      <c r="G5" s="49"/>
      <c r="H5" s="49"/>
      <c r="I5" s="49"/>
      <c r="J5" s="5"/>
      <c r="K5" s="5"/>
      <c r="L5" s="5"/>
      <c r="M5" s="5"/>
    </row>
    <row r="6" spans="1:13" ht="15" thickBot="1" x14ac:dyDescent="0.4">
      <c r="A6" s="71" t="s">
        <v>218</v>
      </c>
      <c r="B6" s="72" t="s">
        <v>219</v>
      </c>
      <c r="C6" s="49"/>
      <c r="D6" s="49"/>
      <c r="E6" s="49"/>
      <c r="F6" s="49"/>
      <c r="G6" s="49"/>
      <c r="H6" s="49"/>
      <c r="I6" s="49"/>
      <c r="J6" s="5"/>
      <c r="K6" s="5"/>
      <c r="L6" s="5"/>
      <c r="M6" s="5"/>
    </row>
    <row r="7" spans="1:13" ht="15" thickBot="1" x14ac:dyDescent="0.4">
      <c r="A7" s="71" t="s">
        <v>218</v>
      </c>
      <c r="B7" s="72" t="s">
        <v>220</v>
      </c>
      <c r="C7" s="49"/>
      <c r="D7" s="49"/>
      <c r="E7" s="49"/>
      <c r="F7" s="49"/>
      <c r="G7" s="49"/>
      <c r="H7" s="49"/>
      <c r="I7" s="49"/>
      <c r="J7" s="5"/>
      <c r="K7" s="5"/>
      <c r="L7" s="5"/>
      <c r="M7" s="5"/>
    </row>
    <row r="8" spans="1:13" ht="15" thickBot="1" x14ac:dyDescent="0.4">
      <c r="A8" s="71" t="s">
        <v>218</v>
      </c>
      <c r="B8" s="72" t="s">
        <v>29</v>
      </c>
      <c r="C8" s="49"/>
      <c r="D8" s="49"/>
      <c r="E8" s="49"/>
      <c r="F8" s="49"/>
      <c r="G8" s="49"/>
      <c r="H8" s="49"/>
      <c r="I8" s="49"/>
      <c r="J8" s="5"/>
      <c r="K8" s="5"/>
      <c r="L8" s="5"/>
      <c r="M8" s="5"/>
    </row>
    <row r="9" spans="1:13" ht="15" thickBot="1" x14ac:dyDescent="0.4">
      <c r="A9" s="71" t="s">
        <v>216</v>
      </c>
      <c r="B9" s="72" t="s">
        <v>221</v>
      </c>
      <c r="C9" s="49"/>
      <c r="D9" s="49"/>
      <c r="E9" s="49"/>
      <c r="F9" s="49"/>
      <c r="G9" s="49"/>
      <c r="H9" s="49"/>
      <c r="I9" s="49"/>
      <c r="J9" s="5"/>
      <c r="K9" s="5"/>
      <c r="L9" s="5"/>
      <c r="M9" s="5"/>
    </row>
    <row r="10" spans="1:13" ht="15" thickBot="1" x14ac:dyDescent="0.4">
      <c r="A10" s="71" t="s">
        <v>218</v>
      </c>
      <c r="B10" s="72" t="s">
        <v>222</v>
      </c>
      <c r="C10" s="49"/>
      <c r="D10" s="49"/>
      <c r="E10" s="49"/>
      <c r="F10" s="49"/>
      <c r="G10" s="49"/>
      <c r="H10" s="49"/>
      <c r="I10" s="49"/>
      <c r="J10" s="5"/>
      <c r="K10" s="5"/>
      <c r="L10" s="5"/>
      <c r="M10" s="5"/>
    </row>
    <row r="11" spans="1:13" ht="15" thickBot="1" x14ac:dyDescent="0.4">
      <c r="A11" s="71" t="s">
        <v>216</v>
      </c>
      <c r="B11" s="72" t="s">
        <v>223</v>
      </c>
      <c r="C11" s="49"/>
      <c r="D11" s="49"/>
      <c r="E11" s="49"/>
      <c r="F11" s="49"/>
      <c r="G11" s="49"/>
      <c r="H11" s="49"/>
      <c r="I11" s="49"/>
      <c r="J11" s="5"/>
      <c r="K11" s="5"/>
      <c r="L11" s="5"/>
      <c r="M11" s="5"/>
    </row>
    <row r="12" spans="1:13" ht="15" thickBot="1" x14ac:dyDescent="0.4">
      <c r="A12" s="71" t="s">
        <v>216</v>
      </c>
      <c r="B12" s="72" t="s">
        <v>29</v>
      </c>
      <c r="C12" s="49"/>
      <c r="D12" s="49"/>
      <c r="E12" s="49"/>
      <c r="F12" s="49"/>
      <c r="G12" s="49"/>
      <c r="H12" s="49"/>
      <c r="I12" s="49"/>
      <c r="J12" s="5"/>
      <c r="K12" s="5"/>
      <c r="L12" s="5"/>
      <c r="M12" s="5"/>
    </row>
    <row r="13" spans="1:13" ht="15" thickBot="1" x14ac:dyDescent="0.4">
      <c r="A13" s="71" t="s">
        <v>224</v>
      </c>
      <c r="B13" s="72" t="s">
        <v>225</v>
      </c>
      <c r="C13" s="49"/>
      <c r="D13" s="49"/>
      <c r="E13" s="49"/>
      <c r="F13" s="49"/>
      <c r="G13" s="49"/>
      <c r="H13" s="49"/>
      <c r="I13" s="49"/>
      <c r="J13" s="5"/>
      <c r="K13" s="5"/>
      <c r="L13" s="5"/>
      <c r="M13" s="5"/>
    </row>
    <row r="14" spans="1:13" ht="15" thickBot="1" x14ac:dyDescent="0.4">
      <c r="A14" s="73" t="s">
        <v>226</v>
      </c>
      <c r="B14" s="72" t="s">
        <v>227</v>
      </c>
      <c r="C14" s="49"/>
      <c r="D14" s="49"/>
      <c r="E14" s="49"/>
      <c r="F14" s="49"/>
      <c r="G14" s="49"/>
      <c r="H14" s="49"/>
      <c r="I14" s="49"/>
      <c r="J14" s="5"/>
      <c r="K14" s="5"/>
      <c r="L14" s="5"/>
      <c r="M14" s="5"/>
    </row>
    <row r="15" spans="1:13" ht="15" thickBot="1" x14ac:dyDescent="0.4">
      <c r="A15" s="71" t="s">
        <v>218</v>
      </c>
      <c r="B15" s="72" t="s">
        <v>228</v>
      </c>
      <c r="C15" s="49"/>
      <c r="D15" s="49"/>
      <c r="E15" s="49"/>
      <c r="F15" s="49"/>
      <c r="G15" s="49"/>
      <c r="H15" s="49"/>
      <c r="I15" s="49"/>
      <c r="J15" s="5"/>
      <c r="K15" s="5"/>
      <c r="L15" s="5"/>
      <c r="M15" s="5"/>
    </row>
    <row r="16" spans="1:13" ht="15" thickBot="1" x14ac:dyDescent="0.4">
      <c r="A16" s="71" t="s">
        <v>224</v>
      </c>
      <c r="B16" s="72" t="s">
        <v>229</v>
      </c>
      <c r="C16" s="49"/>
      <c r="D16" s="49"/>
      <c r="E16" s="49"/>
      <c r="F16" s="49"/>
      <c r="G16" s="49"/>
      <c r="H16" s="49"/>
      <c r="I16" s="49"/>
      <c r="J16" s="5"/>
      <c r="K16" s="5"/>
      <c r="L16" s="5"/>
      <c r="M16" s="5"/>
    </row>
    <row r="17" spans="1:13" x14ac:dyDescent="0.3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x14ac:dyDescent="0.35">
      <c r="A18" s="29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ht="30.65" customHeight="1" x14ac:dyDescent="0.35">
      <c r="A19" s="124" t="s">
        <v>230</v>
      </c>
      <c r="B19" s="124"/>
      <c r="C19" s="124"/>
      <c r="D19" s="124"/>
      <c r="E19" s="124"/>
      <c r="F19" s="124"/>
      <c r="G19" s="124"/>
      <c r="H19" s="124"/>
      <c r="I19" s="124"/>
      <c r="J19" s="5"/>
      <c r="K19" s="5"/>
      <c r="L19" s="5"/>
      <c r="M19" s="5"/>
    </row>
    <row r="20" spans="1:13" x14ac:dyDescent="0.3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</sheetData>
  <mergeCells count="5">
    <mergeCell ref="A3:B4"/>
    <mergeCell ref="C3:I3"/>
    <mergeCell ref="A1:H1"/>
    <mergeCell ref="A2:H2"/>
    <mergeCell ref="A19:I19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C8976-0CBE-4BE1-BA38-14402C96A867}">
  <dimension ref="A1:K39"/>
  <sheetViews>
    <sheetView workbookViewId="0">
      <selection activeCell="H15" sqref="H15"/>
    </sheetView>
  </sheetViews>
  <sheetFormatPr defaultRowHeight="14.5" x14ac:dyDescent="0.35"/>
  <cols>
    <col min="1" max="6" width="11.54296875" customWidth="1"/>
  </cols>
  <sheetData>
    <row r="1" spans="1:11" ht="15" x14ac:dyDescent="0.35">
      <c r="A1" s="136" t="s">
        <v>231</v>
      </c>
      <c r="B1" s="136"/>
      <c r="C1" s="136"/>
      <c r="D1" s="136"/>
      <c r="E1" s="136"/>
      <c r="F1" s="136"/>
      <c r="G1" s="136"/>
      <c r="H1" s="136"/>
      <c r="I1" s="5"/>
      <c r="J1" s="5"/>
      <c r="K1" s="5"/>
    </row>
    <row r="2" spans="1:11" ht="47.5" customHeight="1" thickBot="1" x14ac:dyDescent="0.4">
      <c r="A2" s="150" t="s">
        <v>232</v>
      </c>
      <c r="B2" s="150"/>
      <c r="C2" s="150"/>
      <c r="D2" s="150"/>
      <c r="E2" s="150"/>
      <c r="F2" s="150"/>
      <c r="G2" s="150"/>
      <c r="H2" s="150"/>
      <c r="I2" s="5"/>
      <c r="J2" s="5"/>
      <c r="K2" s="5"/>
    </row>
    <row r="3" spans="1:11" ht="15" thickBot="1" x14ac:dyDescent="0.4">
      <c r="A3" s="6" t="s">
        <v>233</v>
      </c>
      <c r="B3" s="7">
        <v>0</v>
      </c>
      <c r="C3" s="7">
        <v>1</v>
      </c>
      <c r="D3" s="7">
        <v>2</v>
      </c>
      <c r="E3" s="7">
        <v>3</v>
      </c>
      <c r="F3" s="7">
        <v>4</v>
      </c>
      <c r="G3" s="5"/>
      <c r="H3" s="5"/>
      <c r="I3" s="5"/>
      <c r="J3" s="5"/>
      <c r="K3" s="5"/>
    </row>
    <row r="4" spans="1:11" ht="15" thickBot="1" x14ac:dyDescent="0.4">
      <c r="A4" s="10" t="s">
        <v>124</v>
      </c>
      <c r="B4" s="15">
        <v>-87000</v>
      </c>
      <c r="C4" s="15">
        <v>32000</v>
      </c>
      <c r="D4" s="15">
        <v>34000</v>
      </c>
      <c r="E4" s="15">
        <v>40000</v>
      </c>
      <c r="F4" s="15">
        <v>42000</v>
      </c>
      <c r="G4" s="5"/>
      <c r="H4" s="5"/>
      <c r="I4" s="5"/>
      <c r="J4" s="5"/>
      <c r="K4" s="5"/>
    </row>
    <row r="5" spans="1:11" ht="15" thickBot="1" x14ac:dyDescent="0.4">
      <c r="A5" s="10" t="s">
        <v>125</v>
      </c>
      <c r="B5" s="15">
        <v>-87000</v>
      </c>
      <c r="C5" s="15">
        <v>27000</v>
      </c>
      <c r="D5" s="15">
        <v>35000</v>
      </c>
      <c r="E5" s="15">
        <v>39950</v>
      </c>
      <c r="F5" s="15">
        <v>50000</v>
      </c>
      <c r="G5" s="5"/>
      <c r="H5" s="5"/>
      <c r="I5" s="5"/>
      <c r="J5" s="5"/>
      <c r="K5" s="5"/>
    </row>
    <row r="6" spans="1:11" x14ac:dyDescent="0.35">
      <c r="A6" s="4"/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x14ac:dyDescent="0.35">
      <c r="A7" s="4" t="s">
        <v>234</v>
      </c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x14ac:dyDescent="0.35">
      <c r="A8" s="4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x14ac:dyDescent="0.35">
      <c r="A9" s="4" t="s">
        <v>235</v>
      </c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x14ac:dyDescent="0.3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ht="39" customHeight="1" thickBot="1" x14ac:dyDescent="0.4">
      <c r="A11" s="150" t="s">
        <v>236</v>
      </c>
      <c r="B11" s="150"/>
      <c r="C11" s="150"/>
      <c r="D11" s="150"/>
      <c r="E11" s="150"/>
      <c r="F11" s="150"/>
      <c r="G11" s="150"/>
      <c r="H11" s="5"/>
      <c r="I11" s="5"/>
      <c r="J11" s="5"/>
      <c r="K11" s="5"/>
    </row>
    <row r="12" spans="1:11" ht="15" thickBot="1" x14ac:dyDescent="0.4">
      <c r="A12" s="6" t="s">
        <v>233</v>
      </c>
      <c r="B12" s="7">
        <v>0</v>
      </c>
      <c r="C12" s="7">
        <v>1</v>
      </c>
      <c r="D12" s="7">
        <v>2</v>
      </c>
      <c r="E12" s="7">
        <v>3</v>
      </c>
      <c r="F12" s="7">
        <v>4</v>
      </c>
      <c r="G12" s="5"/>
      <c r="H12" s="5"/>
      <c r="I12" s="5"/>
      <c r="J12" s="5"/>
      <c r="K12" s="5"/>
    </row>
    <row r="13" spans="1:11" ht="15" thickBot="1" x14ac:dyDescent="0.4">
      <c r="A13" s="10" t="s">
        <v>124</v>
      </c>
      <c r="B13" s="15">
        <v>-55000</v>
      </c>
      <c r="C13" s="15">
        <v>21000</v>
      </c>
      <c r="D13" s="9"/>
      <c r="E13" s="15">
        <v>26000</v>
      </c>
      <c r="F13" s="15">
        <v>35000</v>
      </c>
      <c r="G13" s="5"/>
      <c r="H13" s="5"/>
      <c r="I13" s="5"/>
      <c r="J13" s="5"/>
      <c r="K13" s="5"/>
    </row>
    <row r="14" spans="1:11" ht="15" thickBot="1" x14ac:dyDescent="0.4">
      <c r="A14" s="10" t="s">
        <v>125</v>
      </c>
      <c r="B14" s="15">
        <v>-55000</v>
      </c>
      <c r="C14" s="9"/>
      <c r="D14" s="15">
        <v>23000</v>
      </c>
      <c r="E14" s="15">
        <v>27000</v>
      </c>
      <c r="F14" s="15">
        <v>33000</v>
      </c>
      <c r="G14" s="5"/>
      <c r="H14" s="5"/>
      <c r="I14" s="5"/>
      <c r="J14" s="5"/>
      <c r="K14" s="5"/>
    </row>
    <row r="15" spans="1:11" x14ac:dyDescent="0.3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35">
      <c r="A16" s="4" t="s">
        <v>234</v>
      </c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3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x14ac:dyDescent="0.35">
      <c r="A18" s="4" t="s">
        <v>235</v>
      </c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x14ac:dyDescent="0.3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x14ac:dyDescent="0.3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35.15" customHeight="1" x14ac:dyDescent="0.35">
      <c r="A21" s="150" t="s">
        <v>237</v>
      </c>
      <c r="B21" s="150"/>
      <c r="C21" s="150"/>
      <c r="D21" s="150"/>
      <c r="E21" s="150"/>
      <c r="F21" s="150"/>
      <c r="G21" s="150"/>
      <c r="H21" s="150"/>
      <c r="I21" s="5"/>
      <c r="J21" s="5"/>
      <c r="K21" s="5"/>
    </row>
    <row r="22" spans="1:11" ht="15" thickBot="1" x14ac:dyDescent="0.4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" thickBot="1" x14ac:dyDescent="0.4">
      <c r="A23" s="6" t="s">
        <v>233</v>
      </c>
      <c r="B23" s="7">
        <v>0</v>
      </c>
      <c r="C23" s="7">
        <v>1</v>
      </c>
      <c r="D23" s="7">
        <v>2</v>
      </c>
      <c r="E23" s="7">
        <v>3</v>
      </c>
      <c r="F23" s="7">
        <v>4</v>
      </c>
      <c r="G23" s="5"/>
      <c r="H23" s="5"/>
      <c r="I23" s="5"/>
      <c r="J23" s="5"/>
      <c r="K23" s="5"/>
    </row>
    <row r="24" spans="1:11" ht="15" thickBot="1" x14ac:dyDescent="0.4">
      <c r="A24" s="10" t="s">
        <v>124</v>
      </c>
      <c r="B24" s="15">
        <v>-125000</v>
      </c>
      <c r="C24" s="15">
        <v>35000</v>
      </c>
      <c r="D24" s="15">
        <v>45000</v>
      </c>
      <c r="E24" s="15">
        <v>65000</v>
      </c>
      <c r="F24" s="15">
        <v>95000</v>
      </c>
      <c r="G24" s="5"/>
      <c r="H24" s="5"/>
      <c r="I24" s="5"/>
      <c r="J24" s="5"/>
      <c r="K24" s="5"/>
    </row>
    <row r="25" spans="1:11" ht="15" thickBot="1" x14ac:dyDescent="0.4">
      <c r="A25" s="10" t="s">
        <v>125</v>
      </c>
      <c r="B25" s="15">
        <v>-80000</v>
      </c>
      <c r="C25" s="15">
        <v>20000</v>
      </c>
      <c r="D25" s="15">
        <v>35000</v>
      </c>
      <c r="E25" s="15">
        <v>45000</v>
      </c>
      <c r="F25" s="15">
        <v>67000</v>
      </c>
      <c r="G25" s="5"/>
      <c r="H25" s="5"/>
      <c r="I25" s="5"/>
      <c r="J25" s="5"/>
      <c r="K25" s="5"/>
    </row>
    <row r="26" spans="1:11" x14ac:dyDescent="0.3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x14ac:dyDescent="0.35">
      <c r="A27" s="4" t="s">
        <v>234</v>
      </c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x14ac:dyDescent="0.3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x14ac:dyDescent="0.35">
      <c r="A29" s="4" t="s">
        <v>235</v>
      </c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x14ac:dyDescent="0.3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</sheetData>
  <mergeCells count="4">
    <mergeCell ref="A1:H1"/>
    <mergeCell ref="A2:H2"/>
    <mergeCell ref="A11:G11"/>
    <mergeCell ref="A21:H21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AD336-EAD3-4737-923F-6FD3247EC69D}">
  <dimension ref="A1:K62"/>
  <sheetViews>
    <sheetView workbookViewId="0">
      <selection activeCell="I11" sqref="I11"/>
    </sheetView>
  </sheetViews>
  <sheetFormatPr defaultRowHeight="14.5" x14ac:dyDescent="0.35"/>
  <cols>
    <col min="1" max="5" width="16.453125" customWidth="1"/>
  </cols>
  <sheetData>
    <row r="1" spans="1:11" ht="15" x14ac:dyDescent="0.35">
      <c r="A1" s="136" t="s">
        <v>238</v>
      </c>
      <c r="B1" s="136"/>
      <c r="C1" s="136"/>
      <c r="D1" s="136"/>
      <c r="E1" s="136"/>
      <c r="F1" s="136"/>
      <c r="G1" s="136"/>
      <c r="H1" s="136"/>
      <c r="I1" s="5"/>
      <c r="J1" s="5"/>
      <c r="K1" s="5"/>
    </row>
    <row r="2" spans="1:11" ht="39" customHeight="1" x14ac:dyDescent="0.35">
      <c r="A2" s="150" t="s">
        <v>239</v>
      </c>
      <c r="B2" s="150"/>
      <c r="C2" s="150"/>
      <c r="D2" s="150"/>
      <c r="E2" s="150"/>
      <c r="F2" s="150"/>
      <c r="G2" s="150"/>
      <c r="H2" s="150"/>
      <c r="I2" s="5"/>
      <c r="J2" s="5"/>
      <c r="K2" s="5"/>
    </row>
    <row r="3" spans="1:11" ht="20.149999999999999" customHeight="1" thickBot="1" x14ac:dyDescent="0.4">
      <c r="A3" s="74" t="s">
        <v>240</v>
      </c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ht="15" thickBot="1" x14ac:dyDescent="0.4">
      <c r="A4" s="6" t="s">
        <v>190</v>
      </c>
      <c r="B4" s="7">
        <v>1</v>
      </c>
      <c r="C4" s="7">
        <v>2</v>
      </c>
      <c r="D4" s="7">
        <v>3</v>
      </c>
      <c r="E4" s="7">
        <v>4</v>
      </c>
      <c r="F4" s="5"/>
      <c r="G4" s="5"/>
      <c r="H4" s="5"/>
      <c r="I4" s="5"/>
      <c r="J4" s="5"/>
      <c r="K4" s="5"/>
    </row>
    <row r="5" spans="1:11" ht="15" thickBot="1" x14ac:dyDescent="0.4">
      <c r="A5" s="75">
        <v>-25000</v>
      </c>
      <c r="B5" s="15">
        <v>1000</v>
      </c>
      <c r="C5" s="15">
        <v>1000</v>
      </c>
      <c r="D5" s="9">
        <v>500</v>
      </c>
      <c r="E5" s="15">
        <v>50000</v>
      </c>
      <c r="F5" s="5"/>
      <c r="G5" s="5"/>
      <c r="H5" s="5"/>
      <c r="I5" s="5"/>
      <c r="J5" s="5"/>
      <c r="K5" s="5"/>
    </row>
    <row r="6" spans="1:11" ht="15" thickBot="1" x14ac:dyDescent="0.4">
      <c r="A6" s="30" t="s">
        <v>141</v>
      </c>
      <c r="B6" s="9"/>
      <c r="C6" s="9"/>
      <c r="D6" s="9"/>
      <c r="E6" s="9"/>
      <c r="F6" s="5"/>
      <c r="G6" s="5"/>
      <c r="H6" s="5"/>
      <c r="I6" s="5"/>
      <c r="J6" s="5"/>
      <c r="K6" s="5"/>
    </row>
    <row r="7" spans="1:11" ht="15" thickBot="1" x14ac:dyDescent="0.4">
      <c r="A7" s="30" t="s">
        <v>241</v>
      </c>
      <c r="B7" s="170"/>
      <c r="C7" s="171"/>
      <c r="D7" s="171"/>
      <c r="E7" s="172"/>
      <c r="F7" s="5"/>
      <c r="G7" s="5"/>
      <c r="H7" s="5"/>
      <c r="I7" s="5"/>
      <c r="J7" s="5"/>
      <c r="K7" s="5"/>
    </row>
    <row r="8" spans="1:11" ht="29.5" customHeight="1" x14ac:dyDescent="0.35">
      <c r="A8" s="124" t="s">
        <v>242</v>
      </c>
      <c r="B8" s="124"/>
      <c r="C8" s="124"/>
      <c r="D8" s="124"/>
      <c r="E8" s="124"/>
      <c r="F8" s="124"/>
      <c r="G8" s="124"/>
      <c r="H8" s="124"/>
      <c r="I8" s="5"/>
      <c r="J8" s="5"/>
      <c r="K8" s="5"/>
    </row>
    <row r="9" spans="1:11" ht="15" customHeight="1" x14ac:dyDescent="0.35">
      <c r="A9" s="4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ht="29.5" customHeight="1" x14ac:dyDescent="0.35">
      <c r="A10" s="150" t="s">
        <v>243</v>
      </c>
      <c r="B10" s="150"/>
      <c r="C10" s="150"/>
      <c r="D10" s="150"/>
      <c r="E10" s="150"/>
      <c r="F10" s="150"/>
      <c r="G10" s="5"/>
      <c r="H10" s="5"/>
      <c r="I10" s="5"/>
      <c r="J10" s="5"/>
      <c r="K10" s="5"/>
    </row>
    <row r="11" spans="1:11" ht="28" thickBot="1" x14ac:dyDescent="0.4">
      <c r="A11" s="74" t="s">
        <v>240</v>
      </c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ht="15" thickBot="1" x14ac:dyDescent="0.4">
      <c r="A12" s="6" t="s">
        <v>190</v>
      </c>
      <c r="B12" s="7">
        <v>1</v>
      </c>
      <c r="C12" s="7">
        <v>2</v>
      </c>
      <c r="D12" s="7">
        <v>3</v>
      </c>
      <c r="E12" s="7">
        <v>4</v>
      </c>
      <c r="F12" s="5"/>
      <c r="G12" s="5"/>
      <c r="H12" s="5"/>
      <c r="I12" s="5"/>
      <c r="J12" s="5"/>
      <c r="K12" s="5"/>
    </row>
    <row r="13" spans="1:11" ht="15" thickBot="1" x14ac:dyDescent="0.4">
      <c r="A13" s="75">
        <v>-26000</v>
      </c>
      <c r="B13" s="15">
        <v>1000</v>
      </c>
      <c r="C13" s="15">
        <v>-2000</v>
      </c>
      <c r="D13" s="9">
        <v>500</v>
      </c>
      <c r="E13" s="15">
        <v>49000</v>
      </c>
      <c r="F13" s="5"/>
      <c r="G13" s="5"/>
      <c r="H13" s="5"/>
      <c r="I13" s="5"/>
      <c r="J13" s="5"/>
      <c r="K13" s="5"/>
    </row>
    <row r="14" spans="1:11" ht="15" thickBot="1" x14ac:dyDescent="0.4">
      <c r="A14" s="30" t="s">
        <v>141</v>
      </c>
      <c r="B14" s="9"/>
      <c r="C14" s="9"/>
      <c r="D14" s="9"/>
      <c r="E14" s="9"/>
      <c r="F14" s="5"/>
      <c r="G14" s="5"/>
      <c r="H14" s="5"/>
      <c r="I14" s="5"/>
      <c r="J14" s="5"/>
      <c r="K14" s="5"/>
    </row>
    <row r="15" spans="1:11" ht="15" thickBot="1" x14ac:dyDescent="0.4">
      <c r="A15" s="30" t="s">
        <v>241</v>
      </c>
      <c r="B15" s="170"/>
      <c r="C15" s="171"/>
      <c r="D15" s="171"/>
      <c r="E15" s="172"/>
      <c r="F15" s="5"/>
      <c r="G15" s="5"/>
      <c r="H15" s="5"/>
      <c r="I15" s="5"/>
      <c r="J15" s="5"/>
      <c r="K15" s="5"/>
    </row>
    <row r="16" spans="1:11" x14ac:dyDescent="0.3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3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ht="27.65" customHeight="1" x14ac:dyDescent="0.35">
      <c r="A18" s="150" t="s">
        <v>244</v>
      </c>
      <c r="B18" s="150"/>
      <c r="C18" s="150"/>
      <c r="D18" s="150"/>
      <c r="E18" s="150"/>
      <c r="F18" s="5"/>
      <c r="G18" s="5"/>
      <c r="H18" s="5"/>
      <c r="I18" s="5"/>
      <c r="J18" s="5"/>
      <c r="K18" s="5"/>
    </row>
    <row r="19" spans="1:11" ht="15" thickBot="1" x14ac:dyDescent="0.4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ht="15" thickBot="1" x14ac:dyDescent="0.4">
      <c r="A20" s="6" t="s">
        <v>190</v>
      </c>
      <c r="B20" s="7">
        <v>1</v>
      </c>
      <c r="C20" s="7">
        <v>2</v>
      </c>
      <c r="D20" s="7">
        <v>3</v>
      </c>
      <c r="E20" s="7">
        <v>4</v>
      </c>
      <c r="F20" s="5"/>
      <c r="G20" s="5"/>
      <c r="H20" s="5"/>
      <c r="I20" s="5"/>
      <c r="J20" s="5"/>
      <c r="K20" s="5"/>
    </row>
    <row r="21" spans="1:11" ht="15" thickBot="1" x14ac:dyDescent="0.4">
      <c r="A21" s="75">
        <v>-26000</v>
      </c>
      <c r="B21" s="15">
        <v>1000</v>
      </c>
      <c r="C21" s="15">
        <v>-2000</v>
      </c>
      <c r="D21" s="9">
        <v>500</v>
      </c>
      <c r="E21" s="15">
        <v>49000</v>
      </c>
      <c r="F21" s="5"/>
      <c r="G21" s="5"/>
      <c r="H21" s="5"/>
      <c r="I21" s="5"/>
      <c r="J21" s="5"/>
      <c r="K21" s="5"/>
    </row>
    <row r="22" spans="1:11" ht="15" thickBot="1" x14ac:dyDescent="0.4">
      <c r="A22" s="30" t="s">
        <v>141</v>
      </c>
      <c r="B22" s="9"/>
      <c r="C22" s="9"/>
      <c r="D22" s="9"/>
      <c r="E22" s="9"/>
      <c r="F22" s="5"/>
      <c r="G22" s="5"/>
      <c r="H22" s="5"/>
      <c r="I22" s="5"/>
      <c r="J22" s="5"/>
      <c r="K22" s="5"/>
    </row>
    <row r="23" spans="1:11" ht="15" thickBot="1" x14ac:dyDescent="0.4">
      <c r="A23" s="30" t="s">
        <v>241</v>
      </c>
      <c r="B23" s="170"/>
      <c r="C23" s="171"/>
      <c r="D23" s="171"/>
      <c r="E23" s="172"/>
      <c r="F23" s="5"/>
      <c r="G23" s="5"/>
      <c r="H23" s="5"/>
      <c r="I23" s="5"/>
      <c r="J23" s="5"/>
      <c r="K23" s="5"/>
    </row>
    <row r="24" spans="1:11" x14ac:dyDescent="0.3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27.65" customHeight="1" x14ac:dyDescent="0.35">
      <c r="A25" s="150" t="s">
        <v>245</v>
      </c>
      <c r="B25" s="150"/>
      <c r="C25" s="150"/>
      <c r="D25" s="150"/>
      <c r="E25" s="150"/>
      <c r="F25" s="5"/>
      <c r="G25" s="5"/>
      <c r="H25" s="5"/>
      <c r="I25" s="5"/>
      <c r="J25" s="5"/>
      <c r="K25" s="5"/>
    </row>
    <row r="26" spans="1:11" x14ac:dyDescent="0.3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5" thickBot="1" x14ac:dyDescent="0.4">
      <c r="A27" s="37" t="s">
        <v>246</v>
      </c>
      <c r="B27" s="5"/>
      <c r="C27" s="5"/>
      <c r="D27" s="5"/>
      <c r="E27" s="5"/>
      <c r="F27" s="5"/>
      <c r="G27" s="37" t="s">
        <v>48</v>
      </c>
      <c r="H27" s="5"/>
      <c r="I27" s="5"/>
      <c r="J27" s="5"/>
      <c r="K27" s="5"/>
    </row>
    <row r="28" spans="1:11" ht="15" thickBot="1" x14ac:dyDescent="0.4">
      <c r="A28" s="6" t="s">
        <v>190</v>
      </c>
      <c r="B28" s="7">
        <v>1</v>
      </c>
      <c r="C28" s="7">
        <v>2</v>
      </c>
      <c r="D28" s="7">
        <v>3</v>
      </c>
      <c r="E28" s="7">
        <v>4</v>
      </c>
      <c r="F28" s="5"/>
      <c r="G28" s="5"/>
      <c r="H28" s="5"/>
      <c r="I28" s="5"/>
      <c r="J28" s="5"/>
      <c r="K28" s="5"/>
    </row>
    <row r="29" spans="1:11" ht="15" thickBot="1" x14ac:dyDescent="0.4">
      <c r="A29" s="75">
        <v>-30000</v>
      </c>
      <c r="B29" s="15">
        <v>3500</v>
      </c>
      <c r="C29" s="9">
        <v>-200</v>
      </c>
      <c r="D29" s="15">
        <v>5500</v>
      </c>
      <c r="E29" s="15">
        <v>55000</v>
      </c>
      <c r="F29" s="5"/>
      <c r="G29" s="5"/>
      <c r="H29" s="5"/>
      <c r="I29" s="5"/>
      <c r="J29" s="5"/>
      <c r="K29" s="5"/>
    </row>
    <row r="30" spans="1:11" ht="15" thickBot="1" x14ac:dyDescent="0.4">
      <c r="A30" s="30" t="s">
        <v>141</v>
      </c>
      <c r="B30" s="9"/>
      <c r="C30" s="9"/>
      <c r="D30" s="9"/>
      <c r="E30" s="9"/>
      <c r="F30" s="5"/>
      <c r="G30" s="5"/>
      <c r="H30" s="5"/>
      <c r="I30" s="5"/>
      <c r="J30" s="5"/>
      <c r="K30" s="5"/>
    </row>
    <row r="31" spans="1:11" ht="15" thickBot="1" x14ac:dyDescent="0.4">
      <c r="A31" s="30" t="s">
        <v>241</v>
      </c>
      <c r="B31" s="170"/>
      <c r="C31" s="171"/>
      <c r="D31" s="171"/>
      <c r="E31" s="172"/>
      <c r="F31" s="5"/>
      <c r="G31" s="5"/>
      <c r="H31" s="5"/>
      <c r="I31" s="5"/>
      <c r="J31" s="5"/>
      <c r="K31" s="5"/>
    </row>
    <row r="32" spans="1:11" x14ac:dyDescent="0.3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5" thickBot="1" x14ac:dyDescent="0.4">
      <c r="A33" s="37" t="s">
        <v>247</v>
      </c>
      <c r="B33" s="5"/>
      <c r="C33" s="5"/>
      <c r="D33" s="5"/>
      <c r="E33" s="5"/>
      <c r="F33" s="5"/>
      <c r="G33" s="37" t="s">
        <v>92</v>
      </c>
      <c r="H33" s="5"/>
      <c r="I33" s="5"/>
      <c r="J33" s="5"/>
      <c r="K33" s="5"/>
    </row>
    <row r="34" spans="1:11" ht="15" thickBot="1" x14ac:dyDescent="0.4">
      <c r="A34" s="6" t="s">
        <v>190</v>
      </c>
      <c r="B34" s="7">
        <v>1</v>
      </c>
      <c r="C34" s="7">
        <v>2</v>
      </c>
      <c r="D34" s="7">
        <v>3</v>
      </c>
      <c r="E34" s="7">
        <v>4</v>
      </c>
      <c r="F34" s="5"/>
      <c r="G34" s="5"/>
      <c r="H34" s="5"/>
      <c r="I34" s="5"/>
      <c r="J34" s="5"/>
      <c r="K34" s="5"/>
    </row>
    <row r="35" spans="1:11" ht="15" thickBot="1" x14ac:dyDescent="0.4">
      <c r="A35" s="75">
        <v>-25000</v>
      </c>
      <c r="B35" s="15">
        <v>1500</v>
      </c>
      <c r="C35" s="15">
        <v>1000</v>
      </c>
      <c r="D35" s="15">
        <v>1000</v>
      </c>
      <c r="E35" s="15">
        <v>50000</v>
      </c>
      <c r="F35" s="5"/>
      <c r="G35" s="5"/>
      <c r="H35" s="5"/>
      <c r="I35" s="5"/>
      <c r="J35" s="5"/>
      <c r="K35" s="5"/>
    </row>
    <row r="36" spans="1:11" ht="15" thickBot="1" x14ac:dyDescent="0.4">
      <c r="A36" s="30" t="s">
        <v>141</v>
      </c>
      <c r="B36" s="9"/>
      <c r="C36" s="9"/>
      <c r="D36" s="9"/>
      <c r="E36" s="9"/>
      <c r="F36" s="5"/>
      <c r="G36" s="5"/>
      <c r="H36" s="5"/>
      <c r="I36" s="5"/>
      <c r="J36" s="5"/>
      <c r="K36" s="5"/>
    </row>
    <row r="37" spans="1:11" ht="15" thickBot="1" x14ac:dyDescent="0.4">
      <c r="A37" s="30" t="s">
        <v>241</v>
      </c>
      <c r="B37" s="170"/>
      <c r="C37" s="171"/>
      <c r="D37" s="171"/>
      <c r="E37" s="172"/>
      <c r="F37" s="5"/>
      <c r="G37" s="5"/>
      <c r="H37" s="5"/>
      <c r="I37" s="5"/>
      <c r="J37" s="5"/>
      <c r="K37" s="5"/>
    </row>
    <row r="38" spans="1:11" x14ac:dyDescent="0.35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</sheetData>
  <mergeCells count="11">
    <mergeCell ref="A25:E25"/>
    <mergeCell ref="B7:E7"/>
    <mergeCell ref="B15:E15"/>
    <mergeCell ref="B31:E31"/>
    <mergeCell ref="B37:E37"/>
    <mergeCell ref="B23:E23"/>
    <mergeCell ref="A1:H1"/>
    <mergeCell ref="A2:H2"/>
    <mergeCell ref="A8:H8"/>
    <mergeCell ref="A10:F10"/>
    <mergeCell ref="A18:E18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4A026-6D44-4297-884D-D376562619AF}">
  <dimension ref="A1:L56"/>
  <sheetViews>
    <sheetView workbookViewId="0">
      <selection sqref="A1:L56"/>
    </sheetView>
  </sheetViews>
  <sheetFormatPr defaultRowHeight="14.5" x14ac:dyDescent="0.35"/>
  <cols>
    <col min="1" max="1" width="14.81640625" customWidth="1"/>
    <col min="2" max="6" width="12.54296875" customWidth="1"/>
  </cols>
  <sheetData>
    <row r="1" spans="1:12" ht="15" x14ac:dyDescent="0.35">
      <c r="A1" s="136" t="s">
        <v>248</v>
      </c>
      <c r="B1" s="136"/>
      <c r="C1" s="136"/>
      <c r="D1" s="136"/>
      <c r="E1" s="136"/>
      <c r="F1" s="136"/>
      <c r="G1" s="136"/>
      <c r="H1" s="5"/>
      <c r="I1" s="5"/>
      <c r="J1" s="5"/>
      <c r="K1" s="5"/>
      <c r="L1" s="5"/>
    </row>
    <row r="2" spans="1:12" s="1" customFormat="1" ht="46" customHeight="1" x14ac:dyDescent="0.35">
      <c r="A2" s="150" t="s">
        <v>249</v>
      </c>
      <c r="B2" s="150"/>
      <c r="C2" s="150"/>
      <c r="D2" s="150"/>
      <c r="E2" s="150"/>
      <c r="F2" s="150"/>
      <c r="G2" s="150"/>
      <c r="H2" s="16"/>
      <c r="I2" s="16"/>
      <c r="J2" s="16"/>
      <c r="K2" s="16"/>
      <c r="L2" s="16"/>
    </row>
    <row r="3" spans="1:12" s="1" customFormat="1" x14ac:dyDescent="0.35">
      <c r="A3" s="150" t="s">
        <v>250</v>
      </c>
      <c r="B3" s="150"/>
      <c r="C3" s="150"/>
      <c r="D3" s="150"/>
      <c r="E3" s="150"/>
      <c r="F3" s="150"/>
      <c r="G3" s="150"/>
      <c r="H3" s="16"/>
      <c r="I3" s="16"/>
      <c r="J3" s="16"/>
      <c r="K3" s="16"/>
      <c r="L3" s="16"/>
    </row>
    <row r="4" spans="1:12" ht="15" thickBot="1" x14ac:dyDescent="0.4">
      <c r="A4" s="142" t="s">
        <v>246</v>
      </c>
      <c r="B4" s="142"/>
      <c r="C4" s="142"/>
      <c r="D4" s="142"/>
      <c r="E4" s="142"/>
      <c r="F4" s="142"/>
      <c r="G4" s="5"/>
      <c r="H4" s="5"/>
      <c r="I4" s="5"/>
      <c r="J4" s="5"/>
      <c r="K4" s="5"/>
      <c r="L4" s="5"/>
    </row>
    <row r="5" spans="1:12" ht="15" thickBot="1" x14ac:dyDescent="0.4">
      <c r="A5" s="6" t="s">
        <v>190</v>
      </c>
      <c r="B5" s="7">
        <v>1</v>
      </c>
      <c r="C5" s="7">
        <v>2</v>
      </c>
      <c r="D5" s="7">
        <v>3</v>
      </c>
      <c r="E5" s="7">
        <v>4</v>
      </c>
      <c r="F5" s="5"/>
      <c r="G5" s="5"/>
      <c r="H5" s="5"/>
      <c r="I5" s="5"/>
      <c r="J5" s="5"/>
      <c r="K5" s="5"/>
      <c r="L5" s="5"/>
    </row>
    <row r="6" spans="1:12" ht="15" thickBot="1" x14ac:dyDescent="0.4">
      <c r="A6" s="75">
        <v>-100000</v>
      </c>
      <c r="B6" s="15">
        <v>50000</v>
      </c>
      <c r="C6" s="9"/>
      <c r="D6" s="9"/>
      <c r="E6" s="15">
        <v>150000</v>
      </c>
      <c r="F6" s="5"/>
      <c r="G6" s="5"/>
      <c r="H6" s="5"/>
      <c r="I6" s="5"/>
      <c r="J6" s="5"/>
      <c r="K6" s="5"/>
      <c r="L6" s="5"/>
    </row>
    <row r="7" spans="1:12" ht="15" thickBot="1" x14ac:dyDescent="0.4">
      <c r="A7" s="30" t="s">
        <v>185</v>
      </c>
      <c r="B7" s="9"/>
      <c r="C7" s="9"/>
      <c r="D7" s="9"/>
      <c r="E7" s="9"/>
      <c r="F7" s="5"/>
      <c r="G7" s="5"/>
      <c r="H7" s="5"/>
      <c r="I7" s="5"/>
      <c r="J7" s="5"/>
      <c r="K7" s="5"/>
      <c r="L7" s="5"/>
    </row>
    <row r="8" spans="1:12" ht="15" thickBot="1" x14ac:dyDescent="0.4">
      <c r="A8" s="30" t="s">
        <v>251</v>
      </c>
      <c r="B8" s="170"/>
      <c r="C8" s="171"/>
      <c r="D8" s="171"/>
      <c r="E8" s="172"/>
      <c r="F8" s="5"/>
      <c r="G8" s="5"/>
      <c r="H8" s="5"/>
      <c r="I8" s="5"/>
      <c r="J8" s="5"/>
      <c r="K8" s="5"/>
      <c r="L8" s="5"/>
    </row>
    <row r="9" spans="1:12" x14ac:dyDescent="0.3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ht="15" thickBot="1" x14ac:dyDescent="0.4">
      <c r="A10" s="37" t="s">
        <v>247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ht="15" thickBot="1" x14ac:dyDescent="0.4">
      <c r="A11" s="6" t="s">
        <v>190</v>
      </c>
      <c r="B11" s="7">
        <v>1</v>
      </c>
      <c r="C11" s="7">
        <v>2</v>
      </c>
      <c r="D11" s="7">
        <v>3</v>
      </c>
      <c r="E11" s="7">
        <v>4</v>
      </c>
      <c r="F11" s="5"/>
      <c r="G11" s="5"/>
      <c r="H11" s="5"/>
      <c r="I11" s="5"/>
      <c r="J11" s="5"/>
      <c r="K11" s="5"/>
      <c r="L11" s="5"/>
    </row>
    <row r="12" spans="1:12" ht="15" thickBot="1" x14ac:dyDescent="0.4">
      <c r="A12" s="75">
        <v>-100000</v>
      </c>
      <c r="B12" s="15">
        <v>70000</v>
      </c>
      <c r="C12" s="15">
        <v>10000</v>
      </c>
      <c r="D12" s="15">
        <v>1000</v>
      </c>
      <c r="E12" s="15">
        <v>100000</v>
      </c>
      <c r="F12" s="5"/>
      <c r="G12" s="5"/>
      <c r="H12" s="5"/>
      <c r="I12" s="5"/>
      <c r="J12" s="5"/>
      <c r="K12" s="5"/>
      <c r="L12" s="5"/>
    </row>
    <row r="13" spans="1:12" ht="15" thickBot="1" x14ac:dyDescent="0.4">
      <c r="A13" s="30" t="s">
        <v>185</v>
      </c>
      <c r="B13" s="9"/>
      <c r="C13" s="9"/>
      <c r="D13" s="9"/>
      <c r="E13" s="9"/>
      <c r="F13" s="5"/>
      <c r="G13" s="5"/>
      <c r="H13" s="5"/>
      <c r="I13" s="5"/>
      <c r="J13" s="5"/>
      <c r="K13" s="5"/>
      <c r="L13" s="5"/>
    </row>
    <row r="14" spans="1:12" ht="15" thickBot="1" x14ac:dyDescent="0.4">
      <c r="A14" s="30" t="s">
        <v>251</v>
      </c>
      <c r="B14" s="170"/>
      <c r="C14" s="171"/>
      <c r="D14" s="171"/>
      <c r="E14" s="172"/>
      <c r="F14" s="5"/>
      <c r="G14" s="5"/>
      <c r="H14" s="5"/>
      <c r="I14" s="5"/>
      <c r="J14" s="5"/>
      <c r="K14" s="5"/>
      <c r="L14" s="5"/>
    </row>
    <row r="15" spans="1:12" x14ac:dyDescent="0.3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3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ht="41.15" customHeight="1" x14ac:dyDescent="0.35">
      <c r="A17" s="150" t="s">
        <v>252</v>
      </c>
      <c r="B17" s="150"/>
      <c r="C17" s="150"/>
      <c r="D17" s="150"/>
      <c r="E17" s="150"/>
      <c r="F17" s="5"/>
      <c r="G17" s="5"/>
      <c r="H17" s="5"/>
      <c r="I17" s="5"/>
      <c r="J17" s="5"/>
      <c r="K17" s="5"/>
      <c r="L17" s="5"/>
    </row>
    <row r="18" spans="1:12" ht="15" thickBot="1" x14ac:dyDescent="0.4">
      <c r="A18" s="37" t="s">
        <v>246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ht="15" thickBot="1" x14ac:dyDescent="0.4">
      <c r="A19" s="6" t="s">
        <v>190</v>
      </c>
      <c r="B19" s="7">
        <v>1</v>
      </c>
      <c r="C19" s="7">
        <v>2</v>
      </c>
      <c r="D19" s="7">
        <v>3</v>
      </c>
      <c r="E19" s="7">
        <v>4</v>
      </c>
      <c r="F19" s="5"/>
      <c r="G19" s="5"/>
      <c r="H19" s="5"/>
      <c r="I19" s="5"/>
      <c r="J19" s="5"/>
      <c r="K19" s="5"/>
      <c r="L19" s="5"/>
    </row>
    <row r="20" spans="1:12" ht="15" thickBot="1" x14ac:dyDescent="0.4">
      <c r="A20" s="75">
        <v>-45000</v>
      </c>
      <c r="B20" s="15">
        <v>10000</v>
      </c>
      <c r="C20" s="15">
        <v>10000</v>
      </c>
      <c r="D20" s="15">
        <v>35000</v>
      </c>
      <c r="E20" s="15">
        <v>25000</v>
      </c>
      <c r="F20" s="5"/>
      <c r="G20" s="5"/>
      <c r="H20" s="5"/>
      <c r="I20" s="5"/>
      <c r="J20" s="5"/>
      <c r="K20" s="5"/>
      <c r="L20" s="5"/>
    </row>
    <row r="21" spans="1:12" ht="15" thickBot="1" x14ac:dyDescent="0.4">
      <c r="A21" s="30" t="s">
        <v>185</v>
      </c>
      <c r="B21" s="9"/>
      <c r="C21" s="9"/>
      <c r="D21" s="9"/>
      <c r="E21" s="9"/>
      <c r="F21" s="5"/>
      <c r="G21" s="5"/>
      <c r="H21" s="5"/>
      <c r="I21" s="5"/>
      <c r="J21" s="5"/>
      <c r="K21" s="5"/>
      <c r="L21" s="5"/>
    </row>
    <row r="22" spans="1:12" ht="15" thickBot="1" x14ac:dyDescent="0.4">
      <c r="A22" s="30" t="s">
        <v>251</v>
      </c>
      <c r="B22" s="170"/>
      <c r="C22" s="171"/>
      <c r="D22" s="171"/>
      <c r="E22" s="172"/>
      <c r="F22" s="5"/>
      <c r="G22" s="5"/>
      <c r="H22" s="5"/>
      <c r="I22" s="5"/>
      <c r="J22" s="5"/>
      <c r="K22" s="5"/>
      <c r="L22" s="5"/>
    </row>
    <row r="23" spans="1:12" x14ac:dyDescent="0.3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3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ht="15" thickBot="1" x14ac:dyDescent="0.4">
      <c r="A25" s="37" t="s">
        <v>247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ht="15" thickBot="1" x14ac:dyDescent="0.4">
      <c r="A26" s="6" t="s">
        <v>190</v>
      </c>
      <c r="B26" s="7">
        <v>1</v>
      </c>
      <c r="C26" s="7">
        <v>2</v>
      </c>
      <c r="D26" s="7">
        <v>3</v>
      </c>
      <c r="E26" s="7">
        <v>4</v>
      </c>
      <c r="F26" s="5"/>
      <c r="G26" s="5"/>
      <c r="H26" s="5"/>
      <c r="I26" s="5"/>
      <c r="J26" s="5"/>
      <c r="K26" s="5"/>
      <c r="L26" s="5"/>
    </row>
    <row r="27" spans="1:12" ht="15" thickBot="1" x14ac:dyDescent="0.4">
      <c r="A27" s="75">
        <v>-45000</v>
      </c>
      <c r="B27" s="15">
        <v>35000</v>
      </c>
      <c r="C27" s="15">
        <v>10000</v>
      </c>
      <c r="D27" s="15">
        <v>10000</v>
      </c>
      <c r="E27" s="15">
        <v>25000</v>
      </c>
      <c r="F27" s="5"/>
      <c r="G27" s="5"/>
      <c r="H27" s="5"/>
      <c r="I27" s="5"/>
      <c r="J27" s="5"/>
      <c r="K27" s="5"/>
      <c r="L27" s="5"/>
    </row>
    <row r="28" spans="1:12" ht="15" thickBot="1" x14ac:dyDescent="0.4">
      <c r="A28" s="30" t="s">
        <v>185</v>
      </c>
      <c r="B28" s="9"/>
      <c r="C28" s="9"/>
      <c r="D28" s="9"/>
      <c r="E28" s="9"/>
      <c r="F28" s="5"/>
      <c r="G28" s="5"/>
      <c r="H28" s="5"/>
      <c r="I28" s="5"/>
      <c r="J28" s="5"/>
      <c r="K28" s="5"/>
      <c r="L28" s="5"/>
    </row>
    <row r="29" spans="1:12" ht="15" thickBot="1" x14ac:dyDescent="0.4">
      <c r="A29" s="30" t="s">
        <v>251</v>
      </c>
      <c r="B29" s="170"/>
      <c r="C29" s="171"/>
      <c r="D29" s="171"/>
      <c r="E29" s="172"/>
      <c r="F29" s="5"/>
      <c r="G29" s="5"/>
      <c r="H29" s="5"/>
      <c r="I29" s="5"/>
      <c r="J29" s="5"/>
      <c r="K29" s="5"/>
      <c r="L29" s="5"/>
    </row>
    <row r="30" spans="1:12" x14ac:dyDescent="0.3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x14ac:dyDescent="0.3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 ht="41.15" customHeight="1" x14ac:dyDescent="0.35">
      <c r="A32" s="150" t="s">
        <v>253</v>
      </c>
      <c r="B32" s="150"/>
      <c r="C32" s="150"/>
      <c r="D32" s="150"/>
      <c r="E32" s="150"/>
      <c r="F32" s="150"/>
      <c r="G32" s="5"/>
      <c r="H32" s="5"/>
      <c r="I32" s="5"/>
      <c r="J32" s="5"/>
      <c r="K32" s="5"/>
      <c r="L32" s="5"/>
    </row>
    <row r="33" spans="1:12" ht="15" thickBot="1" x14ac:dyDescent="0.4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ht="15" thickBot="1" x14ac:dyDescent="0.4">
      <c r="A34" s="6" t="s">
        <v>254</v>
      </c>
      <c r="B34" s="7" t="s">
        <v>255</v>
      </c>
      <c r="C34" s="7" t="s">
        <v>256</v>
      </c>
      <c r="D34" s="7" t="s">
        <v>257</v>
      </c>
      <c r="E34" s="5"/>
      <c r="F34" s="5"/>
      <c r="G34" s="5"/>
      <c r="H34" s="5"/>
      <c r="I34" s="5"/>
      <c r="J34" s="5"/>
      <c r="K34" s="5"/>
      <c r="L34" s="5"/>
    </row>
    <row r="35" spans="1:12" ht="15" thickBot="1" x14ac:dyDescent="0.4">
      <c r="A35" s="75">
        <v>8000000</v>
      </c>
      <c r="B35" s="15">
        <v>6000000</v>
      </c>
      <c r="C35" s="15">
        <v>10000000</v>
      </c>
      <c r="D35" s="15">
        <v>16000000</v>
      </c>
      <c r="E35" s="5"/>
      <c r="F35" s="5"/>
      <c r="G35" s="5"/>
      <c r="H35" s="5"/>
      <c r="I35" s="5"/>
      <c r="J35" s="5"/>
      <c r="K35" s="5"/>
      <c r="L35" s="5"/>
    </row>
    <row r="36" spans="1:12" ht="15" thickBot="1" x14ac:dyDescent="0.4">
      <c r="A36" s="30" t="s">
        <v>185</v>
      </c>
      <c r="B36" s="9"/>
      <c r="C36" s="9"/>
      <c r="D36" s="9"/>
      <c r="E36" s="5"/>
      <c r="F36" s="5"/>
      <c r="G36" s="5"/>
      <c r="H36" s="5"/>
      <c r="I36" s="5"/>
      <c r="J36" s="5"/>
      <c r="K36" s="5"/>
      <c r="L36" s="5"/>
    </row>
    <row r="37" spans="1:12" ht="15" thickBot="1" x14ac:dyDescent="0.4">
      <c r="A37" s="30" t="s">
        <v>251</v>
      </c>
      <c r="B37" s="170"/>
      <c r="C37" s="171"/>
      <c r="D37" s="172"/>
      <c r="E37" s="5"/>
      <c r="F37" s="5"/>
      <c r="G37" s="5"/>
      <c r="H37" s="5"/>
      <c r="I37" s="5"/>
      <c r="J37" s="5"/>
      <c r="K37" s="5"/>
      <c r="L37" s="5"/>
    </row>
    <row r="38" spans="1:12" x14ac:dyDescent="0.35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1:12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2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1:12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12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1:12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 spans="1:12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 spans="1:12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 spans="1:12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1:12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 spans="1:12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 spans="1:12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</sheetData>
  <mergeCells count="11">
    <mergeCell ref="B37:D37"/>
    <mergeCell ref="A1:G1"/>
    <mergeCell ref="A2:G2"/>
    <mergeCell ref="A3:G3"/>
    <mergeCell ref="A4:F4"/>
    <mergeCell ref="A17:E17"/>
    <mergeCell ref="A32:F32"/>
    <mergeCell ref="B8:E8"/>
    <mergeCell ref="B14:E14"/>
    <mergeCell ref="B22:E22"/>
    <mergeCell ref="B29:E29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B5A12-7001-4E31-8DA4-879C19CE9F2C}">
  <dimension ref="A1:N45"/>
  <sheetViews>
    <sheetView workbookViewId="0">
      <selection activeCell="A5" sqref="A5:H5"/>
    </sheetView>
  </sheetViews>
  <sheetFormatPr defaultRowHeight="14.5" x14ac:dyDescent="0.35"/>
  <cols>
    <col min="1" max="1" width="19.453125" customWidth="1"/>
    <col min="2" max="6" width="12.81640625" customWidth="1"/>
  </cols>
  <sheetData>
    <row r="1" spans="1:14" ht="15" x14ac:dyDescent="0.35">
      <c r="A1" s="136" t="s">
        <v>258</v>
      </c>
      <c r="B1" s="136"/>
      <c r="C1" s="136"/>
      <c r="D1" s="136"/>
      <c r="E1" s="136"/>
      <c r="F1" s="136"/>
      <c r="G1" s="136"/>
      <c r="H1" s="136"/>
      <c r="I1" s="5"/>
      <c r="J1" s="5"/>
      <c r="K1" s="5"/>
      <c r="L1" s="5"/>
      <c r="M1" s="5"/>
      <c r="N1" s="5"/>
    </row>
    <row r="2" spans="1:14" s="2" customFormat="1" ht="28.5" customHeight="1" x14ac:dyDescent="0.35">
      <c r="A2" s="150" t="s">
        <v>259</v>
      </c>
      <c r="B2" s="150"/>
      <c r="C2" s="150"/>
      <c r="D2" s="150"/>
      <c r="E2" s="150"/>
      <c r="F2" s="150"/>
      <c r="G2" s="150"/>
      <c r="H2" s="150"/>
      <c r="I2" s="13"/>
      <c r="J2" s="13"/>
      <c r="K2" s="13"/>
      <c r="L2" s="13"/>
      <c r="M2" s="13"/>
      <c r="N2" s="13"/>
    </row>
    <row r="3" spans="1:14" s="2" customFormat="1" ht="28.5" customHeight="1" x14ac:dyDescent="0.35">
      <c r="A3" s="151" t="s">
        <v>260</v>
      </c>
      <c r="B3" s="151"/>
      <c r="C3" s="151"/>
      <c r="D3" s="151"/>
      <c r="E3" s="151"/>
      <c r="F3" s="151"/>
      <c r="G3" s="151"/>
      <c r="H3" s="151"/>
      <c r="I3" s="13"/>
      <c r="J3" s="13"/>
      <c r="K3" s="13"/>
      <c r="L3" s="13"/>
      <c r="M3" s="13"/>
      <c r="N3" s="13"/>
    </row>
    <row r="4" spans="1:14" s="2" customFormat="1" x14ac:dyDescent="0.35">
      <c r="A4" s="151" t="s">
        <v>261</v>
      </c>
      <c r="B4" s="151"/>
      <c r="C4" s="151"/>
      <c r="D4" s="151"/>
      <c r="E4" s="151"/>
      <c r="F4" s="151"/>
      <c r="G4" s="151"/>
      <c r="H4" s="151"/>
      <c r="I4" s="13"/>
      <c r="J4" s="13"/>
      <c r="K4" s="13"/>
      <c r="L4" s="13"/>
      <c r="M4" s="13"/>
      <c r="N4" s="13"/>
    </row>
    <row r="5" spans="1:14" s="2" customFormat="1" ht="28.5" customHeight="1" x14ac:dyDescent="0.35">
      <c r="A5" s="124" t="s">
        <v>262</v>
      </c>
      <c r="B5" s="124"/>
      <c r="C5" s="124"/>
      <c r="D5" s="124"/>
      <c r="E5" s="124"/>
      <c r="F5" s="124"/>
      <c r="G5" s="124"/>
      <c r="H5" s="124"/>
      <c r="I5" s="13"/>
      <c r="J5" s="13"/>
      <c r="K5" s="13"/>
      <c r="L5" s="13"/>
      <c r="M5" s="13"/>
      <c r="N5" s="13"/>
    </row>
    <row r="6" spans="1:14" s="2" customFormat="1" x14ac:dyDescent="0.35">
      <c r="A6" s="124" t="s">
        <v>263</v>
      </c>
      <c r="B6" s="124"/>
      <c r="C6" s="124"/>
      <c r="D6" s="124"/>
      <c r="E6" s="124"/>
      <c r="F6" s="124"/>
      <c r="G6" s="124"/>
      <c r="H6" s="124"/>
      <c r="I6" s="13"/>
      <c r="J6" s="13"/>
      <c r="K6" s="13"/>
      <c r="L6" s="13"/>
      <c r="M6" s="13"/>
      <c r="N6" s="13"/>
    </row>
    <row r="7" spans="1:14" s="2" customFormat="1" x14ac:dyDescent="0.35">
      <c r="A7" s="124" t="s">
        <v>264</v>
      </c>
      <c r="B7" s="124"/>
      <c r="C7" s="124"/>
      <c r="D7" s="124"/>
      <c r="E7" s="124"/>
      <c r="F7" s="124"/>
      <c r="G7" s="124"/>
      <c r="H7" s="124"/>
      <c r="I7" s="13"/>
      <c r="J7" s="13"/>
      <c r="K7" s="13"/>
      <c r="L7" s="13"/>
      <c r="M7" s="13"/>
      <c r="N7" s="13"/>
    </row>
    <row r="8" spans="1:14" s="2" customFormat="1" ht="15" thickBot="1" x14ac:dyDescent="0.4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4" s="2" customFormat="1" ht="15" thickBot="1" x14ac:dyDescent="0.4">
      <c r="A9" s="76" t="s">
        <v>265</v>
      </c>
      <c r="B9" s="77" t="s">
        <v>133</v>
      </c>
      <c r="C9" s="77" t="s">
        <v>254</v>
      </c>
      <c r="D9" s="77" t="s">
        <v>266</v>
      </c>
      <c r="E9" s="77" t="s">
        <v>267</v>
      </c>
      <c r="F9" s="77" t="s">
        <v>268</v>
      </c>
      <c r="G9" s="13"/>
      <c r="H9" s="13"/>
      <c r="I9" s="13"/>
      <c r="J9" s="13"/>
      <c r="K9" s="13"/>
      <c r="L9" s="13"/>
      <c r="M9" s="13"/>
      <c r="N9" s="13"/>
    </row>
    <row r="10" spans="1:14" s="2" customFormat="1" ht="15" thickBot="1" x14ac:dyDescent="0.4">
      <c r="A10" s="78" t="s">
        <v>269</v>
      </c>
      <c r="B10" s="79">
        <v>-11000</v>
      </c>
      <c r="C10" s="79">
        <v>14500</v>
      </c>
      <c r="D10" s="80"/>
      <c r="E10" s="80"/>
      <c r="F10" s="80"/>
      <c r="G10" s="13"/>
      <c r="H10" s="13"/>
      <c r="I10" s="13"/>
      <c r="J10" s="13"/>
      <c r="K10" s="13"/>
      <c r="L10" s="13"/>
      <c r="M10" s="13"/>
      <c r="N10" s="13"/>
    </row>
    <row r="11" spans="1:14" s="2" customFormat="1" ht="15" thickBot="1" x14ac:dyDescent="0.4">
      <c r="A11" s="78" t="s">
        <v>270</v>
      </c>
      <c r="B11" s="79">
        <v>-1500</v>
      </c>
      <c r="C11" s="79">
        <v>2500</v>
      </c>
      <c r="D11" s="81"/>
      <c r="E11" s="81"/>
      <c r="F11" s="81"/>
      <c r="G11" s="13"/>
      <c r="H11" s="13"/>
      <c r="I11" s="13"/>
      <c r="J11" s="13"/>
      <c r="K11" s="13"/>
      <c r="L11" s="13"/>
      <c r="M11" s="13"/>
      <c r="N11" s="13"/>
    </row>
    <row r="12" spans="1:14" s="2" customFormat="1" ht="15" thickBot="1" x14ac:dyDescent="0.4">
      <c r="A12" s="78" t="s">
        <v>271</v>
      </c>
      <c r="B12" s="81"/>
      <c r="C12" s="81"/>
      <c r="D12" s="81"/>
      <c r="E12" s="81"/>
      <c r="F12" s="81"/>
      <c r="G12" s="13"/>
      <c r="H12" s="13"/>
      <c r="I12" s="13"/>
      <c r="J12" s="13"/>
      <c r="K12" s="13"/>
      <c r="L12" s="13"/>
      <c r="M12" s="13"/>
      <c r="N12" s="13"/>
    </row>
    <row r="13" spans="1:14" s="2" customFormat="1" x14ac:dyDescent="0.35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4" s="2" customFormat="1" x14ac:dyDescent="0.35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14" s="2" customFormat="1" ht="27.65" customHeight="1" x14ac:dyDescent="0.35">
      <c r="A15" s="150" t="s">
        <v>272</v>
      </c>
      <c r="B15" s="150"/>
      <c r="C15" s="150"/>
      <c r="D15" s="150"/>
      <c r="E15" s="150"/>
      <c r="F15" s="150"/>
      <c r="G15" s="150"/>
      <c r="H15" s="13"/>
      <c r="I15" s="13"/>
      <c r="J15" s="13"/>
      <c r="K15" s="13"/>
      <c r="L15" s="13"/>
      <c r="M15" s="13"/>
      <c r="N15" s="13"/>
    </row>
    <row r="16" spans="1:14" ht="15" thickBot="1" x14ac:dyDescent="0.4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ht="15" thickBot="1" x14ac:dyDescent="0.4">
      <c r="A17" s="6" t="s">
        <v>123</v>
      </c>
      <c r="B17" s="7">
        <v>0</v>
      </c>
      <c r="C17" s="7">
        <v>1</v>
      </c>
      <c r="D17" s="7" t="s">
        <v>266</v>
      </c>
      <c r="E17" s="7" t="s">
        <v>267</v>
      </c>
      <c r="F17" s="7" t="s">
        <v>268</v>
      </c>
      <c r="G17" s="5"/>
      <c r="H17" s="5"/>
      <c r="I17" s="5"/>
      <c r="J17" s="5"/>
      <c r="K17" s="5"/>
      <c r="L17" s="5"/>
      <c r="M17" s="5"/>
      <c r="N17" s="5"/>
    </row>
    <row r="18" spans="1:14" ht="15" thickBot="1" x14ac:dyDescent="0.4">
      <c r="A18" s="34" t="s">
        <v>273</v>
      </c>
      <c r="B18" s="15">
        <v>-20000000</v>
      </c>
      <c r="C18" s="15">
        <v>60000000</v>
      </c>
      <c r="D18" s="9"/>
      <c r="E18" s="9"/>
      <c r="F18" s="9"/>
      <c r="G18" s="5"/>
      <c r="H18" s="5"/>
      <c r="I18" s="5"/>
      <c r="J18" s="5"/>
      <c r="K18" s="5"/>
      <c r="L18" s="5"/>
      <c r="M18" s="5"/>
      <c r="N18" s="5"/>
    </row>
    <row r="19" spans="1:14" ht="15" thickBot="1" x14ac:dyDescent="0.4">
      <c r="A19" s="34" t="s">
        <v>274</v>
      </c>
      <c r="B19" s="15">
        <v>-10000000</v>
      </c>
      <c r="C19" s="15">
        <v>38000000</v>
      </c>
      <c r="D19" s="9"/>
      <c r="E19" s="9"/>
      <c r="F19" s="9"/>
      <c r="G19" s="5"/>
      <c r="H19" s="5"/>
      <c r="I19" s="5"/>
      <c r="J19" s="5"/>
      <c r="K19" s="5"/>
      <c r="L19" s="5"/>
      <c r="M19" s="5"/>
      <c r="N19" s="5"/>
    </row>
    <row r="20" spans="1:14" ht="15" thickBot="1" x14ac:dyDescent="0.4">
      <c r="A20" s="34" t="s">
        <v>275</v>
      </c>
      <c r="B20" s="9"/>
      <c r="C20" s="9"/>
      <c r="D20" s="9"/>
      <c r="E20" s="9"/>
      <c r="F20" s="9"/>
      <c r="G20" s="5"/>
      <c r="H20" s="5"/>
      <c r="I20" s="5"/>
      <c r="J20" s="5"/>
      <c r="K20" s="5"/>
      <c r="L20" s="5"/>
      <c r="M20" s="5"/>
      <c r="N20" s="5"/>
    </row>
    <row r="21" spans="1:14" x14ac:dyDescent="0.3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ht="25" customHeight="1" x14ac:dyDescent="0.35">
      <c r="A22" s="150" t="s">
        <v>276</v>
      </c>
      <c r="B22" s="150"/>
      <c r="C22" s="150"/>
      <c r="D22" s="150"/>
      <c r="E22" s="150"/>
      <c r="F22" s="150"/>
      <c r="G22" s="150"/>
      <c r="H22" s="5"/>
      <c r="I22" s="5"/>
      <c r="J22" s="5"/>
      <c r="K22" s="5"/>
      <c r="L22" s="5"/>
      <c r="M22" s="5"/>
      <c r="N22" s="5"/>
    </row>
    <row r="23" spans="1:14" ht="15" thickBot="1" x14ac:dyDescent="0.4">
      <c r="A23" s="124" t="s">
        <v>277</v>
      </c>
      <c r="B23" s="124"/>
      <c r="C23" s="124"/>
      <c r="D23" s="124"/>
      <c r="E23" s="124"/>
      <c r="F23" s="124"/>
      <c r="G23" s="124"/>
      <c r="H23" s="5"/>
      <c r="I23" s="5"/>
      <c r="J23" s="5"/>
      <c r="K23" s="5"/>
      <c r="L23" s="5"/>
      <c r="M23" s="5"/>
      <c r="N23" s="5"/>
    </row>
    <row r="24" spans="1:14" ht="15" thickBot="1" x14ac:dyDescent="0.4">
      <c r="A24" s="6" t="s">
        <v>123</v>
      </c>
      <c r="B24" s="7">
        <v>0</v>
      </c>
      <c r="C24" s="7">
        <v>1</v>
      </c>
      <c r="D24" s="7">
        <v>2</v>
      </c>
      <c r="E24" s="7">
        <v>3</v>
      </c>
      <c r="F24" s="7" t="s">
        <v>266</v>
      </c>
      <c r="G24" s="7" t="s">
        <v>267</v>
      </c>
      <c r="H24" s="7" t="s">
        <v>268</v>
      </c>
      <c r="I24" s="5"/>
      <c r="J24" s="5"/>
      <c r="K24" s="5"/>
      <c r="L24" s="5"/>
      <c r="M24" s="5"/>
      <c r="N24" s="5"/>
    </row>
    <row r="25" spans="1:14" ht="15" thickBot="1" x14ac:dyDescent="0.4">
      <c r="A25" s="10" t="s">
        <v>125</v>
      </c>
      <c r="B25" s="15">
        <v>-5000</v>
      </c>
      <c r="C25" s="15">
        <v>3553</v>
      </c>
      <c r="D25" s="15">
        <v>3553</v>
      </c>
      <c r="E25" s="15">
        <v>3553</v>
      </c>
      <c r="F25" s="9"/>
      <c r="G25" s="11"/>
      <c r="H25" s="11"/>
      <c r="I25" s="5"/>
      <c r="J25" s="5"/>
      <c r="K25" s="5"/>
      <c r="L25" s="5"/>
      <c r="M25" s="5"/>
      <c r="N25" s="5"/>
    </row>
    <row r="26" spans="1:14" ht="15" thickBot="1" x14ac:dyDescent="0.4">
      <c r="A26" s="10" t="s">
        <v>124</v>
      </c>
      <c r="B26" s="15">
        <v>-1000</v>
      </c>
      <c r="C26" s="15">
        <v>1200</v>
      </c>
      <c r="D26" s="15">
        <v>1200</v>
      </c>
      <c r="E26" s="15">
        <v>1200</v>
      </c>
      <c r="F26" s="9"/>
      <c r="G26" s="11"/>
      <c r="H26" s="11"/>
      <c r="I26" s="5"/>
      <c r="J26" s="5"/>
      <c r="K26" s="5"/>
      <c r="L26" s="5"/>
      <c r="M26" s="5"/>
      <c r="N26" s="5"/>
    </row>
    <row r="27" spans="1:14" ht="15" thickBot="1" x14ac:dyDescent="0.4">
      <c r="A27" s="10" t="s">
        <v>275</v>
      </c>
      <c r="B27" s="11"/>
      <c r="C27" s="11"/>
      <c r="D27" s="11"/>
      <c r="E27" s="11"/>
      <c r="F27" s="11"/>
      <c r="G27" s="11"/>
      <c r="H27" s="11"/>
      <c r="I27" s="5"/>
      <c r="J27" s="5"/>
      <c r="K27" s="5"/>
      <c r="L27" s="5"/>
      <c r="M27" s="5"/>
      <c r="N27" s="5"/>
    </row>
    <row r="28" spans="1:14" x14ac:dyDescent="0.3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 x14ac:dyDescent="0.3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 ht="30" customHeight="1" thickBot="1" x14ac:dyDescent="0.4">
      <c r="A30" s="150" t="s">
        <v>280</v>
      </c>
      <c r="B30" s="150"/>
      <c r="C30" s="150"/>
      <c r="D30" s="150"/>
      <c r="E30" s="150"/>
      <c r="F30" s="150"/>
      <c r="G30" s="150"/>
      <c r="H30" s="150"/>
      <c r="I30" s="5"/>
      <c r="J30" s="5"/>
      <c r="K30" s="5"/>
      <c r="L30" s="5"/>
      <c r="M30" s="5"/>
      <c r="N30" s="5"/>
    </row>
    <row r="31" spans="1:14" ht="15" thickBot="1" x14ac:dyDescent="0.4">
      <c r="A31" s="82" t="s">
        <v>278</v>
      </c>
      <c r="B31" s="77">
        <v>0</v>
      </c>
      <c r="C31" s="77">
        <v>1</v>
      </c>
      <c r="D31" s="77">
        <v>2</v>
      </c>
      <c r="E31" s="77">
        <v>3</v>
      </c>
      <c r="F31" s="77">
        <v>4</v>
      </c>
      <c r="G31" s="77">
        <v>5</v>
      </c>
      <c r="H31" s="77" t="s">
        <v>266</v>
      </c>
      <c r="I31" s="77" t="s">
        <v>267</v>
      </c>
      <c r="J31" s="77" t="s">
        <v>268</v>
      </c>
      <c r="K31" s="5"/>
      <c r="L31" s="5"/>
      <c r="M31" s="5"/>
      <c r="N31" s="5"/>
    </row>
    <row r="32" spans="1:14" ht="15" thickBot="1" x14ac:dyDescent="0.4">
      <c r="A32" s="83" t="s">
        <v>124</v>
      </c>
      <c r="B32" s="79">
        <v>-42000</v>
      </c>
      <c r="C32" s="79">
        <v>8000</v>
      </c>
      <c r="D32" s="79">
        <v>9500</v>
      </c>
      <c r="E32" s="79">
        <v>10500</v>
      </c>
      <c r="F32" s="79">
        <v>14500</v>
      </c>
      <c r="G32" s="79">
        <v>16500</v>
      </c>
      <c r="H32" s="84"/>
      <c r="I32" s="84"/>
      <c r="J32" s="84"/>
      <c r="K32" s="5"/>
      <c r="L32" s="5"/>
      <c r="M32" s="5"/>
      <c r="N32" s="5"/>
    </row>
    <row r="33" spans="1:14" ht="15" thickBot="1" x14ac:dyDescent="0.4">
      <c r="A33" s="83" t="s">
        <v>125</v>
      </c>
      <c r="B33" s="79">
        <v>-50000</v>
      </c>
      <c r="C33" s="79">
        <v>20000</v>
      </c>
      <c r="D33" s="79">
        <v>10000</v>
      </c>
      <c r="E33" s="79">
        <v>10000</v>
      </c>
      <c r="F33" s="79">
        <v>15000</v>
      </c>
      <c r="G33" s="79">
        <v>15000</v>
      </c>
      <c r="H33" s="84"/>
      <c r="I33" s="84"/>
      <c r="J33" s="84"/>
      <c r="K33" s="5"/>
      <c r="L33" s="5"/>
      <c r="M33" s="5"/>
      <c r="N33" s="5"/>
    </row>
    <row r="34" spans="1:14" ht="15" thickBot="1" x14ac:dyDescent="0.4">
      <c r="A34" s="83" t="s">
        <v>145</v>
      </c>
      <c r="B34" s="79">
        <v>-20000</v>
      </c>
      <c r="C34" s="79">
        <v>8000</v>
      </c>
      <c r="D34" s="79">
        <v>6000</v>
      </c>
      <c r="E34" s="79">
        <v>6000</v>
      </c>
      <c r="F34" s="79">
        <v>4000</v>
      </c>
      <c r="G34" s="79">
        <v>4000</v>
      </c>
      <c r="H34" s="84"/>
      <c r="I34" s="84"/>
      <c r="J34" s="84"/>
      <c r="K34" s="5"/>
      <c r="L34" s="5"/>
      <c r="M34" s="5"/>
      <c r="N34" s="5"/>
    </row>
    <row r="35" spans="1:14" ht="15" thickBot="1" x14ac:dyDescent="0.4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 ht="15" thickBot="1" x14ac:dyDescent="0.4">
      <c r="A36" s="85"/>
      <c r="B36" s="77">
        <v>0</v>
      </c>
      <c r="C36" s="77">
        <v>1</v>
      </c>
      <c r="D36" s="77">
        <v>2</v>
      </c>
      <c r="E36" s="77">
        <v>3</v>
      </c>
      <c r="F36" s="77">
        <v>4</v>
      </c>
      <c r="G36" s="77">
        <v>5</v>
      </c>
      <c r="H36" s="77" t="s">
        <v>266</v>
      </c>
      <c r="I36" s="77" t="s">
        <v>267</v>
      </c>
      <c r="J36" s="77" t="s">
        <v>268</v>
      </c>
      <c r="K36" s="5"/>
      <c r="L36" s="5"/>
      <c r="M36" s="5"/>
      <c r="N36" s="5"/>
    </row>
    <row r="37" spans="1:14" ht="15" thickBot="1" x14ac:dyDescent="0.4">
      <c r="A37" s="78" t="s">
        <v>279</v>
      </c>
      <c r="B37" s="86"/>
      <c r="C37" s="86"/>
      <c r="D37" s="86"/>
      <c r="E37" s="86"/>
      <c r="F37" s="86"/>
      <c r="G37" s="86"/>
      <c r="H37" s="84"/>
      <c r="I37" s="84"/>
      <c r="J37" s="84"/>
      <c r="K37" s="5"/>
      <c r="L37" s="5"/>
      <c r="M37" s="5"/>
      <c r="N37" s="5"/>
    </row>
    <row r="38" spans="1:14" ht="15" thickBot="1" x14ac:dyDescent="0.4">
      <c r="A38" s="78" t="s">
        <v>279</v>
      </c>
      <c r="B38" s="86"/>
      <c r="C38" s="86"/>
      <c r="D38" s="86"/>
      <c r="E38" s="86"/>
      <c r="F38" s="86"/>
      <c r="G38" s="86"/>
      <c r="H38" s="84"/>
      <c r="I38" s="84"/>
      <c r="J38" s="84"/>
      <c r="K38" s="5"/>
      <c r="L38" s="5"/>
      <c r="M38" s="5"/>
      <c r="N38" s="5"/>
    </row>
    <row r="39" spans="1:14" ht="15" thickBot="1" x14ac:dyDescent="0.4">
      <c r="A39" s="78" t="s">
        <v>275</v>
      </c>
      <c r="B39" s="86"/>
      <c r="C39" s="86"/>
      <c r="D39" s="86"/>
      <c r="E39" s="86"/>
      <c r="F39" s="86"/>
      <c r="G39" s="86"/>
      <c r="H39" s="84"/>
      <c r="I39" s="84"/>
      <c r="J39" s="84"/>
      <c r="K39" s="5"/>
      <c r="L39" s="5"/>
      <c r="M39" s="5"/>
      <c r="N39" s="5"/>
    </row>
    <row r="40" spans="1:14" x14ac:dyDescent="0.35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1:14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</sheetData>
  <mergeCells count="11">
    <mergeCell ref="A7:H7"/>
    <mergeCell ref="A15:G15"/>
    <mergeCell ref="A22:G22"/>
    <mergeCell ref="A23:G23"/>
    <mergeCell ref="A30:H30"/>
    <mergeCell ref="A6:H6"/>
    <mergeCell ref="A1:H1"/>
    <mergeCell ref="A2:H2"/>
    <mergeCell ref="A3:H3"/>
    <mergeCell ref="A4:H4"/>
    <mergeCell ref="A5:H5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BBC58-2C6B-4074-ABF1-1688339C1C84}">
  <dimension ref="A1:K21"/>
  <sheetViews>
    <sheetView workbookViewId="0">
      <selection activeCell="J13" sqref="J13"/>
    </sheetView>
  </sheetViews>
  <sheetFormatPr defaultRowHeight="14.5" x14ac:dyDescent="0.35"/>
  <cols>
    <col min="1" max="1" width="14.81640625" style="18" customWidth="1"/>
    <col min="2" max="7" width="12.81640625" style="18" customWidth="1"/>
    <col min="8" max="8" width="10.7265625" style="18" customWidth="1"/>
  </cols>
  <sheetData>
    <row r="1" spans="1:11" ht="15" x14ac:dyDescent="0.35">
      <c r="A1" s="87" t="s">
        <v>281</v>
      </c>
      <c r="B1" s="87"/>
      <c r="C1" s="87"/>
      <c r="D1" s="87"/>
      <c r="E1" s="87"/>
      <c r="F1" s="87"/>
      <c r="G1" s="87"/>
      <c r="H1" s="87"/>
      <c r="I1" s="5"/>
      <c r="J1" s="5"/>
      <c r="K1" s="5"/>
    </row>
    <row r="2" spans="1:11" ht="33" customHeight="1" thickBot="1" x14ac:dyDescent="0.4">
      <c r="A2" s="150" t="s">
        <v>282</v>
      </c>
      <c r="B2" s="150"/>
      <c r="C2" s="150"/>
      <c r="D2" s="150"/>
      <c r="E2" s="150"/>
      <c r="F2" s="150"/>
      <c r="G2" s="150"/>
      <c r="H2" s="150"/>
      <c r="I2" s="5"/>
      <c r="J2" s="5"/>
      <c r="K2" s="5"/>
    </row>
    <row r="3" spans="1:11" ht="27.5" thickBot="1" x14ac:dyDescent="0.4">
      <c r="A3" s="88" t="s">
        <v>123</v>
      </c>
      <c r="B3" s="89">
        <v>0</v>
      </c>
      <c r="C3" s="89">
        <v>1</v>
      </c>
      <c r="D3" s="89">
        <v>2</v>
      </c>
      <c r="E3" s="89">
        <v>3</v>
      </c>
      <c r="F3" s="89" t="s">
        <v>268</v>
      </c>
      <c r="G3" s="89" t="s">
        <v>283</v>
      </c>
      <c r="H3" s="90"/>
      <c r="I3" s="5"/>
      <c r="J3" s="5"/>
      <c r="K3" s="5"/>
    </row>
    <row r="4" spans="1:11" ht="15" thickBot="1" x14ac:dyDescent="0.4">
      <c r="A4" s="91" t="s">
        <v>284</v>
      </c>
      <c r="B4" s="92">
        <v>-200</v>
      </c>
      <c r="C4" s="92">
        <v>350</v>
      </c>
      <c r="D4" s="93"/>
      <c r="E4" s="93"/>
      <c r="F4" s="93"/>
      <c r="G4" s="93"/>
      <c r="H4" s="90"/>
      <c r="I4" s="5"/>
      <c r="J4" s="5"/>
      <c r="K4" s="5"/>
    </row>
    <row r="5" spans="1:11" ht="15" thickBot="1" x14ac:dyDescent="0.4">
      <c r="A5" s="91" t="s">
        <v>285</v>
      </c>
      <c r="B5" s="92">
        <v>-400</v>
      </c>
      <c r="C5" s="92">
        <v>300</v>
      </c>
      <c r="D5" s="92">
        <v>250</v>
      </c>
      <c r="E5" s="92">
        <v>650</v>
      </c>
      <c r="F5" s="93"/>
      <c r="G5" s="93"/>
      <c r="H5" s="90"/>
      <c r="I5" s="5"/>
      <c r="J5" s="5"/>
      <c r="K5" s="5"/>
    </row>
    <row r="6" spans="1:11" x14ac:dyDescent="0.35">
      <c r="A6" s="59"/>
      <c r="B6" s="90"/>
      <c r="C6" s="90"/>
      <c r="D6" s="90"/>
      <c r="E6" s="90"/>
      <c r="F6" s="90"/>
      <c r="G6" s="90"/>
      <c r="H6" s="90"/>
      <c r="I6" s="5"/>
      <c r="J6" s="5"/>
      <c r="K6" s="5"/>
    </row>
    <row r="7" spans="1:11" ht="29.5" customHeight="1" thickBot="1" x14ac:dyDescent="0.4">
      <c r="A7" s="150" t="s">
        <v>286</v>
      </c>
      <c r="B7" s="150"/>
      <c r="C7" s="150"/>
      <c r="D7" s="150"/>
      <c r="E7" s="150"/>
      <c r="F7" s="150"/>
      <c r="G7" s="150"/>
      <c r="H7" s="150"/>
      <c r="I7" s="5"/>
      <c r="J7" s="5"/>
      <c r="K7" s="5"/>
    </row>
    <row r="8" spans="1:11" ht="27.5" thickBot="1" x14ac:dyDescent="0.4">
      <c r="A8" s="94" t="s">
        <v>123</v>
      </c>
      <c r="B8" s="95">
        <v>0</v>
      </c>
      <c r="C8" s="95">
        <v>1</v>
      </c>
      <c r="D8" s="95">
        <v>2</v>
      </c>
      <c r="E8" s="95">
        <v>3</v>
      </c>
      <c r="F8" s="95" t="s">
        <v>268</v>
      </c>
      <c r="G8" s="95" t="s">
        <v>283</v>
      </c>
      <c r="H8" s="90"/>
      <c r="I8" s="5"/>
      <c r="J8" s="5"/>
      <c r="K8" s="5"/>
    </row>
    <row r="9" spans="1:11" ht="15" thickBot="1" x14ac:dyDescent="0.4">
      <c r="A9" s="96" t="s">
        <v>284</v>
      </c>
      <c r="B9" s="97">
        <v>-100</v>
      </c>
      <c r="C9" s="97">
        <v>70</v>
      </c>
      <c r="D9" s="97">
        <v>70</v>
      </c>
      <c r="E9" s="97"/>
      <c r="F9" s="97"/>
      <c r="G9" s="97"/>
      <c r="H9" s="90"/>
      <c r="I9" s="5"/>
      <c r="J9" s="5"/>
      <c r="K9" s="5"/>
    </row>
    <row r="10" spans="1:11" ht="15" thickBot="1" x14ac:dyDescent="0.4">
      <c r="A10" s="96" t="s">
        <v>285</v>
      </c>
      <c r="B10" s="97">
        <v>-150</v>
      </c>
      <c r="C10" s="97">
        <v>80</v>
      </c>
      <c r="D10" s="97">
        <v>60</v>
      </c>
      <c r="E10" s="97">
        <v>90</v>
      </c>
      <c r="F10" s="97"/>
      <c r="G10" s="97"/>
      <c r="H10" s="90"/>
      <c r="I10" s="5"/>
      <c r="J10" s="5"/>
      <c r="K10" s="5"/>
    </row>
    <row r="11" spans="1:11" x14ac:dyDescent="0.35">
      <c r="A11" s="59"/>
      <c r="B11" s="90"/>
      <c r="C11" s="90"/>
      <c r="D11" s="90"/>
      <c r="E11" s="90"/>
      <c r="F11" s="90"/>
      <c r="G11" s="90"/>
      <c r="H11" s="90"/>
      <c r="I11" s="5"/>
      <c r="J11" s="5"/>
      <c r="K11" s="5"/>
    </row>
    <row r="12" spans="1:11" x14ac:dyDescent="0.35">
      <c r="A12" s="59"/>
      <c r="B12" s="90"/>
      <c r="C12" s="90"/>
      <c r="D12" s="90"/>
      <c r="E12" s="90"/>
      <c r="F12" s="90"/>
      <c r="G12" s="90"/>
      <c r="H12" s="90"/>
      <c r="I12" s="5"/>
      <c r="J12" s="5"/>
      <c r="K12" s="5"/>
    </row>
    <row r="13" spans="1:11" x14ac:dyDescent="0.35">
      <c r="A13" s="59"/>
      <c r="B13" s="90"/>
      <c r="C13" s="90"/>
      <c r="D13" s="90"/>
      <c r="E13" s="90"/>
      <c r="F13" s="90"/>
      <c r="G13" s="90"/>
      <c r="H13" s="90"/>
      <c r="I13" s="5"/>
      <c r="J13" s="5"/>
      <c r="K13" s="5"/>
    </row>
    <row r="14" spans="1:11" x14ac:dyDescent="0.35">
      <c r="A14" s="59"/>
      <c r="B14" s="90"/>
      <c r="C14" s="90"/>
      <c r="D14" s="90"/>
      <c r="E14" s="90"/>
      <c r="F14" s="90"/>
      <c r="G14" s="90"/>
      <c r="H14" s="90"/>
      <c r="I14" s="5"/>
      <c r="J14" s="5"/>
      <c r="K14" s="5"/>
    </row>
    <row r="15" spans="1:11" x14ac:dyDescent="0.35">
      <c r="A15" s="90"/>
      <c r="B15" s="90"/>
      <c r="C15" s="90"/>
      <c r="D15" s="90"/>
      <c r="E15" s="90"/>
      <c r="F15" s="90"/>
      <c r="G15" s="90"/>
      <c r="H15" s="90"/>
      <c r="I15" s="5"/>
      <c r="J15" s="5"/>
      <c r="K15" s="5"/>
    </row>
    <row r="16" spans="1:11" x14ac:dyDescent="0.35">
      <c r="A16" s="90"/>
      <c r="B16" s="90"/>
      <c r="C16" s="90"/>
      <c r="D16" s="90"/>
      <c r="E16" s="90"/>
      <c r="F16" s="90"/>
      <c r="G16" s="90"/>
      <c r="H16" s="90"/>
      <c r="I16" s="5"/>
      <c r="J16" s="5"/>
      <c r="K16" s="5"/>
    </row>
    <row r="17" spans="1:11" x14ac:dyDescent="0.35">
      <c r="A17" s="90"/>
      <c r="B17" s="90"/>
      <c r="C17" s="90"/>
      <c r="D17" s="90"/>
      <c r="E17" s="90"/>
      <c r="F17" s="90"/>
      <c r="G17" s="90"/>
      <c r="H17" s="90"/>
      <c r="I17" s="5"/>
      <c r="J17" s="5"/>
      <c r="K17" s="5"/>
    </row>
    <row r="18" spans="1:11" x14ac:dyDescent="0.35">
      <c r="A18" s="90"/>
      <c r="B18" s="90"/>
      <c r="C18" s="90"/>
      <c r="D18" s="90"/>
      <c r="E18" s="90"/>
      <c r="F18" s="90"/>
      <c r="G18" s="90"/>
      <c r="H18" s="90"/>
      <c r="I18" s="5"/>
      <c r="J18" s="5"/>
      <c r="K18" s="5"/>
    </row>
    <row r="19" spans="1:11" x14ac:dyDescent="0.35">
      <c r="A19" s="90"/>
      <c r="B19" s="90"/>
      <c r="C19" s="90"/>
      <c r="D19" s="90"/>
      <c r="E19" s="90"/>
      <c r="F19" s="90"/>
      <c r="G19" s="90"/>
      <c r="H19" s="90"/>
      <c r="I19" s="5"/>
      <c r="J19" s="5"/>
      <c r="K19" s="5"/>
    </row>
    <row r="20" spans="1:11" x14ac:dyDescent="0.35">
      <c r="A20" s="90"/>
      <c r="B20" s="90"/>
      <c r="C20" s="90"/>
      <c r="D20" s="90"/>
      <c r="E20" s="90"/>
      <c r="F20" s="90"/>
      <c r="G20" s="90"/>
      <c r="H20" s="90"/>
      <c r="I20" s="5"/>
      <c r="J20" s="5"/>
      <c r="K20" s="5"/>
    </row>
    <row r="21" spans="1:11" x14ac:dyDescent="0.35">
      <c r="A21" s="90"/>
      <c r="B21" s="90"/>
      <c r="C21" s="90"/>
      <c r="D21" s="90"/>
      <c r="E21" s="90"/>
      <c r="F21" s="90"/>
      <c r="G21" s="90"/>
      <c r="H21" s="90"/>
      <c r="I21" s="5"/>
      <c r="J21" s="5"/>
      <c r="K21" s="5"/>
    </row>
  </sheetData>
  <mergeCells count="2">
    <mergeCell ref="A2:H2"/>
    <mergeCell ref="A7:H7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9F78B-1278-481C-942D-CA02F45BE343}">
  <dimension ref="A1:N35"/>
  <sheetViews>
    <sheetView workbookViewId="0">
      <selection activeCell="C7" sqref="C7"/>
    </sheetView>
  </sheetViews>
  <sheetFormatPr defaultRowHeight="14.5" x14ac:dyDescent="0.35"/>
  <cols>
    <col min="1" max="6" width="15.54296875" customWidth="1"/>
  </cols>
  <sheetData>
    <row r="1" spans="1:14" ht="15" x14ac:dyDescent="0.35">
      <c r="A1" s="136" t="s">
        <v>287</v>
      </c>
      <c r="B1" s="136"/>
      <c r="C1" s="136"/>
      <c r="D1" s="136"/>
      <c r="E1" s="136"/>
      <c r="F1" s="136"/>
      <c r="G1" s="136"/>
      <c r="H1" s="136"/>
      <c r="I1" s="136"/>
      <c r="J1" s="5"/>
      <c r="K1" s="5"/>
      <c r="L1" s="5"/>
      <c r="M1" s="5"/>
      <c r="N1" s="5"/>
    </row>
    <row r="2" spans="1:14" ht="44.5" customHeight="1" x14ac:dyDescent="0.35">
      <c r="A2" s="150" t="s">
        <v>288</v>
      </c>
      <c r="B2" s="150"/>
      <c r="C2" s="150"/>
      <c r="D2" s="150"/>
      <c r="E2" s="150"/>
      <c r="F2" s="150"/>
      <c r="G2" s="150"/>
      <c r="H2" s="150"/>
      <c r="I2" s="150"/>
      <c r="J2" s="5"/>
      <c r="K2" s="5"/>
      <c r="L2" s="5"/>
      <c r="M2" s="5"/>
      <c r="N2" s="5"/>
    </row>
    <row r="3" spans="1:14" ht="15" thickBot="1" x14ac:dyDescent="0.4">
      <c r="A3" s="157" t="s">
        <v>289</v>
      </c>
      <c r="B3" s="157"/>
      <c r="C3" s="157"/>
      <c r="D3" s="157"/>
      <c r="E3" s="157"/>
      <c r="F3" s="157"/>
      <c r="G3" s="157"/>
      <c r="H3" s="157"/>
      <c r="I3" s="157"/>
      <c r="J3" s="5"/>
      <c r="K3" s="5"/>
      <c r="L3" s="5"/>
      <c r="M3" s="5"/>
      <c r="N3" s="5"/>
    </row>
    <row r="4" spans="1:14" ht="15" thickBot="1" x14ac:dyDescent="0.4">
      <c r="A4" s="6" t="s">
        <v>123</v>
      </c>
      <c r="B4" s="7">
        <v>0</v>
      </c>
      <c r="C4" s="7">
        <v>1</v>
      </c>
      <c r="D4" s="7">
        <v>2</v>
      </c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15" thickBot="1" x14ac:dyDescent="0.4">
      <c r="A5" s="10" t="s">
        <v>124</v>
      </c>
      <c r="B5" s="15">
        <v>-600000</v>
      </c>
      <c r="C5" s="15">
        <v>450000</v>
      </c>
      <c r="D5" s="15">
        <v>500000</v>
      </c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ht="15" thickBot="1" x14ac:dyDescent="0.4">
      <c r="A6" s="10" t="s">
        <v>125</v>
      </c>
      <c r="B6" s="15">
        <v>-300000</v>
      </c>
      <c r="C6" s="15">
        <v>400000</v>
      </c>
      <c r="D6" s="15">
        <v>120000</v>
      </c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ht="15" thickBot="1" x14ac:dyDescent="0.4">
      <c r="A7" s="10" t="s">
        <v>145</v>
      </c>
      <c r="B7" s="15">
        <v>-300000</v>
      </c>
      <c r="C7" s="15">
        <v>500000</v>
      </c>
      <c r="D7" s="15">
        <v>100000</v>
      </c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3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4" x14ac:dyDescent="0.3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ht="28" customHeight="1" x14ac:dyDescent="0.35">
      <c r="A10" s="150" t="s">
        <v>290</v>
      </c>
      <c r="B10" s="150"/>
      <c r="C10" s="150"/>
      <c r="D10" s="150"/>
      <c r="E10" s="150"/>
      <c r="F10" s="150"/>
      <c r="G10" s="150"/>
      <c r="H10" s="150"/>
      <c r="I10" s="150"/>
      <c r="J10" s="5"/>
      <c r="K10" s="5"/>
      <c r="L10" s="5"/>
      <c r="M10" s="5"/>
      <c r="N10" s="5"/>
    </row>
    <row r="11" spans="1:14" ht="32.15" customHeight="1" thickBot="1" x14ac:dyDescent="0.4">
      <c r="A11" s="124" t="s">
        <v>291</v>
      </c>
      <c r="B11" s="124"/>
      <c r="C11" s="124"/>
      <c r="D11" s="124"/>
      <c r="E11" s="124"/>
      <c r="F11" s="5"/>
      <c r="G11" s="5"/>
      <c r="H11" s="5"/>
      <c r="I11" s="5"/>
      <c r="J11" s="5"/>
      <c r="K11" s="5"/>
      <c r="L11" s="5"/>
      <c r="M11" s="5"/>
      <c r="N11" s="5"/>
    </row>
    <row r="12" spans="1:14" ht="27.5" thickBot="1" x14ac:dyDescent="0.4">
      <c r="A12" s="85"/>
      <c r="B12" s="98" t="s">
        <v>190</v>
      </c>
      <c r="C12" s="98" t="s">
        <v>13</v>
      </c>
      <c r="D12" s="98" t="s">
        <v>14</v>
      </c>
      <c r="E12" s="98" t="s">
        <v>15</v>
      </c>
      <c r="F12" s="98" t="s">
        <v>16</v>
      </c>
      <c r="G12" s="98" t="s">
        <v>267</v>
      </c>
      <c r="H12" s="98" t="s">
        <v>268</v>
      </c>
      <c r="I12" s="98" t="s">
        <v>266</v>
      </c>
      <c r="J12" s="98" t="s">
        <v>283</v>
      </c>
      <c r="K12" s="5"/>
      <c r="L12" s="5"/>
      <c r="M12" s="5"/>
      <c r="N12" s="5"/>
    </row>
    <row r="13" spans="1:14" ht="15" thickBot="1" x14ac:dyDescent="0.4">
      <c r="A13" s="99" t="s">
        <v>124</v>
      </c>
      <c r="B13" s="79">
        <v>-5000</v>
      </c>
      <c r="C13" s="86">
        <v>580</v>
      </c>
      <c r="D13" s="79">
        <v>1600</v>
      </c>
      <c r="E13" s="79">
        <v>2000</v>
      </c>
      <c r="F13" s="79">
        <v>3000</v>
      </c>
      <c r="G13" s="84"/>
      <c r="H13" s="84"/>
      <c r="I13" s="84"/>
      <c r="J13" s="84"/>
      <c r="K13" s="5"/>
      <c r="L13" s="5"/>
      <c r="M13" s="5"/>
      <c r="N13" s="5"/>
    </row>
    <row r="14" spans="1:14" ht="15" thickBot="1" x14ac:dyDescent="0.4">
      <c r="A14" s="99" t="s">
        <v>125</v>
      </c>
      <c r="B14" s="79">
        <v>-10000</v>
      </c>
      <c r="C14" s="79">
        <v>3000</v>
      </c>
      <c r="D14" s="79">
        <v>4000</v>
      </c>
      <c r="E14" s="79">
        <v>6000</v>
      </c>
      <c r="F14" s="84"/>
      <c r="G14" s="84"/>
      <c r="H14" s="84"/>
      <c r="I14" s="84"/>
      <c r="J14" s="84"/>
      <c r="K14" s="5"/>
      <c r="L14" s="5"/>
      <c r="M14" s="5"/>
      <c r="N14" s="5"/>
    </row>
    <row r="15" spans="1:14" ht="15" thickBot="1" x14ac:dyDescent="0.4">
      <c r="A15" s="99" t="s">
        <v>145</v>
      </c>
      <c r="B15" s="79">
        <v>-10000</v>
      </c>
      <c r="C15" s="79">
        <v>4000</v>
      </c>
      <c r="D15" s="79">
        <v>4000</v>
      </c>
      <c r="E15" s="79">
        <v>4000</v>
      </c>
      <c r="F15" s="79">
        <v>4000</v>
      </c>
      <c r="G15" s="84"/>
      <c r="H15" s="84"/>
      <c r="I15" s="84"/>
      <c r="J15" s="84"/>
      <c r="K15" s="5"/>
      <c r="L15" s="5"/>
      <c r="M15" s="5"/>
      <c r="N15" s="5"/>
    </row>
    <row r="16" spans="1:14" ht="15" thickBot="1" x14ac:dyDescent="0.4">
      <c r="A16" s="99" t="s">
        <v>292</v>
      </c>
      <c r="B16" s="79">
        <v>-12000</v>
      </c>
      <c r="C16" s="79">
        <v>5000</v>
      </c>
      <c r="D16" s="79">
        <v>5000</v>
      </c>
      <c r="E16" s="79">
        <v>5000</v>
      </c>
      <c r="F16" s="84"/>
      <c r="G16" s="84"/>
      <c r="H16" s="84"/>
      <c r="I16" s="84"/>
      <c r="J16" s="84"/>
      <c r="K16" s="5"/>
      <c r="L16" s="5"/>
      <c r="M16" s="5"/>
      <c r="N16" s="5"/>
    </row>
    <row r="17" spans="1:14" ht="15" thickBot="1" x14ac:dyDescent="0.4">
      <c r="A17" s="99" t="s">
        <v>293</v>
      </c>
      <c r="B17" s="79">
        <v>-8000</v>
      </c>
      <c r="C17" s="79">
        <v>6000</v>
      </c>
      <c r="D17" s="79">
        <v>6000</v>
      </c>
      <c r="E17" s="84"/>
      <c r="F17" s="84"/>
      <c r="G17" s="84"/>
      <c r="H17" s="84"/>
      <c r="I17" s="84"/>
      <c r="J17" s="84"/>
      <c r="K17" s="5"/>
      <c r="L17" s="5"/>
      <c r="M17" s="5"/>
      <c r="N17" s="5"/>
    </row>
    <row r="18" spans="1:14" ht="15" thickBot="1" x14ac:dyDescent="0.4">
      <c r="A18" s="99" t="s">
        <v>294</v>
      </c>
      <c r="B18" s="79">
        <v>-5000</v>
      </c>
      <c r="C18" s="79">
        <v>1000</v>
      </c>
      <c r="D18" s="79">
        <v>4500</v>
      </c>
      <c r="E18" s="84"/>
      <c r="F18" s="84"/>
      <c r="G18" s="84"/>
      <c r="H18" s="84"/>
      <c r="I18" s="84"/>
      <c r="J18" s="84"/>
      <c r="K18" s="5"/>
      <c r="L18" s="5"/>
      <c r="M18" s="5"/>
      <c r="N18" s="5"/>
    </row>
    <row r="19" spans="1:14" ht="15" thickBot="1" x14ac:dyDescent="0.4">
      <c r="A19" s="99" t="s">
        <v>295</v>
      </c>
      <c r="B19" s="79">
        <v>-6000</v>
      </c>
      <c r="C19" s="79">
        <v>2000</v>
      </c>
      <c r="D19" s="79">
        <v>2000</v>
      </c>
      <c r="E19" s="79">
        <v>3000</v>
      </c>
      <c r="F19" s="79">
        <v>3000</v>
      </c>
      <c r="G19" s="84"/>
      <c r="H19" s="84"/>
      <c r="I19" s="84"/>
      <c r="J19" s="84"/>
      <c r="K19" s="5"/>
      <c r="L19" s="5"/>
      <c r="M19" s="5"/>
      <c r="N19" s="5"/>
    </row>
    <row r="20" spans="1:14" x14ac:dyDescent="0.3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 x14ac:dyDescent="0.3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x14ac:dyDescent="0.3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x14ac:dyDescent="0.3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x14ac:dyDescent="0.3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x14ac:dyDescent="0.3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4" x14ac:dyDescent="0.3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4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4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1:14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</sheetData>
  <mergeCells count="5">
    <mergeCell ref="A1:I1"/>
    <mergeCell ref="A2:I2"/>
    <mergeCell ref="A3:I3"/>
    <mergeCell ref="A11:E11"/>
    <mergeCell ref="A10:I1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20974-502E-49CC-9A5D-CF72A781EFA6}">
  <dimension ref="A1:X47"/>
  <sheetViews>
    <sheetView workbookViewId="0">
      <selection activeCell="E8" sqref="E8"/>
    </sheetView>
  </sheetViews>
  <sheetFormatPr defaultRowHeight="14.5" x14ac:dyDescent="0.35"/>
  <sheetData>
    <row r="1" spans="1:24" ht="15" x14ac:dyDescent="0.35">
      <c r="A1" s="125" t="s">
        <v>79</v>
      </c>
      <c r="B1" s="125"/>
      <c r="C1" s="125"/>
      <c r="D1" s="125"/>
      <c r="E1" s="125"/>
      <c r="F1" s="125"/>
      <c r="G1" s="125"/>
      <c r="H1" s="12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s="3" customFormat="1" ht="47.5" customHeight="1" x14ac:dyDescent="0.35">
      <c r="A2" s="124" t="s">
        <v>80</v>
      </c>
      <c r="B2" s="124"/>
      <c r="C2" s="124"/>
      <c r="D2" s="124"/>
      <c r="E2" s="124"/>
      <c r="F2" s="124"/>
      <c r="G2" s="124"/>
      <c r="H2" s="124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spans="1:24" s="3" customFormat="1" ht="47.5" customHeight="1" x14ac:dyDescent="0.35">
      <c r="A3" s="124" t="s">
        <v>81</v>
      </c>
      <c r="B3" s="124"/>
      <c r="C3" s="124"/>
      <c r="D3" s="124"/>
      <c r="E3" s="124"/>
      <c r="F3" s="124"/>
      <c r="G3" s="124"/>
      <c r="H3" s="124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</row>
    <row r="4" spans="1:24" s="3" customFormat="1" ht="47.5" customHeight="1" x14ac:dyDescent="0.35">
      <c r="A4" s="124" t="s">
        <v>82</v>
      </c>
      <c r="B4" s="124"/>
      <c r="C4" s="124"/>
      <c r="D4" s="124"/>
      <c r="E4" s="124"/>
      <c r="F4" s="124"/>
      <c r="G4" s="124"/>
      <c r="H4" s="124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</row>
    <row r="5" spans="1:24" s="3" customFormat="1" ht="47.5" customHeight="1" x14ac:dyDescent="0.35">
      <c r="A5" s="124" t="s">
        <v>83</v>
      </c>
      <c r="B5" s="124"/>
      <c r="C5" s="124"/>
      <c r="D5" s="124"/>
      <c r="E5" s="124"/>
      <c r="F5" s="124"/>
      <c r="G5" s="124"/>
      <c r="H5" s="124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4" s="3" customFormat="1" ht="47.5" customHeight="1" x14ac:dyDescent="0.35">
      <c r="A6" s="124" t="s">
        <v>78</v>
      </c>
      <c r="B6" s="124"/>
      <c r="C6" s="124"/>
      <c r="D6" s="124"/>
      <c r="E6" s="124"/>
      <c r="F6" s="124"/>
      <c r="G6" s="124"/>
      <c r="H6" s="124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4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</sheetData>
  <mergeCells count="6">
    <mergeCell ref="A6:H6"/>
    <mergeCell ref="A1:H1"/>
    <mergeCell ref="A2:H2"/>
    <mergeCell ref="A3:H3"/>
    <mergeCell ref="A4:H4"/>
    <mergeCell ref="A5:H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853D1-52C6-4C6F-BE52-D08FF6F792A3}">
  <dimension ref="A1:AB113"/>
  <sheetViews>
    <sheetView workbookViewId="0">
      <selection activeCell="I5" sqref="I5"/>
    </sheetView>
  </sheetViews>
  <sheetFormatPr defaultRowHeight="14.5" x14ac:dyDescent="0.35"/>
  <sheetData>
    <row r="1" spans="1:28" ht="15" x14ac:dyDescent="0.35">
      <c r="A1" s="125" t="s">
        <v>84</v>
      </c>
      <c r="B1" s="125"/>
      <c r="C1" s="125"/>
      <c r="D1" s="125"/>
      <c r="E1" s="125"/>
      <c r="F1" s="125"/>
      <c r="G1" s="125"/>
      <c r="H1" s="12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s="2" customFormat="1" ht="120" customHeight="1" x14ac:dyDescent="0.35">
      <c r="A2" s="124" t="s">
        <v>85</v>
      </c>
      <c r="B2" s="124"/>
      <c r="C2" s="124"/>
      <c r="D2" s="124"/>
      <c r="E2" s="124"/>
      <c r="F2" s="124"/>
      <c r="G2" s="124"/>
      <c r="H2" s="124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1:28" s="2" customFormat="1" ht="35.15" customHeight="1" x14ac:dyDescent="0.35">
      <c r="A3" s="124" t="s">
        <v>86</v>
      </c>
      <c r="B3" s="124"/>
      <c r="C3" s="124"/>
      <c r="D3" s="124"/>
      <c r="E3" s="124"/>
      <c r="F3" s="124"/>
      <c r="G3" s="124"/>
      <c r="H3" s="124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s="2" customFormat="1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spans="1:28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 x14ac:dyDescent="0.3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</sheetData>
  <mergeCells count="3">
    <mergeCell ref="A1:H1"/>
    <mergeCell ref="A2:H2"/>
    <mergeCell ref="A3:H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60ADC-B5BE-4A88-868F-399EF2D65690}">
  <dimension ref="A1:Z58"/>
  <sheetViews>
    <sheetView topLeftCell="A25" workbookViewId="0">
      <selection activeCell="C40" sqref="C40"/>
    </sheetView>
  </sheetViews>
  <sheetFormatPr defaultRowHeight="14.5" x14ac:dyDescent="0.35"/>
  <cols>
    <col min="1" max="1" width="28.54296875" customWidth="1"/>
    <col min="2" max="5" width="10.453125" customWidth="1"/>
    <col min="6" max="6" width="20.81640625" customWidth="1"/>
    <col min="7" max="10" width="10.453125" customWidth="1"/>
  </cols>
  <sheetData>
    <row r="1" spans="1:26" x14ac:dyDescent="0.3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6" ht="18.5" x14ac:dyDescent="0.45">
      <c r="A2" s="133" t="s">
        <v>9</v>
      </c>
      <c r="B2" s="133"/>
      <c r="C2" s="133"/>
      <c r="D2" s="133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6" ht="48.65" customHeight="1" x14ac:dyDescent="0.35">
      <c r="A3" s="126" t="s">
        <v>328</v>
      </c>
      <c r="B3" s="126"/>
      <c r="C3" s="126"/>
      <c r="D3" s="126"/>
      <c r="E3" s="126"/>
      <c r="F3" s="126"/>
      <c r="G3" s="126"/>
      <c r="H3" s="5"/>
      <c r="I3" s="5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5"/>
      <c r="U3" s="5"/>
      <c r="V3" s="5"/>
      <c r="W3" s="5"/>
    </row>
    <row r="4" spans="1:26" x14ac:dyDescent="0.35">
      <c r="A4" s="5"/>
      <c r="B4" s="5"/>
      <c r="C4" s="5"/>
      <c r="D4" s="5"/>
      <c r="E4" s="5"/>
      <c r="F4" s="5"/>
      <c r="G4" s="5"/>
      <c r="H4" s="5"/>
      <c r="J4" s="61"/>
      <c r="K4" s="61"/>
      <c r="L4" s="61"/>
      <c r="M4" s="61"/>
      <c r="N4" s="61"/>
      <c r="O4" s="61"/>
      <c r="P4" s="61"/>
      <c r="Q4" s="61"/>
      <c r="R4" s="61"/>
      <c r="S4" s="61"/>
      <c r="T4" s="5"/>
      <c r="U4" s="5"/>
      <c r="V4" s="5"/>
      <c r="W4" s="5"/>
      <c r="X4" s="5"/>
      <c r="Y4" s="5"/>
      <c r="Z4" s="5"/>
    </row>
    <row r="5" spans="1:26" x14ac:dyDescent="0.35">
      <c r="A5" s="134" t="s">
        <v>296</v>
      </c>
      <c r="B5" s="134"/>
      <c r="C5" s="134"/>
      <c r="D5" s="134"/>
      <c r="E5" s="134"/>
      <c r="F5" s="135" t="s">
        <v>297</v>
      </c>
      <c r="G5" s="135"/>
      <c r="H5" s="135"/>
      <c r="I5" s="135"/>
      <c r="J5" s="135"/>
      <c r="K5" s="61"/>
      <c r="L5" s="5"/>
      <c r="M5" s="5"/>
      <c r="N5" s="5"/>
      <c r="O5" s="5"/>
      <c r="P5" s="5"/>
      <c r="Q5" s="5"/>
      <c r="R5" s="61"/>
      <c r="S5" s="61"/>
      <c r="T5" s="5"/>
      <c r="U5" s="5"/>
      <c r="V5" s="5"/>
      <c r="W5" s="5"/>
      <c r="X5" s="5"/>
      <c r="Y5" s="5"/>
      <c r="Z5" s="5"/>
    </row>
    <row r="6" spans="1:26" x14ac:dyDescent="0.35">
      <c r="A6" s="100"/>
      <c r="B6" s="100">
        <v>2021</v>
      </c>
      <c r="C6" s="100">
        <v>2022</v>
      </c>
      <c r="D6" s="100">
        <v>2023</v>
      </c>
      <c r="E6" s="100">
        <v>2024</v>
      </c>
      <c r="F6" s="101"/>
      <c r="G6" s="101">
        <v>2021</v>
      </c>
      <c r="H6" s="101">
        <v>2022</v>
      </c>
      <c r="I6" s="101">
        <v>2023</v>
      </c>
      <c r="J6" s="101">
        <v>2024</v>
      </c>
      <c r="K6" s="61"/>
      <c r="L6" s="5"/>
      <c r="M6" s="5"/>
      <c r="N6" s="5"/>
      <c r="O6" s="5"/>
      <c r="P6" s="5"/>
      <c r="Q6" s="5"/>
      <c r="R6" s="61"/>
      <c r="S6" s="61"/>
      <c r="T6" s="5"/>
      <c r="U6" s="5"/>
      <c r="V6" s="5"/>
      <c r="W6" s="5"/>
      <c r="X6" s="5"/>
      <c r="Y6" s="5"/>
      <c r="Z6" s="5"/>
    </row>
    <row r="7" spans="1:26" x14ac:dyDescent="0.35">
      <c r="A7" s="102" t="s">
        <v>298</v>
      </c>
      <c r="B7" s="103">
        <f>SUM(B8:B12)</f>
        <v>109365.0576</v>
      </c>
      <c r="C7" s="103">
        <f t="shared" ref="C7:D7" si="0">SUM(C8:C12)</f>
        <v>117404.88</v>
      </c>
      <c r="D7" s="103">
        <f t="shared" si="0"/>
        <v>112814</v>
      </c>
      <c r="E7" s="103">
        <f>SUM(E8:E12)</f>
        <v>116200</v>
      </c>
      <c r="F7" s="104" t="s">
        <v>299</v>
      </c>
      <c r="G7" s="105">
        <f t="shared" ref="G7:I7" si="1">SUM(G8:G12)</f>
        <v>109983.11160000002</v>
      </c>
      <c r="H7" s="105">
        <f t="shared" si="1"/>
        <v>108479.04000000001</v>
      </c>
      <c r="I7" s="105">
        <f t="shared" si="1"/>
        <v>106998</v>
      </c>
      <c r="J7" s="105">
        <f>SUM(J8:J12)</f>
        <v>104900</v>
      </c>
      <c r="K7" s="61"/>
      <c r="L7" s="5"/>
      <c r="M7" s="5"/>
      <c r="N7" s="5"/>
      <c r="O7" s="5"/>
      <c r="P7" s="5"/>
      <c r="Q7" s="5"/>
      <c r="R7" s="61"/>
      <c r="S7" s="61"/>
      <c r="T7" s="5"/>
      <c r="U7" s="5"/>
      <c r="V7" s="5"/>
      <c r="W7" s="5"/>
      <c r="X7" s="5"/>
      <c r="Y7" s="5"/>
      <c r="Z7" s="5"/>
    </row>
    <row r="8" spans="1:26" x14ac:dyDescent="0.35">
      <c r="A8" s="106" t="s">
        <v>300</v>
      </c>
      <c r="B8" s="107">
        <v>11200</v>
      </c>
      <c r="C8" s="107">
        <v>18000</v>
      </c>
      <c r="D8" s="107">
        <v>8600</v>
      </c>
      <c r="E8" s="107">
        <v>10000</v>
      </c>
      <c r="F8" s="108" t="s">
        <v>301</v>
      </c>
      <c r="G8" s="109">
        <f t="shared" ref="G8:H11" si="2">H8*1.01</f>
        <v>4786.3091999999997</v>
      </c>
      <c r="H8" s="109">
        <f t="shared" si="2"/>
        <v>4738.92</v>
      </c>
      <c r="I8" s="109">
        <f>J8*1.02</f>
        <v>4692</v>
      </c>
      <c r="J8" s="109">
        <v>4600</v>
      </c>
      <c r="K8" s="61"/>
      <c r="L8" s="5"/>
      <c r="M8" s="5"/>
      <c r="N8" s="5"/>
      <c r="O8" s="5"/>
      <c r="P8" s="5"/>
      <c r="Q8" s="5"/>
      <c r="R8" s="61"/>
      <c r="S8" s="61"/>
      <c r="T8" s="5"/>
      <c r="U8" s="5"/>
      <c r="V8" s="5"/>
      <c r="W8" s="5"/>
      <c r="X8" s="5"/>
      <c r="Y8" s="5"/>
      <c r="Z8" s="5"/>
    </row>
    <row r="9" spans="1:26" x14ac:dyDescent="0.35">
      <c r="A9" s="106" t="s">
        <v>302</v>
      </c>
      <c r="B9" s="107">
        <v>21400</v>
      </c>
      <c r="C9" s="107">
        <v>22200</v>
      </c>
      <c r="D9" s="107">
        <v>23100</v>
      </c>
      <c r="E9" s="107">
        <v>24400</v>
      </c>
      <c r="F9" s="108" t="s">
        <v>303</v>
      </c>
      <c r="G9" s="109">
        <f t="shared" si="2"/>
        <v>33816.315000000002</v>
      </c>
      <c r="H9" s="109">
        <f t="shared" si="2"/>
        <v>33481.5</v>
      </c>
      <c r="I9" s="109">
        <f>J9*1.02</f>
        <v>33150</v>
      </c>
      <c r="J9" s="109">
        <v>32500</v>
      </c>
      <c r="K9" s="61"/>
      <c r="L9" s="5"/>
      <c r="M9" s="5"/>
      <c r="N9" s="5"/>
      <c r="O9" s="5"/>
      <c r="P9" s="5"/>
      <c r="Q9" s="5"/>
      <c r="R9" s="61"/>
      <c r="S9" s="61"/>
      <c r="T9" s="5"/>
      <c r="U9" s="5"/>
      <c r="V9" s="5"/>
      <c r="W9" s="5"/>
      <c r="X9" s="5"/>
      <c r="Y9" s="5"/>
      <c r="Z9" s="5"/>
    </row>
    <row r="10" spans="1:26" x14ac:dyDescent="0.35">
      <c r="A10" s="106" t="s">
        <v>304</v>
      </c>
      <c r="B10" s="107">
        <f t="shared" ref="B10:C10" si="3">C10*1.02</f>
        <v>55395.0576</v>
      </c>
      <c r="C10" s="107">
        <f t="shared" si="3"/>
        <v>54308.88</v>
      </c>
      <c r="D10" s="107">
        <f>E10*1.02</f>
        <v>53244</v>
      </c>
      <c r="E10" s="107">
        <v>52200</v>
      </c>
      <c r="F10" s="108" t="s">
        <v>305</v>
      </c>
      <c r="G10" s="109">
        <f t="shared" si="2"/>
        <v>23307.2448</v>
      </c>
      <c r="H10" s="109">
        <f t="shared" si="2"/>
        <v>23076.48</v>
      </c>
      <c r="I10" s="109">
        <f>J10*1.02</f>
        <v>22848</v>
      </c>
      <c r="J10" s="109">
        <v>22400</v>
      </c>
      <c r="K10" s="61"/>
      <c r="L10" s="5"/>
      <c r="M10" s="5"/>
      <c r="N10" s="5"/>
      <c r="O10" s="5"/>
      <c r="P10" s="5"/>
      <c r="Q10" s="5"/>
      <c r="R10" s="61"/>
      <c r="S10" s="61"/>
      <c r="T10" s="5"/>
      <c r="U10" s="5"/>
      <c r="V10" s="5"/>
      <c r="W10" s="5"/>
      <c r="X10" s="5"/>
      <c r="Y10" s="5"/>
      <c r="Z10" s="5"/>
    </row>
    <row r="11" spans="1:26" x14ac:dyDescent="0.35">
      <c r="A11" s="106" t="s">
        <v>306</v>
      </c>
      <c r="B11" s="107">
        <v>19070</v>
      </c>
      <c r="C11" s="107">
        <v>20400</v>
      </c>
      <c r="D11" s="107">
        <v>25100</v>
      </c>
      <c r="E11" s="107">
        <v>27300</v>
      </c>
      <c r="F11" s="108" t="s">
        <v>307</v>
      </c>
      <c r="G11" s="109">
        <f t="shared" si="2"/>
        <v>5306.5602000000008</v>
      </c>
      <c r="H11" s="109">
        <f t="shared" si="2"/>
        <v>5254.02</v>
      </c>
      <c r="I11" s="109">
        <f>J11*1.02</f>
        <v>5202</v>
      </c>
      <c r="J11" s="109">
        <v>5100</v>
      </c>
      <c r="K11" s="61"/>
      <c r="L11" s="5"/>
      <c r="M11" s="5"/>
      <c r="N11" s="5"/>
      <c r="O11" s="5"/>
      <c r="P11" s="5"/>
      <c r="Q11" s="5"/>
      <c r="R11" s="61"/>
      <c r="S11" s="61"/>
      <c r="T11" s="5"/>
      <c r="U11" s="5"/>
      <c r="V11" s="5"/>
      <c r="W11" s="5"/>
      <c r="X11" s="5"/>
      <c r="Y11" s="5"/>
      <c r="Z11" s="5"/>
    </row>
    <row r="12" spans="1:26" x14ac:dyDescent="0.35">
      <c r="A12" s="106" t="s">
        <v>308</v>
      </c>
      <c r="B12" s="107">
        <v>2300</v>
      </c>
      <c r="C12" s="107">
        <v>2496</v>
      </c>
      <c r="D12" s="107">
        <v>2770</v>
      </c>
      <c r="E12" s="107">
        <v>2300</v>
      </c>
      <c r="F12" s="108" t="s">
        <v>309</v>
      </c>
      <c r="G12" s="109">
        <f t="shared" ref="G12:H15" si="4">H12*1.02</f>
        <v>42766.682400000005</v>
      </c>
      <c r="H12" s="109">
        <f t="shared" si="4"/>
        <v>41928.120000000003</v>
      </c>
      <c r="I12" s="109">
        <f>J12*1.02</f>
        <v>41106</v>
      </c>
      <c r="J12" s="109">
        <v>40300</v>
      </c>
      <c r="K12" s="61"/>
      <c r="L12" s="5"/>
      <c r="M12" s="5"/>
      <c r="N12" s="5"/>
      <c r="O12" s="5"/>
      <c r="P12" s="5"/>
      <c r="Q12" s="5"/>
      <c r="R12" s="61"/>
      <c r="S12" s="61"/>
      <c r="T12" s="5"/>
      <c r="U12" s="5"/>
      <c r="V12" s="5"/>
      <c r="W12" s="5"/>
      <c r="X12" s="5"/>
      <c r="Y12" s="5"/>
      <c r="Z12" s="5"/>
    </row>
    <row r="13" spans="1:26" x14ac:dyDescent="0.35">
      <c r="A13" s="102" t="s">
        <v>310</v>
      </c>
      <c r="B13" s="103">
        <f>SUM(B15:B22)</f>
        <v>170170</v>
      </c>
      <c r="C13" s="103">
        <f t="shared" ref="C13:D13" si="5">SUM(C15:C22)</f>
        <v>152777</v>
      </c>
      <c r="D13" s="103">
        <f t="shared" si="5"/>
        <v>155080</v>
      </c>
      <c r="E13" s="103">
        <f>SUM(E15:E22)</f>
        <v>147600</v>
      </c>
      <c r="F13" s="104" t="s">
        <v>311</v>
      </c>
      <c r="G13" s="105">
        <f t="shared" ref="G13:I13" si="6">SUM(G14:G15)</f>
        <v>78104.908800000005</v>
      </c>
      <c r="H13" s="105">
        <f t="shared" si="6"/>
        <v>76573.440000000002</v>
      </c>
      <c r="I13" s="105">
        <f t="shared" si="6"/>
        <v>75072</v>
      </c>
      <c r="J13" s="105">
        <f>SUM(J14:J15)</f>
        <v>73600</v>
      </c>
      <c r="K13" s="61"/>
      <c r="L13" s="5"/>
      <c r="M13" s="5"/>
      <c r="N13" s="5"/>
      <c r="O13" s="5"/>
      <c r="P13" s="5"/>
      <c r="Q13" s="5"/>
      <c r="R13" s="61"/>
      <c r="S13" s="61"/>
      <c r="T13" s="5"/>
      <c r="U13" s="5"/>
      <c r="V13" s="5"/>
      <c r="W13" s="5"/>
      <c r="X13" s="5"/>
      <c r="Y13" s="5"/>
      <c r="Z13" s="5"/>
    </row>
    <row r="14" spans="1:26" x14ac:dyDescent="0.35">
      <c r="A14" s="110" t="s">
        <v>312</v>
      </c>
      <c r="B14" s="111"/>
      <c r="C14" s="111"/>
      <c r="D14" s="111"/>
      <c r="E14" s="107"/>
      <c r="F14" s="108" t="s">
        <v>309</v>
      </c>
      <c r="G14" s="109">
        <f t="shared" si="4"/>
        <v>67280.587200000009</v>
      </c>
      <c r="H14" s="109">
        <f t="shared" si="4"/>
        <v>65961.36</v>
      </c>
      <c r="I14" s="109">
        <f>J14*1.02</f>
        <v>64668</v>
      </c>
      <c r="J14" s="109">
        <v>63400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35">
      <c r="A15" s="106" t="s">
        <v>304</v>
      </c>
      <c r="B15" s="107">
        <v>8700</v>
      </c>
      <c r="C15" s="107">
        <v>7600</v>
      </c>
      <c r="D15" s="107">
        <v>8900</v>
      </c>
      <c r="E15" s="107">
        <v>11500</v>
      </c>
      <c r="F15" s="108" t="s">
        <v>313</v>
      </c>
      <c r="G15" s="109">
        <f t="shared" si="4"/>
        <v>10824.321599999999</v>
      </c>
      <c r="H15" s="109">
        <f t="shared" si="4"/>
        <v>10612.08</v>
      </c>
      <c r="I15" s="109">
        <f>J15*1.02</f>
        <v>10404</v>
      </c>
      <c r="J15" s="109">
        <v>10200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35">
      <c r="A16" s="110" t="s">
        <v>190</v>
      </c>
      <c r="B16" s="111"/>
      <c r="C16" s="111"/>
      <c r="D16" s="111"/>
      <c r="E16" s="107"/>
      <c r="F16" s="108"/>
      <c r="G16" s="109"/>
      <c r="H16" s="109"/>
      <c r="I16" s="109"/>
      <c r="J16" s="109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35">
      <c r="A17" s="106" t="s">
        <v>314</v>
      </c>
      <c r="B17" s="107">
        <v>5200</v>
      </c>
      <c r="C17" s="107">
        <v>5200</v>
      </c>
      <c r="D17" s="107">
        <v>5200</v>
      </c>
      <c r="E17" s="107">
        <v>5200</v>
      </c>
      <c r="F17" s="104" t="s">
        <v>315</v>
      </c>
      <c r="G17" s="105">
        <f t="shared" ref="G17:I17" si="7">SUM(G19:G21)</f>
        <v>91447</v>
      </c>
      <c r="H17" s="105">
        <f t="shared" si="7"/>
        <v>85129</v>
      </c>
      <c r="I17" s="105">
        <f t="shared" si="7"/>
        <v>85824</v>
      </c>
      <c r="J17" s="105">
        <f>SUM(J19:J21)</f>
        <v>85300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35">
      <c r="A18" s="110" t="s">
        <v>316</v>
      </c>
      <c r="B18" s="111"/>
      <c r="C18" s="111"/>
      <c r="D18" s="111"/>
      <c r="E18" s="107"/>
      <c r="F18" s="108"/>
      <c r="G18" s="109"/>
      <c r="H18" s="109"/>
      <c r="I18" s="109"/>
      <c r="J18" s="109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35">
      <c r="A19" s="106" t="s">
        <v>317</v>
      </c>
      <c r="B19" s="107">
        <v>98100</v>
      </c>
      <c r="C19" s="107">
        <v>86300</v>
      </c>
      <c r="D19" s="107">
        <f>E19*1.08</f>
        <v>86724</v>
      </c>
      <c r="E19" s="107">
        <v>80300</v>
      </c>
      <c r="F19" s="108" t="s">
        <v>318</v>
      </c>
      <c r="G19" s="109">
        <v>64000</v>
      </c>
      <c r="H19" s="109">
        <v>64000</v>
      </c>
      <c r="I19" s="109">
        <v>64000</v>
      </c>
      <c r="J19" s="109">
        <v>64000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35">
      <c r="A20" s="106" t="s">
        <v>319</v>
      </c>
      <c r="B20" s="107">
        <v>49600</v>
      </c>
      <c r="C20" s="107">
        <v>45877</v>
      </c>
      <c r="D20" s="107">
        <f>E20*1.08</f>
        <v>46656</v>
      </c>
      <c r="E20" s="107">
        <v>43200</v>
      </c>
      <c r="F20" s="108" t="s">
        <v>320</v>
      </c>
      <c r="G20" s="109">
        <f>19300+10956+2081+81</f>
        <v>32418</v>
      </c>
      <c r="H20" s="109">
        <f>20900+2060+61</f>
        <v>23021</v>
      </c>
      <c r="I20" s="109">
        <f>20980+844</f>
        <v>21824</v>
      </c>
      <c r="J20" s="109">
        <v>21300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35">
      <c r="A21" s="110" t="s">
        <v>321</v>
      </c>
      <c r="B21" s="111"/>
      <c r="C21" s="111"/>
      <c r="D21" s="111"/>
      <c r="E21" s="107"/>
      <c r="F21" s="108" t="s">
        <v>322</v>
      </c>
      <c r="G21" s="109">
        <f>-8600+3629</f>
        <v>-4971</v>
      </c>
      <c r="H21" s="109">
        <f>-8600+6708</f>
        <v>-1892</v>
      </c>
      <c r="I21" s="109"/>
      <c r="J21" s="109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35">
      <c r="A22" s="106" t="s">
        <v>323</v>
      </c>
      <c r="B22" s="107">
        <v>8570</v>
      </c>
      <c r="C22" s="107">
        <v>7800</v>
      </c>
      <c r="D22" s="107">
        <v>7600</v>
      </c>
      <c r="E22" s="107">
        <v>7400</v>
      </c>
      <c r="F22" s="108"/>
      <c r="G22" s="109"/>
      <c r="H22" s="109"/>
      <c r="I22" s="109"/>
      <c r="J22" s="109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35">
      <c r="A23" s="102" t="s">
        <v>324</v>
      </c>
      <c r="B23" s="112">
        <f>B13+B7</f>
        <v>279535.0576</v>
      </c>
      <c r="C23" s="112">
        <f>C13+C7</f>
        <v>270181.88</v>
      </c>
      <c r="D23" s="112">
        <f t="shared" ref="D23" si="8">D13+D7</f>
        <v>267894</v>
      </c>
      <c r="E23" s="112">
        <f>E13+E7</f>
        <v>263800</v>
      </c>
      <c r="F23" s="104" t="s">
        <v>325</v>
      </c>
      <c r="G23" s="105">
        <f t="shared" ref="G23:I23" si="9">G7+G13+G17</f>
        <v>279535.02040000004</v>
      </c>
      <c r="H23" s="105">
        <f t="shared" si="9"/>
        <v>270181.48</v>
      </c>
      <c r="I23" s="105">
        <f t="shared" si="9"/>
        <v>267894</v>
      </c>
      <c r="J23" s="105">
        <f>J7+J13+J17</f>
        <v>263800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" thickBot="1" x14ac:dyDescent="0.4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" thickBot="1" x14ac:dyDescent="0.4">
      <c r="A26" s="19" t="s">
        <v>0</v>
      </c>
      <c r="B26" s="20">
        <v>2021</v>
      </c>
      <c r="C26" s="20">
        <v>2022</v>
      </c>
      <c r="D26" s="20">
        <v>2023</v>
      </c>
      <c r="E26" s="20">
        <v>2024</v>
      </c>
      <c r="F26" s="127" t="s">
        <v>1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35">
      <c r="A27" s="106" t="s">
        <v>304</v>
      </c>
      <c r="B27" s="107">
        <f t="shared" ref="B27" si="10">C27*1.02</f>
        <v>55395.0576</v>
      </c>
      <c r="C27" s="107">
        <f t="shared" ref="C27" si="11">D27*1.02</f>
        <v>54308.88</v>
      </c>
      <c r="D27" s="107">
        <f>E27*1.02</f>
        <v>53244</v>
      </c>
      <c r="E27" s="107">
        <v>52200</v>
      </c>
      <c r="F27" s="128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35">
      <c r="A28" s="106" t="s">
        <v>306</v>
      </c>
      <c r="B28" s="107">
        <v>19070</v>
      </c>
      <c r="C28" s="107">
        <v>20400</v>
      </c>
      <c r="D28" s="107">
        <v>25100</v>
      </c>
      <c r="E28" s="107">
        <v>27300</v>
      </c>
      <c r="F28" s="12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35">
      <c r="A29" s="106" t="s">
        <v>308</v>
      </c>
      <c r="B29" s="107">
        <v>2300</v>
      </c>
      <c r="C29" s="107">
        <v>2496</v>
      </c>
      <c r="D29" s="107">
        <v>2770</v>
      </c>
      <c r="E29" s="107">
        <v>2300</v>
      </c>
      <c r="F29" s="128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" thickBot="1" x14ac:dyDescent="0.4">
      <c r="A30" s="21"/>
      <c r="B30" s="22"/>
      <c r="C30" s="22"/>
      <c r="D30" s="22"/>
      <c r="E30" s="22"/>
      <c r="F30" s="128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" thickBot="1" x14ac:dyDescent="0.4">
      <c r="A31" s="23" t="s">
        <v>2</v>
      </c>
      <c r="B31" s="173">
        <f>SUM(B26:B30)</f>
        <v>78786.0576</v>
      </c>
      <c r="C31" s="173">
        <f t="shared" ref="C31:E31" si="12">SUM(C26:C30)</f>
        <v>79226.880000000005</v>
      </c>
      <c r="D31" s="173">
        <f t="shared" si="12"/>
        <v>83137</v>
      </c>
      <c r="E31" s="173">
        <f t="shared" si="12"/>
        <v>83824</v>
      </c>
      <c r="F31" s="129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5" thickTop="1" thickBot="1" x14ac:dyDescent="0.4">
      <c r="A32" s="24" t="s">
        <v>3</v>
      </c>
      <c r="B32" s="25"/>
      <c r="C32" s="25"/>
      <c r="D32" s="25"/>
      <c r="E32" s="25"/>
      <c r="F32" s="130" t="s">
        <v>4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35">
      <c r="A33" s="108" t="s">
        <v>301</v>
      </c>
      <c r="B33" s="109">
        <f t="shared" ref="B33:B36" si="13">C33*1.01</f>
        <v>4786.3091999999997</v>
      </c>
      <c r="C33" s="109">
        <f t="shared" ref="C33:C36" si="14">D33*1.01</f>
        <v>4738.92</v>
      </c>
      <c r="D33" s="109">
        <f>E33*1.02</f>
        <v>4692</v>
      </c>
      <c r="E33" s="109">
        <v>4600</v>
      </c>
      <c r="F33" s="131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" customHeight="1" x14ac:dyDescent="0.35">
      <c r="A34" s="108" t="s">
        <v>303</v>
      </c>
      <c r="B34" s="109">
        <f t="shared" si="13"/>
        <v>33816.315000000002</v>
      </c>
      <c r="C34" s="109">
        <f t="shared" si="14"/>
        <v>33481.5</v>
      </c>
      <c r="D34" s="109">
        <f>E34*1.02</f>
        <v>33150</v>
      </c>
      <c r="E34" s="109">
        <v>32500</v>
      </c>
      <c r="F34" s="131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" customHeight="1" x14ac:dyDescent="0.35">
      <c r="A35" s="108" t="s">
        <v>305</v>
      </c>
      <c r="B35" s="109">
        <f t="shared" si="13"/>
        <v>23307.2448</v>
      </c>
      <c r="C35" s="109">
        <f t="shared" si="14"/>
        <v>23076.48</v>
      </c>
      <c r="D35" s="109">
        <f>E35*1.02</f>
        <v>22848</v>
      </c>
      <c r="E35" s="109">
        <v>22400</v>
      </c>
      <c r="F35" s="131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35">
      <c r="A36" s="108" t="s">
        <v>307</v>
      </c>
      <c r="B36" s="109">
        <f t="shared" si="13"/>
        <v>5306.5602000000008</v>
      </c>
      <c r="C36" s="109">
        <f t="shared" si="14"/>
        <v>5254.02</v>
      </c>
      <c r="D36" s="109">
        <f>E36*1.02</f>
        <v>5202</v>
      </c>
      <c r="E36" s="109">
        <v>5100</v>
      </c>
      <c r="F36" s="131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" thickBot="1" x14ac:dyDescent="0.4">
      <c r="A37" s="21"/>
      <c r="B37" s="26"/>
      <c r="C37" s="26"/>
      <c r="D37" s="26"/>
      <c r="E37" s="26"/>
      <c r="F37" s="131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" thickBot="1" x14ac:dyDescent="0.4">
      <c r="A38" s="23" t="s">
        <v>5</v>
      </c>
      <c r="B38" s="174">
        <f>SUM(B33:B37)</f>
        <v>67216.429200000013</v>
      </c>
      <c r="C38" s="174">
        <f t="shared" ref="C38:E38" si="15">SUM(C33:C37)</f>
        <v>66550.92</v>
      </c>
      <c r="D38" s="174">
        <f t="shared" si="15"/>
        <v>65892</v>
      </c>
      <c r="E38" s="174">
        <f t="shared" si="15"/>
        <v>64600</v>
      </c>
      <c r="F38" s="132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37.5" customHeight="1" thickTop="1" thickBot="1" x14ac:dyDescent="0.4">
      <c r="A39" s="24" t="s">
        <v>6</v>
      </c>
      <c r="B39" s="175">
        <f>B31-B38</f>
        <v>11569.628399999987</v>
      </c>
      <c r="C39" s="175">
        <f t="shared" ref="C39:E39" si="16">C31-C38</f>
        <v>12675.960000000006</v>
      </c>
      <c r="D39" s="175">
        <f t="shared" si="16"/>
        <v>17245</v>
      </c>
      <c r="E39" s="175">
        <f t="shared" si="16"/>
        <v>19224</v>
      </c>
      <c r="F39" s="27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37.5" customHeight="1" thickBot="1" x14ac:dyDescent="0.4">
      <c r="A40" s="24" t="s">
        <v>7</v>
      </c>
      <c r="B40" s="25"/>
      <c r="C40" s="25"/>
      <c r="D40" s="25"/>
      <c r="E40" s="25"/>
      <c r="F40" s="27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37.5" customHeight="1" thickBot="1" x14ac:dyDescent="0.4">
      <c r="A41" s="116" t="s">
        <v>8</v>
      </c>
      <c r="B41" s="25"/>
      <c r="C41" s="25"/>
      <c r="D41" s="25"/>
      <c r="E41" s="25"/>
      <c r="F41" s="28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19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9" x14ac:dyDescent="0.35">
      <c r="A50" s="5"/>
      <c r="B50" s="5"/>
      <c r="C50" s="5"/>
      <c r="D50" s="5"/>
      <c r="E50" s="5"/>
      <c r="F50" s="5"/>
      <c r="G50" s="5"/>
      <c r="H50" s="5"/>
      <c r="I50" s="5"/>
      <c r="J50" s="115"/>
      <c r="K50" s="113"/>
      <c r="L50" s="113"/>
      <c r="M50" s="113"/>
      <c r="N50" s="113"/>
      <c r="O50" s="114"/>
      <c r="P50" s="5"/>
      <c r="Q50" s="5"/>
      <c r="R50" s="5"/>
      <c r="S50" s="5"/>
    </row>
    <row r="51" spans="1:19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9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9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9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9" x14ac:dyDescent="0.35">
      <c r="A55" s="5"/>
      <c r="B55" s="5"/>
      <c r="C55" s="5"/>
      <c r="D55" s="5"/>
      <c r="E55" s="5"/>
      <c r="F55" s="5"/>
      <c r="G55" s="5"/>
      <c r="H55" s="5"/>
    </row>
    <row r="56" spans="1:19" x14ac:dyDescent="0.35">
      <c r="A56" s="5"/>
      <c r="B56" s="5"/>
      <c r="C56" s="5"/>
      <c r="D56" s="5"/>
      <c r="E56" s="5"/>
      <c r="F56" s="5"/>
      <c r="G56" s="5"/>
      <c r="H56" s="5"/>
    </row>
    <row r="57" spans="1:19" x14ac:dyDescent="0.35">
      <c r="A57" s="5"/>
      <c r="B57" s="5"/>
      <c r="C57" s="5"/>
      <c r="D57" s="5"/>
      <c r="E57" s="5"/>
      <c r="F57" s="5"/>
      <c r="G57" s="5"/>
      <c r="H57" s="5"/>
    </row>
    <row r="58" spans="1:19" x14ac:dyDescent="0.35">
      <c r="A58" s="5"/>
      <c r="B58" s="5"/>
      <c r="C58" s="5"/>
      <c r="D58" s="5"/>
      <c r="E58" s="5"/>
      <c r="F58" s="5"/>
      <c r="G58" s="5"/>
      <c r="H58" s="5"/>
    </row>
  </sheetData>
  <mergeCells count="7">
    <mergeCell ref="A3:G3"/>
    <mergeCell ref="F26:F31"/>
    <mergeCell ref="F32:F38"/>
    <mergeCell ref="A2:D2"/>
    <mergeCell ref="J3:S3"/>
    <mergeCell ref="A5:E5"/>
    <mergeCell ref="F5:J5"/>
  </mergeCells>
  <pageMargins left="0.511811024" right="0.511811024" top="0.78740157499999996" bottom="0.78740157499999996" header="0.31496062000000002" footer="0.31496062000000002"/>
  <ignoredErrors>
    <ignoredError sqref="G13:J1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AA3F-419E-493F-9A36-1A36098B730D}">
  <dimension ref="A1:Q245"/>
  <sheetViews>
    <sheetView tabSelected="1" topLeftCell="A58" zoomScaleNormal="100" workbookViewId="0">
      <selection activeCell="H59" sqref="H59"/>
    </sheetView>
  </sheetViews>
  <sheetFormatPr defaultRowHeight="14.5" x14ac:dyDescent="0.35"/>
  <cols>
    <col min="1" max="1" width="37.26953125" customWidth="1"/>
  </cols>
  <sheetData>
    <row r="1" spans="1:16" ht="15" x14ac:dyDescent="0.35">
      <c r="A1" s="136" t="s">
        <v>10</v>
      </c>
      <c r="B1" s="136"/>
      <c r="C1" s="136"/>
      <c r="D1" s="136"/>
      <c r="E1" s="136"/>
      <c r="F1" s="136"/>
      <c r="G1" s="136"/>
      <c r="H1" s="136"/>
      <c r="I1" s="136"/>
      <c r="J1" s="5"/>
      <c r="K1" s="5"/>
      <c r="L1" s="5"/>
      <c r="M1" s="5"/>
      <c r="N1" s="5"/>
      <c r="O1" s="5"/>
      <c r="P1" s="5"/>
    </row>
    <row r="2" spans="1:16" ht="78.650000000000006" customHeight="1" x14ac:dyDescent="0.35">
      <c r="A2" s="124" t="s">
        <v>326</v>
      </c>
      <c r="B2" s="124"/>
      <c r="C2" s="124"/>
      <c r="D2" s="124"/>
      <c r="E2" s="124"/>
      <c r="F2" s="124"/>
      <c r="G2" s="124"/>
      <c r="H2" s="124"/>
      <c r="I2" s="124"/>
      <c r="J2" s="5"/>
      <c r="K2" s="5"/>
      <c r="L2" s="5"/>
      <c r="M2" s="5"/>
      <c r="N2" s="5"/>
      <c r="O2" s="5"/>
      <c r="P2" s="5"/>
    </row>
    <row r="3" spans="1:16" x14ac:dyDescent="0.35">
      <c r="A3" s="29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ht="15" thickBot="1" x14ac:dyDescent="0.4">
      <c r="A4" s="137" t="s">
        <v>11</v>
      </c>
      <c r="B4" s="137"/>
      <c r="C4" s="137"/>
      <c r="D4" s="137"/>
      <c r="E4" s="137"/>
      <c r="F4" s="137"/>
      <c r="G4" s="137"/>
      <c r="H4" s="137"/>
      <c r="I4" s="137"/>
      <c r="J4" s="5"/>
      <c r="K4" s="5"/>
      <c r="L4" s="5"/>
      <c r="M4" s="5"/>
      <c r="N4" s="5"/>
      <c r="O4" s="5"/>
      <c r="P4" s="5"/>
    </row>
    <row r="5" spans="1:16" ht="15" thickBot="1" x14ac:dyDescent="0.4">
      <c r="A5" s="6" t="s">
        <v>12</v>
      </c>
      <c r="B5" s="7" t="s">
        <v>13</v>
      </c>
      <c r="C5" s="7" t="s">
        <v>14</v>
      </c>
      <c r="D5" s="7" t="s">
        <v>15</v>
      </c>
      <c r="E5" s="7" t="s">
        <v>16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ht="15" thickBot="1" x14ac:dyDescent="0.4">
      <c r="A6" s="30" t="s">
        <v>17</v>
      </c>
      <c r="B6" s="15">
        <v>15109</v>
      </c>
      <c r="C6" s="15">
        <v>15861</v>
      </c>
      <c r="D6" s="15">
        <v>16652</v>
      </c>
      <c r="E6" s="15">
        <v>17483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ht="15" thickBot="1" x14ac:dyDescent="0.4">
      <c r="A7" s="30" t="s">
        <v>18</v>
      </c>
      <c r="B7" s="15">
        <v>4117</v>
      </c>
      <c r="C7" s="15">
        <v>4322</v>
      </c>
      <c r="D7" s="15">
        <v>4538</v>
      </c>
      <c r="E7" s="15">
        <v>4764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 ht="15" thickBot="1" x14ac:dyDescent="0.4">
      <c r="A8" s="31" t="s">
        <v>19</v>
      </c>
      <c r="B8" s="32">
        <v>10992</v>
      </c>
      <c r="C8" s="32">
        <v>11539</v>
      </c>
      <c r="D8" s="32">
        <v>12114</v>
      </c>
      <c r="E8" s="32">
        <v>12719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ht="15" thickBot="1" x14ac:dyDescent="0.4">
      <c r="A9" s="30" t="s">
        <v>20</v>
      </c>
      <c r="B9" s="15">
        <v>6984</v>
      </c>
      <c r="C9" s="15">
        <v>7333</v>
      </c>
      <c r="D9" s="15">
        <v>7700</v>
      </c>
      <c r="E9" s="15">
        <v>8035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ht="15" thickBot="1" x14ac:dyDescent="0.4">
      <c r="A10" s="31" t="s">
        <v>21</v>
      </c>
      <c r="B10" s="32">
        <v>4008</v>
      </c>
      <c r="C10" s="32">
        <v>4206</v>
      </c>
      <c r="D10" s="32">
        <v>4414</v>
      </c>
      <c r="E10" s="32">
        <v>4684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ht="15" thickBot="1" x14ac:dyDescent="0.4">
      <c r="A11" s="30" t="s">
        <v>22</v>
      </c>
      <c r="B11" s="9">
        <v>933</v>
      </c>
      <c r="C11" s="15">
        <v>1045</v>
      </c>
      <c r="D11" s="15">
        <v>1145</v>
      </c>
      <c r="E11" s="15">
        <v>1208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ht="15" thickBot="1" x14ac:dyDescent="0.4">
      <c r="A12" s="30" t="s">
        <v>23</v>
      </c>
      <c r="B12" s="15">
        <v>2518</v>
      </c>
      <c r="C12" s="15">
        <v>2644</v>
      </c>
      <c r="D12" s="15">
        <v>2775</v>
      </c>
      <c r="E12" s="15">
        <v>2912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ht="15" thickBot="1" x14ac:dyDescent="0.4">
      <c r="A13" s="117" t="s">
        <v>24</v>
      </c>
      <c r="B13" s="118">
        <v>65</v>
      </c>
      <c r="C13" s="118">
        <v>83</v>
      </c>
      <c r="D13" s="118">
        <v>60</v>
      </c>
      <c r="E13" s="118">
        <v>54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ht="15" thickBot="1" x14ac:dyDescent="0.4">
      <c r="A14" s="31" t="s">
        <v>25</v>
      </c>
      <c r="B14" s="11">
        <v>492</v>
      </c>
      <c r="C14" s="11">
        <v>434</v>
      </c>
      <c r="D14" s="11">
        <v>434</v>
      </c>
      <c r="E14" s="11">
        <v>510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ht="15" thickBot="1" x14ac:dyDescent="0.4">
      <c r="A15" s="30" t="s">
        <v>26</v>
      </c>
      <c r="B15" s="9">
        <v>118</v>
      </c>
      <c r="C15" s="9">
        <v>104</v>
      </c>
      <c r="D15" s="9">
        <v>104</v>
      </c>
      <c r="E15" s="9">
        <v>122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ht="15" thickBot="1" x14ac:dyDescent="0.4">
      <c r="A16" s="31" t="s">
        <v>27</v>
      </c>
      <c r="B16" s="11">
        <v>374</v>
      </c>
      <c r="C16" s="11">
        <v>330</v>
      </c>
      <c r="D16" s="11">
        <v>330</v>
      </c>
      <c r="E16" s="11">
        <v>388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35">
      <c r="A17" s="29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35">
      <c r="A18" s="4" t="s">
        <v>28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ht="15" thickBot="1" x14ac:dyDescent="0.4">
      <c r="A19" s="138" t="s">
        <v>72</v>
      </c>
      <c r="B19" s="138"/>
      <c r="C19" s="138"/>
      <c r="D19" s="138"/>
      <c r="E19" s="138"/>
      <c r="F19" s="138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ht="15" thickBot="1" x14ac:dyDescent="0.4">
      <c r="A20" s="6" t="s">
        <v>12</v>
      </c>
      <c r="B20" s="7" t="s">
        <v>13</v>
      </c>
      <c r="C20" s="7" t="s">
        <v>14</v>
      </c>
      <c r="D20" s="7" t="s">
        <v>15</v>
      </c>
      <c r="E20" s="7" t="s">
        <v>16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 ht="15" thickBot="1" x14ac:dyDescent="0.4">
      <c r="A21" s="33" t="s">
        <v>29</v>
      </c>
      <c r="B21" s="119">
        <v>112</v>
      </c>
      <c r="C21" s="120">
        <v>113</v>
      </c>
      <c r="D21" s="120">
        <v>112</v>
      </c>
      <c r="E21" s="120">
        <v>113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35">
      <c r="A22" s="29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ht="15" thickBot="1" x14ac:dyDescent="0.4">
      <c r="A23" s="141" t="s">
        <v>30</v>
      </c>
      <c r="B23" s="141"/>
      <c r="C23" s="141"/>
      <c r="D23" s="141"/>
      <c r="E23" s="141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ht="15" thickBot="1" x14ac:dyDescent="0.4">
      <c r="A24" s="6" t="s">
        <v>12</v>
      </c>
      <c r="B24" s="7" t="s">
        <v>13</v>
      </c>
      <c r="C24" s="7" t="s">
        <v>14</v>
      </c>
      <c r="D24" s="7" t="s">
        <v>15</v>
      </c>
      <c r="E24" s="7" t="s">
        <v>16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ht="15" thickBot="1" x14ac:dyDescent="0.4">
      <c r="A25" s="8" t="s">
        <v>31</v>
      </c>
      <c r="B25" s="11"/>
      <c r="C25" s="11"/>
      <c r="D25" s="11"/>
      <c r="E25" s="11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ht="15" thickBot="1" x14ac:dyDescent="0.4">
      <c r="A26" s="33" t="s">
        <v>32</v>
      </c>
      <c r="B26" s="15">
        <v>1350</v>
      </c>
      <c r="C26" s="15">
        <v>1417</v>
      </c>
      <c r="D26" s="15">
        <v>1488</v>
      </c>
      <c r="E26" s="15">
        <v>1563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ht="15" thickBot="1" x14ac:dyDescent="0.4">
      <c r="A27" s="33" t="s">
        <v>33</v>
      </c>
      <c r="B27" s="15">
        <v>1164</v>
      </c>
      <c r="C27" s="15">
        <v>1222</v>
      </c>
      <c r="D27" s="15">
        <v>1283</v>
      </c>
      <c r="E27" s="15">
        <v>1348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ht="15" thickBot="1" x14ac:dyDescent="0.4">
      <c r="A28" s="34" t="s">
        <v>34</v>
      </c>
      <c r="B28" s="15">
        <f>B26+B27</f>
        <v>2514</v>
      </c>
      <c r="C28" s="15">
        <f t="shared" ref="C28:E28" si="0">C26+C27</f>
        <v>2639</v>
      </c>
      <c r="D28" s="15">
        <f t="shared" si="0"/>
        <v>2771</v>
      </c>
      <c r="E28" s="15">
        <f t="shared" si="0"/>
        <v>2911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ht="15" thickBot="1" x14ac:dyDescent="0.4">
      <c r="A29" s="8" t="s">
        <v>35</v>
      </c>
      <c r="B29" s="9"/>
      <c r="C29" s="9"/>
      <c r="D29" s="9"/>
      <c r="E29" s="9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ht="15" thickBot="1" x14ac:dyDescent="0.4">
      <c r="A30" s="33" t="s">
        <v>36</v>
      </c>
      <c r="B30" s="15">
        <v>1015</v>
      </c>
      <c r="C30" s="9">
        <v>923</v>
      </c>
      <c r="D30" s="9">
        <v>971</v>
      </c>
      <c r="E30" s="15">
        <v>1022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ht="15" thickBot="1" x14ac:dyDescent="0.4">
      <c r="A31" s="34" t="s">
        <v>37</v>
      </c>
      <c r="B31" s="15">
        <f>B30</f>
        <v>1015</v>
      </c>
      <c r="C31" s="15">
        <f t="shared" ref="C31:E31" si="1">C30</f>
        <v>923</v>
      </c>
      <c r="D31" s="15">
        <f t="shared" si="1"/>
        <v>971</v>
      </c>
      <c r="E31" s="15">
        <f t="shared" si="1"/>
        <v>1022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ht="15" thickBot="1" x14ac:dyDescent="0.4">
      <c r="A32" s="34" t="s">
        <v>38</v>
      </c>
      <c r="B32" s="176">
        <f>B28-B31</f>
        <v>1499</v>
      </c>
      <c r="C32" s="176">
        <f t="shared" ref="C32:E32" si="2">C28-C31</f>
        <v>1716</v>
      </c>
      <c r="D32" s="176">
        <f t="shared" si="2"/>
        <v>1800</v>
      </c>
      <c r="E32" s="176">
        <f t="shared" si="2"/>
        <v>1889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ht="15" thickBot="1" x14ac:dyDescent="0.4">
      <c r="A33" s="34" t="s">
        <v>7</v>
      </c>
      <c r="B33" s="11"/>
      <c r="C33" s="176">
        <f>C32-B32</f>
        <v>217</v>
      </c>
      <c r="D33" s="176">
        <f>D32-C32</f>
        <v>84</v>
      </c>
      <c r="E33" s="176">
        <f>E32-D32</f>
        <v>89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35">
      <c r="A34" s="29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ht="15" thickBot="1" x14ac:dyDescent="0.4">
      <c r="A35" s="138" t="s">
        <v>39</v>
      </c>
      <c r="B35" s="138"/>
      <c r="C35" s="138"/>
      <c r="D35" s="138"/>
      <c r="E35" s="138"/>
      <c r="F35" s="138"/>
      <c r="G35" s="138"/>
      <c r="H35" s="5"/>
      <c r="I35" s="5"/>
      <c r="J35" s="5"/>
      <c r="K35" s="5"/>
      <c r="L35" s="5"/>
      <c r="M35" s="5"/>
      <c r="N35" s="5"/>
      <c r="O35" s="5"/>
      <c r="P35" s="5"/>
    </row>
    <row r="36" spans="1:16" ht="15" thickBot="1" x14ac:dyDescent="0.4">
      <c r="A36" s="6" t="s">
        <v>12</v>
      </c>
      <c r="B36" s="7" t="s">
        <v>13</v>
      </c>
      <c r="C36" s="7" t="s">
        <v>14</v>
      </c>
      <c r="D36" s="7" t="s">
        <v>15</v>
      </c>
      <c r="E36" s="7" t="s">
        <v>16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ht="15" thickBot="1" x14ac:dyDescent="0.4">
      <c r="A37" s="33" t="s">
        <v>40</v>
      </c>
      <c r="B37" s="9">
        <v>50</v>
      </c>
      <c r="C37" s="9">
        <v>100</v>
      </c>
      <c r="D37" s="9"/>
      <c r="E37" s="9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ht="15" thickBot="1" x14ac:dyDescent="0.4">
      <c r="A38" s="33" t="s">
        <v>41</v>
      </c>
      <c r="B38" s="9">
        <v>10</v>
      </c>
      <c r="C38" s="9">
        <v>20</v>
      </c>
      <c r="D38" s="9">
        <v>26</v>
      </c>
      <c r="E38" s="9">
        <v>32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ht="15" thickBot="1" x14ac:dyDescent="0.4">
      <c r="A39" s="34" t="s">
        <v>42</v>
      </c>
      <c r="B39" s="11">
        <v>60</v>
      </c>
      <c r="C39" s="11">
        <v>120</v>
      </c>
      <c r="D39" s="11">
        <v>26</v>
      </c>
      <c r="E39" s="11">
        <v>32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ht="15" thickBot="1" x14ac:dyDescent="0.4">
      <c r="A40" s="33" t="s">
        <v>43</v>
      </c>
      <c r="B40" s="9"/>
      <c r="C40" s="9"/>
      <c r="D40" s="9"/>
      <c r="E40" s="9">
        <v>62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35">
      <c r="A41" s="29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35">
      <c r="A42" s="138" t="s">
        <v>44</v>
      </c>
      <c r="B42" s="138"/>
      <c r="C42" s="138"/>
      <c r="D42" s="138"/>
      <c r="E42" s="138"/>
      <c r="F42" s="138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35">
      <c r="A43" s="138" t="s">
        <v>45</v>
      </c>
      <c r="B43" s="138"/>
      <c r="C43" s="138"/>
      <c r="D43" s="138"/>
      <c r="E43" s="138"/>
      <c r="F43" s="3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35">
      <c r="A44" s="138" t="s">
        <v>46</v>
      </c>
      <c r="B44" s="138"/>
      <c r="C44" s="138"/>
      <c r="D44" s="138"/>
      <c r="E44" s="138"/>
      <c r="F44" s="3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35">
      <c r="A45" s="36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ht="15" thickBot="1" x14ac:dyDescent="0.4">
      <c r="A46" s="37" t="s">
        <v>47</v>
      </c>
      <c r="B46" s="5"/>
      <c r="C46" s="5"/>
      <c r="D46" s="5"/>
      <c r="E46" s="5"/>
      <c r="F46" s="37" t="s">
        <v>48</v>
      </c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ht="15" thickBot="1" x14ac:dyDescent="0.4">
      <c r="A47" s="6" t="s">
        <v>12</v>
      </c>
      <c r="B47" s="7">
        <v>0</v>
      </c>
      <c r="C47" s="7" t="s">
        <v>49</v>
      </c>
      <c r="D47" s="7" t="s">
        <v>14</v>
      </c>
      <c r="E47" s="7" t="s">
        <v>15</v>
      </c>
      <c r="F47" s="7" t="s">
        <v>16</v>
      </c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ht="15" thickBot="1" x14ac:dyDescent="0.4">
      <c r="A48" s="30" t="s">
        <v>17</v>
      </c>
      <c r="B48" s="38"/>
      <c r="C48" s="15">
        <v>15109</v>
      </c>
      <c r="D48" s="15">
        <v>15861</v>
      </c>
      <c r="E48" s="15">
        <v>16652</v>
      </c>
      <c r="F48" s="15">
        <v>17483</v>
      </c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ht="15" thickBot="1" x14ac:dyDescent="0.4">
      <c r="A49" s="30" t="s">
        <v>50</v>
      </c>
      <c r="B49" s="38"/>
      <c r="C49" s="15">
        <v>4117</v>
      </c>
      <c r="D49" s="15">
        <v>4322</v>
      </c>
      <c r="E49" s="15">
        <v>4538</v>
      </c>
      <c r="F49" s="15">
        <v>4764</v>
      </c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ht="15" thickBot="1" x14ac:dyDescent="0.4">
      <c r="A50" s="31" t="s">
        <v>19</v>
      </c>
      <c r="B50" s="39"/>
      <c r="C50" s="32">
        <v>10992</v>
      </c>
      <c r="D50" s="32">
        <v>11539</v>
      </c>
      <c r="E50" s="32">
        <v>12114</v>
      </c>
      <c r="F50" s="32">
        <v>12719</v>
      </c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ht="15" thickBot="1" x14ac:dyDescent="0.4">
      <c r="A51" s="30" t="s">
        <v>51</v>
      </c>
      <c r="B51" s="38"/>
      <c r="C51" s="15">
        <v>6984</v>
      </c>
      <c r="D51" s="15">
        <v>7333</v>
      </c>
      <c r="E51" s="15">
        <v>7700</v>
      </c>
      <c r="F51" s="15">
        <v>8035</v>
      </c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ht="15" thickBot="1" x14ac:dyDescent="0.4">
      <c r="A52" s="31" t="s">
        <v>21</v>
      </c>
      <c r="B52" s="39"/>
      <c r="C52" s="32">
        <v>4008</v>
      </c>
      <c r="D52" s="32">
        <v>4206</v>
      </c>
      <c r="E52" s="32">
        <v>4414</v>
      </c>
      <c r="F52" s="32">
        <v>4684</v>
      </c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ht="15" thickBot="1" x14ac:dyDescent="0.4">
      <c r="A53" s="177" t="s">
        <v>52</v>
      </c>
      <c r="B53" s="178"/>
      <c r="C53" s="179">
        <v>933</v>
      </c>
      <c r="D53" s="180">
        <v>1045</v>
      </c>
      <c r="E53" s="180">
        <v>1145</v>
      </c>
      <c r="F53" s="180">
        <v>1208</v>
      </c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ht="15" thickBot="1" x14ac:dyDescent="0.4">
      <c r="A54" s="177" t="s">
        <v>53</v>
      </c>
      <c r="B54" s="178"/>
      <c r="C54" s="180">
        <v>2518</v>
      </c>
      <c r="D54" s="180">
        <v>2644</v>
      </c>
      <c r="E54" s="180">
        <v>2775</v>
      </c>
      <c r="F54" s="180">
        <v>2912</v>
      </c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ht="15" thickBot="1" x14ac:dyDescent="0.4">
      <c r="A55" s="30" t="s">
        <v>54</v>
      </c>
      <c r="B55" s="38"/>
      <c r="C55" s="9"/>
      <c r="D55" s="9"/>
      <c r="E55" s="9"/>
      <c r="F55" s="9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ht="15" thickBot="1" x14ac:dyDescent="0.4">
      <c r="A56" s="31" t="s">
        <v>25</v>
      </c>
      <c r="B56" s="39"/>
      <c r="C56" s="32">
        <f>C52-C53-C54</f>
        <v>557</v>
      </c>
      <c r="D56" s="32">
        <f t="shared" ref="D56:F56" si="3">D52-D53-D54</f>
        <v>517</v>
      </c>
      <c r="E56" s="32">
        <f t="shared" si="3"/>
        <v>494</v>
      </c>
      <c r="F56" s="32">
        <f t="shared" si="3"/>
        <v>564</v>
      </c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ht="15" thickBot="1" x14ac:dyDescent="0.4">
      <c r="A57" s="30" t="s">
        <v>55</v>
      </c>
      <c r="B57" s="38"/>
      <c r="C57" s="9">
        <f>C56*24%</f>
        <v>133.68</v>
      </c>
      <c r="D57" s="9">
        <f t="shared" ref="D57:F57" si="4">D56*24%</f>
        <v>124.08</v>
      </c>
      <c r="E57" s="9">
        <f t="shared" si="4"/>
        <v>118.56</v>
      </c>
      <c r="F57" s="9">
        <f t="shared" si="4"/>
        <v>135.35999999999999</v>
      </c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ht="15" thickBot="1" x14ac:dyDescent="0.4">
      <c r="A58" s="31" t="s">
        <v>27</v>
      </c>
      <c r="B58" s="39"/>
      <c r="C58" s="32">
        <f>C56-C57</f>
        <v>423.32</v>
      </c>
      <c r="D58" s="32">
        <f t="shared" ref="D58:F58" si="5">D56-D57</f>
        <v>392.92</v>
      </c>
      <c r="E58" s="32">
        <f t="shared" si="5"/>
        <v>375.44</v>
      </c>
      <c r="F58" s="32">
        <f t="shared" si="5"/>
        <v>428.64</v>
      </c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ht="15" thickBot="1" x14ac:dyDescent="0.4">
      <c r="A59" s="30" t="s">
        <v>56</v>
      </c>
      <c r="B59" s="38"/>
      <c r="C59" s="119">
        <v>112</v>
      </c>
      <c r="D59" s="120">
        <v>113</v>
      </c>
      <c r="E59" s="120">
        <v>112</v>
      </c>
      <c r="F59" s="120">
        <v>113</v>
      </c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ht="15" thickBot="1" x14ac:dyDescent="0.4">
      <c r="A60" s="31" t="s">
        <v>57</v>
      </c>
      <c r="B60" s="39"/>
      <c r="C60" s="181">
        <f>C58+C59</f>
        <v>535.31999999999994</v>
      </c>
      <c r="D60" s="181">
        <f t="shared" ref="D60:F60" si="6">D58+D59</f>
        <v>505.92</v>
      </c>
      <c r="E60" s="181">
        <f t="shared" si="6"/>
        <v>487.44</v>
      </c>
      <c r="F60" s="181">
        <f t="shared" si="6"/>
        <v>541.64</v>
      </c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ht="15" thickBot="1" x14ac:dyDescent="0.4">
      <c r="A61" s="30" t="s">
        <v>58</v>
      </c>
      <c r="B61" s="38">
        <v>-1499</v>
      </c>
      <c r="C61" s="121"/>
      <c r="D61" s="38">
        <v>217</v>
      </c>
      <c r="E61" s="38">
        <v>84</v>
      </c>
      <c r="F61" s="38">
        <v>89</v>
      </c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ht="15" thickBot="1" x14ac:dyDescent="0.4">
      <c r="A62" s="30" t="s">
        <v>59</v>
      </c>
      <c r="B62" s="121"/>
      <c r="C62" s="121"/>
      <c r="D62" s="121"/>
      <c r="E62" s="121"/>
      <c r="F62" s="38">
        <v>1889</v>
      </c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15" thickBot="1" x14ac:dyDescent="0.4">
      <c r="A63" s="30" t="s">
        <v>60</v>
      </c>
      <c r="B63" s="40">
        <v>450</v>
      </c>
      <c r="C63" s="40"/>
      <c r="D63" s="40"/>
      <c r="E63" s="40"/>
      <c r="F63" s="40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ht="15" thickBot="1" x14ac:dyDescent="0.4">
      <c r="A64" s="30" t="s">
        <v>61</v>
      </c>
      <c r="B64" s="40"/>
      <c r="C64" s="40"/>
      <c r="D64" s="40"/>
      <c r="E64" s="40"/>
      <c r="F64" s="40">
        <v>350</v>
      </c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ht="15" thickBot="1" x14ac:dyDescent="0.4">
      <c r="A65" s="122" t="s">
        <v>327</v>
      </c>
      <c r="B65" s="40"/>
      <c r="C65" s="40"/>
      <c r="D65" s="40"/>
      <c r="E65" s="40"/>
      <c r="F65" s="40">
        <v>84</v>
      </c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ht="15" thickBot="1" x14ac:dyDescent="0.4">
      <c r="A66" s="31" t="s">
        <v>62</v>
      </c>
      <c r="B66" s="41">
        <f>B63+B61</f>
        <v>-1049</v>
      </c>
      <c r="C66" s="182">
        <f>C60</f>
        <v>535.31999999999994</v>
      </c>
      <c r="D66" s="182">
        <f>D60-D61</f>
        <v>288.92</v>
      </c>
      <c r="E66" s="182">
        <f>E60-E61</f>
        <v>403.44</v>
      </c>
      <c r="F66" s="182">
        <f>F60-F61+F62+F64-F65</f>
        <v>2607.64</v>
      </c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ht="43.5" customHeight="1" x14ac:dyDescent="0.35">
      <c r="A67" s="139" t="s">
        <v>63</v>
      </c>
      <c r="B67" s="139"/>
      <c r="C67" s="139"/>
      <c r="D67" s="139"/>
      <c r="E67" s="139"/>
      <c r="F67" s="139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35">
      <c r="A68" s="42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ht="15" thickBot="1" x14ac:dyDescent="0.4">
      <c r="A69" s="140" t="s">
        <v>64</v>
      </c>
      <c r="B69" s="140"/>
      <c r="C69" s="140"/>
      <c r="D69" s="140"/>
      <c r="E69" s="140"/>
      <c r="F69" s="140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ht="15" thickBot="1" x14ac:dyDescent="0.4">
      <c r="A70" s="6" t="s">
        <v>12</v>
      </c>
      <c r="B70" s="7">
        <v>0</v>
      </c>
      <c r="C70" s="7" t="s">
        <v>13</v>
      </c>
      <c r="D70" s="7" t="s">
        <v>14</v>
      </c>
      <c r="E70" s="7" t="s">
        <v>15</v>
      </c>
      <c r="F70" s="7" t="s">
        <v>16</v>
      </c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ht="15" thickBot="1" x14ac:dyDescent="0.4">
      <c r="A71" s="30" t="s">
        <v>17</v>
      </c>
      <c r="B71" s="9"/>
      <c r="C71" s="15">
        <v>15109</v>
      </c>
      <c r="D71" s="15">
        <v>15861</v>
      </c>
      <c r="E71" s="15">
        <v>16652</v>
      </c>
      <c r="F71" s="15">
        <v>17483</v>
      </c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ht="15" thickBot="1" x14ac:dyDescent="0.4">
      <c r="A72" s="30" t="s">
        <v>18</v>
      </c>
      <c r="B72" s="9"/>
      <c r="C72" s="15">
        <v>4117</v>
      </c>
      <c r="D72" s="15">
        <v>4322</v>
      </c>
      <c r="E72" s="15">
        <v>4538</v>
      </c>
      <c r="F72" s="15">
        <v>4764</v>
      </c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ht="15" thickBot="1" x14ac:dyDescent="0.4">
      <c r="A73" s="31" t="s">
        <v>19</v>
      </c>
      <c r="B73" s="11"/>
      <c r="C73" s="32">
        <v>10992</v>
      </c>
      <c r="D73" s="32">
        <v>11539</v>
      </c>
      <c r="E73" s="32">
        <v>12114</v>
      </c>
      <c r="F73" s="32">
        <v>12719</v>
      </c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ht="15" thickBot="1" x14ac:dyDescent="0.4">
      <c r="A74" s="30" t="s">
        <v>20</v>
      </c>
      <c r="B74" s="9"/>
      <c r="C74" s="15">
        <v>6984</v>
      </c>
      <c r="D74" s="15">
        <v>7333</v>
      </c>
      <c r="E74" s="15">
        <v>7700</v>
      </c>
      <c r="F74" s="15">
        <v>8035</v>
      </c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ht="15" thickBot="1" x14ac:dyDescent="0.4">
      <c r="A75" s="31" t="s">
        <v>21</v>
      </c>
      <c r="B75" s="11"/>
      <c r="C75" s="32">
        <v>4008</v>
      </c>
      <c r="D75" s="32">
        <v>4206</v>
      </c>
      <c r="E75" s="32">
        <v>4414</v>
      </c>
      <c r="F75" s="32">
        <v>4684</v>
      </c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ht="15" thickBot="1" x14ac:dyDescent="0.4">
      <c r="A76" s="30" t="s">
        <v>22</v>
      </c>
      <c r="B76" s="9"/>
      <c r="C76" s="9"/>
      <c r="D76" s="9"/>
      <c r="E76" s="9"/>
      <c r="F76" s="9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ht="15" thickBot="1" x14ac:dyDescent="0.4">
      <c r="A77" s="30" t="s">
        <v>23</v>
      </c>
      <c r="B77" s="9"/>
      <c r="C77" s="9"/>
      <c r="D77" s="9"/>
      <c r="E77" s="9"/>
      <c r="F77" s="9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ht="15" thickBot="1" x14ac:dyDescent="0.4">
      <c r="A78" s="30" t="s">
        <v>24</v>
      </c>
      <c r="B78" s="9"/>
      <c r="C78" s="9"/>
      <c r="D78" s="9"/>
      <c r="E78" s="9"/>
      <c r="F78" s="9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ht="15" thickBot="1" x14ac:dyDescent="0.4">
      <c r="A79" s="31" t="s">
        <v>65</v>
      </c>
      <c r="B79" s="11"/>
      <c r="C79" s="11"/>
      <c r="D79" s="11"/>
      <c r="E79" s="11"/>
      <c r="F79" s="11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ht="15" thickBot="1" x14ac:dyDescent="0.4">
      <c r="A80" s="30" t="s">
        <v>26</v>
      </c>
      <c r="B80" s="9"/>
      <c r="C80" s="9"/>
      <c r="D80" s="9"/>
      <c r="E80" s="9"/>
      <c r="F80" s="9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7" ht="15" thickBot="1" x14ac:dyDescent="0.4">
      <c r="A81" s="31" t="s">
        <v>66</v>
      </c>
      <c r="B81" s="11"/>
      <c r="C81" s="11"/>
      <c r="D81" s="11"/>
      <c r="E81" s="11"/>
      <c r="F81" s="11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7" ht="15" thickBot="1" x14ac:dyDescent="0.4">
      <c r="A82" s="30" t="s">
        <v>56</v>
      </c>
      <c r="B82" s="9"/>
      <c r="C82" s="9"/>
      <c r="D82" s="9"/>
      <c r="E82" s="9"/>
      <c r="F82" s="9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7" ht="15" thickBot="1" x14ac:dyDescent="0.4">
      <c r="A83" s="31" t="s">
        <v>57</v>
      </c>
      <c r="B83" s="11"/>
      <c r="C83" s="11"/>
      <c r="D83" s="11"/>
      <c r="E83" s="11"/>
      <c r="F83" s="11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7" ht="15" thickBot="1" x14ac:dyDescent="0.4">
      <c r="A84" s="30" t="s">
        <v>67</v>
      </c>
      <c r="B84" s="9"/>
      <c r="C84" s="123"/>
      <c r="D84" s="9"/>
      <c r="E84" s="9"/>
      <c r="F84" s="9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7" ht="15" thickBot="1" x14ac:dyDescent="0.4">
      <c r="A85" s="30" t="s">
        <v>59</v>
      </c>
      <c r="B85" s="123"/>
      <c r="C85" s="123"/>
      <c r="D85" s="123"/>
      <c r="E85" s="123"/>
      <c r="F85" s="9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7" ht="15" thickBot="1" x14ac:dyDescent="0.4">
      <c r="A86" s="30" t="s">
        <v>68</v>
      </c>
      <c r="B86" s="9"/>
      <c r="C86" s="9"/>
      <c r="D86" s="9"/>
      <c r="E86" s="9"/>
      <c r="F86" s="9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7" ht="15" thickBot="1" x14ac:dyDescent="0.4">
      <c r="A87" s="30" t="s">
        <v>61</v>
      </c>
      <c r="B87" s="9"/>
      <c r="C87" s="9"/>
      <c r="D87" s="9"/>
      <c r="E87" s="9"/>
      <c r="F87" s="9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7" ht="15" thickBot="1" x14ac:dyDescent="0.4">
      <c r="A88" s="122" t="s">
        <v>327</v>
      </c>
      <c r="B88" s="9"/>
      <c r="C88" s="9"/>
      <c r="D88" s="9"/>
      <c r="E88" s="9"/>
      <c r="F88" s="9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7" ht="15" thickBot="1" x14ac:dyDescent="0.4">
      <c r="A89" s="30" t="s">
        <v>69</v>
      </c>
      <c r="B89" s="38"/>
      <c r="C89" s="38"/>
      <c r="D89" s="38"/>
      <c r="E89" s="38"/>
      <c r="F89" s="38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7" ht="15" thickBot="1" x14ac:dyDescent="0.4">
      <c r="A90" s="30" t="s">
        <v>70</v>
      </c>
      <c r="B90" s="38"/>
      <c r="C90" s="38"/>
      <c r="D90" s="38"/>
      <c r="E90" s="38"/>
      <c r="F90" s="38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7" ht="15" thickBot="1" x14ac:dyDescent="0.4">
      <c r="A91" s="31" t="s">
        <v>71</v>
      </c>
      <c r="B91" s="39"/>
      <c r="C91" s="39"/>
      <c r="D91" s="39"/>
      <c r="E91" s="39"/>
      <c r="F91" s="39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7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7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</row>
    <row r="94" spans="1:17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</row>
    <row r="95" spans="1:17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</row>
    <row r="96" spans="1:17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</row>
    <row r="97" spans="1:17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</row>
    <row r="98" spans="1:17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</row>
    <row r="99" spans="1:17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</row>
    <row r="100" spans="1:17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</row>
    <row r="101" spans="1:17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</row>
    <row r="102" spans="1:17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</row>
    <row r="103" spans="1:17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</row>
    <row r="104" spans="1:17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</row>
    <row r="105" spans="1:17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</row>
    <row r="106" spans="1:17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</row>
    <row r="107" spans="1:17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</row>
    <row r="108" spans="1:17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</row>
    <row r="109" spans="1:17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</row>
    <row r="110" spans="1:17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</row>
    <row r="111" spans="1:17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</row>
    <row r="112" spans="1:17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</row>
    <row r="113" spans="1:17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</row>
    <row r="114" spans="1:17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</row>
    <row r="115" spans="1:17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</row>
    <row r="116" spans="1:17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</row>
    <row r="117" spans="1:17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</row>
    <row r="118" spans="1:17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</row>
    <row r="119" spans="1:17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</row>
    <row r="120" spans="1:17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</row>
    <row r="121" spans="1:17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</row>
    <row r="122" spans="1:17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</row>
    <row r="123" spans="1:17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</row>
    <row r="124" spans="1:17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</row>
    <row r="125" spans="1:17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</row>
    <row r="126" spans="1:17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</row>
    <row r="127" spans="1:17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</row>
    <row r="128" spans="1:17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</row>
    <row r="129" spans="1:17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</row>
    <row r="130" spans="1:17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</row>
    <row r="131" spans="1:17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</row>
    <row r="132" spans="1:17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</row>
    <row r="133" spans="1:17" x14ac:dyDescent="0.3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 spans="1:17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</row>
    <row r="135" spans="1:17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</row>
    <row r="136" spans="1:17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</row>
    <row r="137" spans="1:17" x14ac:dyDescent="0.3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</row>
    <row r="138" spans="1:17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</row>
    <row r="139" spans="1:17" x14ac:dyDescent="0.3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</row>
    <row r="140" spans="1:17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</row>
    <row r="141" spans="1:17" x14ac:dyDescent="0.3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</row>
    <row r="142" spans="1:17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</row>
    <row r="143" spans="1:17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</row>
    <row r="144" spans="1:17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</row>
    <row r="145" spans="1:17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</row>
    <row r="146" spans="1:17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</row>
    <row r="147" spans="1:17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</row>
    <row r="148" spans="1:17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</row>
    <row r="149" spans="1:17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</row>
    <row r="150" spans="1:17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</row>
    <row r="151" spans="1:17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</row>
    <row r="152" spans="1:17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</row>
    <row r="153" spans="1:17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</row>
    <row r="154" spans="1:17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</row>
    <row r="155" spans="1:17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</row>
    <row r="156" spans="1:17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</row>
    <row r="157" spans="1:17" x14ac:dyDescent="0.3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</row>
    <row r="158" spans="1:17" x14ac:dyDescent="0.3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</row>
    <row r="159" spans="1:17" x14ac:dyDescent="0.3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</row>
    <row r="160" spans="1:17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</row>
    <row r="161" spans="1:17" x14ac:dyDescent="0.3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</row>
    <row r="162" spans="1:17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</row>
    <row r="163" spans="1:17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</row>
    <row r="164" spans="1:17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</row>
    <row r="165" spans="1:17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</row>
    <row r="166" spans="1:17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</row>
    <row r="167" spans="1:17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</row>
    <row r="168" spans="1:17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</row>
    <row r="169" spans="1:17" x14ac:dyDescent="0.3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</row>
    <row r="170" spans="1:17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</row>
    <row r="171" spans="1:17" x14ac:dyDescent="0.3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</row>
    <row r="172" spans="1:17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</row>
    <row r="173" spans="1:17" x14ac:dyDescent="0.3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</row>
    <row r="174" spans="1:17" x14ac:dyDescent="0.3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</row>
    <row r="175" spans="1:17" x14ac:dyDescent="0.3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</row>
    <row r="176" spans="1:17" x14ac:dyDescent="0.3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</row>
    <row r="177" spans="1:17" x14ac:dyDescent="0.3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</row>
    <row r="178" spans="1:17" x14ac:dyDescent="0.3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</row>
    <row r="179" spans="1:17" x14ac:dyDescent="0.3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</row>
    <row r="180" spans="1:17" x14ac:dyDescent="0.3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</row>
    <row r="181" spans="1:17" x14ac:dyDescent="0.3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</row>
    <row r="182" spans="1:17" x14ac:dyDescent="0.3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</row>
    <row r="183" spans="1:17" x14ac:dyDescent="0.3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</row>
    <row r="184" spans="1:17" x14ac:dyDescent="0.3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</row>
    <row r="185" spans="1:17" x14ac:dyDescent="0.3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</row>
    <row r="186" spans="1:17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</row>
    <row r="187" spans="1:17" x14ac:dyDescent="0.3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</row>
    <row r="188" spans="1:17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</row>
    <row r="189" spans="1:17" x14ac:dyDescent="0.3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</row>
    <row r="190" spans="1:17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</row>
    <row r="191" spans="1:17" x14ac:dyDescent="0.3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</row>
    <row r="192" spans="1:17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</row>
    <row r="193" spans="1:17" x14ac:dyDescent="0.3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</row>
    <row r="194" spans="1:17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</row>
    <row r="195" spans="1:17" x14ac:dyDescent="0.3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</row>
    <row r="196" spans="1:17" x14ac:dyDescent="0.3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</row>
    <row r="197" spans="1:17" x14ac:dyDescent="0.3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</row>
    <row r="198" spans="1:17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</row>
    <row r="199" spans="1:17" x14ac:dyDescent="0.3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</row>
    <row r="200" spans="1:17" x14ac:dyDescent="0.3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</row>
    <row r="201" spans="1:17" x14ac:dyDescent="0.3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</row>
    <row r="202" spans="1:17" x14ac:dyDescent="0.3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</row>
    <row r="203" spans="1:17" x14ac:dyDescent="0.3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</row>
    <row r="204" spans="1:17" x14ac:dyDescent="0.3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</row>
    <row r="205" spans="1:17" x14ac:dyDescent="0.3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</row>
    <row r="206" spans="1:17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</row>
    <row r="207" spans="1:17" x14ac:dyDescent="0.3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</row>
    <row r="208" spans="1:17" x14ac:dyDescent="0.3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</row>
    <row r="209" spans="1:17" x14ac:dyDescent="0.3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</row>
    <row r="210" spans="1:17" x14ac:dyDescent="0.3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</row>
    <row r="211" spans="1:17" x14ac:dyDescent="0.3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</row>
    <row r="212" spans="1:17" x14ac:dyDescent="0.3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</row>
    <row r="213" spans="1:17" x14ac:dyDescent="0.3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</row>
    <row r="214" spans="1:17" x14ac:dyDescent="0.35">
      <c r="J214" s="5"/>
      <c r="K214" s="5"/>
      <c r="L214" s="5"/>
      <c r="M214" s="5"/>
      <c r="N214" s="5"/>
      <c r="O214" s="5"/>
      <c r="P214" s="5"/>
    </row>
    <row r="215" spans="1:17" x14ac:dyDescent="0.35">
      <c r="J215" s="5"/>
      <c r="K215" s="5"/>
      <c r="L215" s="5"/>
      <c r="M215" s="5"/>
      <c r="N215" s="5"/>
      <c r="O215" s="5"/>
      <c r="P215" s="5"/>
    </row>
    <row r="216" spans="1:17" x14ac:dyDescent="0.35">
      <c r="J216" s="5"/>
      <c r="K216" s="5"/>
      <c r="L216" s="5"/>
      <c r="M216" s="5"/>
      <c r="N216" s="5"/>
      <c r="O216" s="5"/>
      <c r="P216" s="5"/>
    </row>
    <row r="217" spans="1:17" x14ac:dyDescent="0.35">
      <c r="J217" s="5"/>
      <c r="K217" s="5"/>
      <c r="L217" s="5"/>
      <c r="M217" s="5"/>
      <c r="N217" s="5"/>
      <c r="O217" s="5"/>
      <c r="P217" s="5"/>
    </row>
    <row r="218" spans="1:17" x14ac:dyDescent="0.35">
      <c r="J218" s="5"/>
      <c r="K218" s="5"/>
      <c r="L218" s="5"/>
      <c r="M218" s="5"/>
      <c r="N218" s="5"/>
      <c r="O218" s="5"/>
      <c r="P218" s="5"/>
    </row>
    <row r="219" spans="1:17" x14ac:dyDescent="0.35">
      <c r="J219" s="5"/>
      <c r="K219" s="5"/>
      <c r="L219" s="5"/>
      <c r="M219" s="5"/>
      <c r="N219" s="5"/>
      <c r="O219" s="5"/>
      <c r="P219" s="5"/>
    </row>
    <row r="220" spans="1:17" x14ac:dyDescent="0.35">
      <c r="J220" s="5"/>
      <c r="K220" s="5"/>
      <c r="L220" s="5"/>
      <c r="M220" s="5"/>
      <c r="N220" s="5"/>
      <c r="O220" s="5"/>
      <c r="P220" s="5"/>
    </row>
    <row r="221" spans="1:17" x14ac:dyDescent="0.35">
      <c r="J221" s="5"/>
      <c r="K221" s="5"/>
      <c r="L221" s="5"/>
      <c r="M221" s="5"/>
      <c r="N221" s="5"/>
      <c r="O221" s="5"/>
      <c r="P221" s="5"/>
    </row>
    <row r="222" spans="1:17" x14ac:dyDescent="0.35">
      <c r="J222" s="5"/>
      <c r="K222" s="5"/>
      <c r="L222" s="5"/>
      <c r="M222" s="5"/>
      <c r="N222" s="5"/>
      <c r="O222" s="5"/>
      <c r="P222" s="5"/>
    </row>
    <row r="223" spans="1:17" x14ac:dyDescent="0.35">
      <c r="J223" s="5"/>
      <c r="K223" s="5"/>
      <c r="L223" s="5"/>
      <c r="M223" s="5"/>
      <c r="N223" s="5"/>
      <c r="O223" s="5"/>
      <c r="P223" s="5"/>
    </row>
    <row r="224" spans="1:17" x14ac:dyDescent="0.35">
      <c r="J224" s="5"/>
      <c r="K224" s="5"/>
      <c r="L224" s="5"/>
      <c r="M224" s="5"/>
      <c r="N224" s="5"/>
      <c r="O224" s="5"/>
      <c r="P224" s="5"/>
    </row>
    <row r="225" spans="10:16" x14ac:dyDescent="0.35">
      <c r="J225" s="5"/>
      <c r="K225" s="5"/>
      <c r="L225" s="5"/>
      <c r="M225" s="5"/>
      <c r="N225" s="5"/>
      <c r="O225" s="5"/>
      <c r="P225" s="5"/>
    </row>
    <row r="226" spans="10:16" x14ac:dyDescent="0.35">
      <c r="J226" s="5"/>
      <c r="K226" s="5"/>
      <c r="L226" s="5"/>
      <c r="M226" s="5"/>
      <c r="N226" s="5"/>
      <c r="O226" s="5"/>
      <c r="P226" s="5"/>
    </row>
    <row r="227" spans="10:16" x14ac:dyDescent="0.35">
      <c r="J227" s="5"/>
      <c r="K227" s="5"/>
      <c r="L227" s="5"/>
      <c r="M227" s="5"/>
      <c r="N227" s="5"/>
      <c r="O227" s="5"/>
      <c r="P227" s="5"/>
    </row>
    <row r="228" spans="10:16" x14ac:dyDescent="0.35">
      <c r="J228" s="5"/>
      <c r="K228" s="5"/>
      <c r="L228" s="5"/>
      <c r="M228" s="5"/>
      <c r="N228" s="5"/>
      <c r="O228" s="5"/>
      <c r="P228" s="5"/>
    </row>
    <row r="229" spans="10:16" x14ac:dyDescent="0.35">
      <c r="J229" s="5"/>
      <c r="K229" s="5"/>
      <c r="L229" s="5"/>
      <c r="M229" s="5"/>
      <c r="N229" s="5"/>
      <c r="O229" s="5"/>
      <c r="P229" s="5"/>
    </row>
    <row r="230" spans="10:16" x14ac:dyDescent="0.35">
      <c r="J230" s="5"/>
      <c r="K230" s="5"/>
      <c r="L230" s="5"/>
      <c r="M230" s="5"/>
      <c r="N230" s="5"/>
      <c r="O230" s="5"/>
      <c r="P230" s="5"/>
    </row>
    <row r="231" spans="10:16" x14ac:dyDescent="0.35">
      <c r="J231" s="5"/>
      <c r="K231" s="5"/>
      <c r="L231" s="5"/>
      <c r="M231" s="5"/>
      <c r="N231" s="5"/>
      <c r="O231" s="5"/>
      <c r="P231" s="5"/>
    </row>
    <row r="232" spans="10:16" x14ac:dyDescent="0.35">
      <c r="J232" s="5"/>
      <c r="K232" s="5"/>
      <c r="L232" s="5"/>
      <c r="M232" s="5"/>
      <c r="N232" s="5"/>
      <c r="O232" s="5"/>
      <c r="P232" s="5"/>
    </row>
    <row r="233" spans="10:16" x14ac:dyDescent="0.35">
      <c r="J233" s="5"/>
      <c r="K233" s="5"/>
      <c r="L233" s="5"/>
      <c r="M233" s="5"/>
      <c r="N233" s="5"/>
      <c r="O233" s="5"/>
      <c r="P233" s="5"/>
    </row>
    <row r="234" spans="10:16" x14ac:dyDescent="0.35">
      <c r="J234" s="5"/>
      <c r="K234" s="5"/>
      <c r="L234" s="5"/>
      <c r="M234" s="5"/>
      <c r="N234" s="5"/>
      <c r="O234" s="5"/>
      <c r="P234" s="5"/>
    </row>
    <row r="235" spans="10:16" x14ac:dyDescent="0.35">
      <c r="J235" s="5"/>
      <c r="K235" s="5"/>
      <c r="L235" s="5"/>
      <c r="M235" s="5"/>
      <c r="N235" s="5"/>
      <c r="O235" s="5"/>
      <c r="P235" s="5"/>
    </row>
    <row r="236" spans="10:16" x14ac:dyDescent="0.35">
      <c r="J236" s="5"/>
      <c r="K236" s="5"/>
      <c r="L236" s="5"/>
      <c r="M236" s="5"/>
      <c r="N236" s="5"/>
      <c r="O236" s="5"/>
      <c r="P236" s="5"/>
    </row>
    <row r="237" spans="10:16" x14ac:dyDescent="0.35">
      <c r="J237" s="5"/>
      <c r="K237" s="5"/>
      <c r="L237" s="5"/>
      <c r="M237" s="5"/>
      <c r="N237" s="5"/>
      <c r="O237" s="5"/>
      <c r="P237" s="5"/>
    </row>
    <row r="238" spans="10:16" x14ac:dyDescent="0.35">
      <c r="J238" s="5"/>
      <c r="K238" s="5"/>
      <c r="L238" s="5"/>
      <c r="M238" s="5"/>
      <c r="N238" s="5"/>
      <c r="O238" s="5"/>
      <c r="P238" s="5"/>
    </row>
    <row r="239" spans="10:16" x14ac:dyDescent="0.35">
      <c r="J239" s="5"/>
      <c r="K239" s="5"/>
      <c r="L239" s="5"/>
      <c r="M239" s="5"/>
      <c r="N239" s="5"/>
      <c r="O239" s="5"/>
      <c r="P239" s="5"/>
    </row>
    <row r="240" spans="10:16" x14ac:dyDescent="0.35">
      <c r="J240" s="5"/>
      <c r="K240" s="5"/>
      <c r="L240" s="5"/>
      <c r="M240" s="5"/>
      <c r="N240" s="5"/>
      <c r="O240" s="5"/>
      <c r="P240" s="5"/>
    </row>
    <row r="241" spans="10:16" x14ac:dyDescent="0.35">
      <c r="J241" s="5"/>
      <c r="K241" s="5"/>
      <c r="L241" s="5"/>
      <c r="M241" s="5"/>
      <c r="N241" s="5"/>
      <c r="O241" s="5"/>
      <c r="P241" s="5"/>
    </row>
    <row r="242" spans="10:16" x14ac:dyDescent="0.35">
      <c r="J242" s="5"/>
      <c r="K242" s="5"/>
      <c r="L242" s="5"/>
      <c r="M242" s="5"/>
      <c r="N242" s="5"/>
      <c r="O242" s="5"/>
      <c r="P242" s="5"/>
    </row>
    <row r="243" spans="10:16" x14ac:dyDescent="0.35">
      <c r="J243" s="5"/>
      <c r="K243" s="5"/>
      <c r="L243" s="5"/>
      <c r="M243" s="5"/>
      <c r="N243" s="5"/>
      <c r="O243" s="5"/>
      <c r="P243" s="5"/>
    </row>
    <row r="244" spans="10:16" x14ac:dyDescent="0.35">
      <c r="J244" s="5"/>
      <c r="K244" s="5"/>
      <c r="L244" s="5"/>
      <c r="M244" s="5"/>
      <c r="N244" s="5"/>
      <c r="O244" s="5"/>
      <c r="P244" s="5"/>
    </row>
    <row r="245" spans="10:16" x14ac:dyDescent="0.35">
      <c r="J245" s="5"/>
      <c r="K245" s="5"/>
      <c r="L245" s="5"/>
      <c r="M245" s="5"/>
      <c r="N245" s="5"/>
      <c r="O245" s="5"/>
      <c r="P245" s="5"/>
    </row>
  </sheetData>
  <mergeCells count="11">
    <mergeCell ref="A44:E44"/>
    <mergeCell ref="A43:E43"/>
    <mergeCell ref="A67:F67"/>
    <mergeCell ref="A69:F69"/>
    <mergeCell ref="A23:E23"/>
    <mergeCell ref="A42:F42"/>
    <mergeCell ref="A1:I1"/>
    <mergeCell ref="A2:I2"/>
    <mergeCell ref="A4:I4"/>
    <mergeCell ref="A19:F19"/>
    <mergeCell ref="A35:G3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73C2C-B34E-4710-A40A-28DBBC7D123F}">
  <dimension ref="A1:N213"/>
  <sheetViews>
    <sheetView zoomScale="140" zoomScaleNormal="140" workbookViewId="0">
      <selection activeCell="B87" sqref="B87:E87"/>
    </sheetView>
  </sheetViews>
  <sheetFormatPr defaultRowHeight="14.5" x14ac:dyDescent="0.35"/>
  <cols>
    <col min="1" max="1" width="40.1796875" customWidth="1"/>
  </cols>
  <sheetData>
    <row r="1" spans="1:14" ht="15" x14ac:dyDescent="0.35">
      <c r="A1" s="136" t="s">
        <v>87</v>
      </c>
      <c r="B1" s="136"/>
      <c r="C1" s="136"/>
      <c r="D1" s="136"/>
      <c r="E1" s="136"/>
      <c r="F1" s="136"/>
      <c r="G1" s="136"/>
      <c r="H1" s="136"/>
      <c r="I1" s="5"/>
      <c r="J1" s="5"/>
      <c r="K1" s="5"/>
      <c r="L1" s="5"/>
      <c r="M1" s="5"/>
      <c r="N1" s="5"/>
    </row>
    <row r="2" spans="1:14" ht="81" customHeight="1" x14ac:dyDescent="0.35">
      <c r="A2" s="124" t="s">
        <v>88</v>
      </c>
      <c r="B2" s="124"/>
      <c r="C2" s="124"/>
      <c r="D2" s="124"/>
      <c r="E2" s="124"/>
      <c r="F2" s="124"/>
      <c r="G2" s="124"/>
      <c r="H2" s="124"/>
      <c r="I2" s="5"/>
      <c r="J2" s="5"/>
      <c r="K2" s="5"/>
      <c r="L2" s="5"/>
      <c r="M2" s="5"/>
      <c r="N2" s="5"/>
    </row>
    <row r="3" spans="1:14" x14ac:dyDescent="0.3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15" thickBot="1" x14ac:dyDescent="0.4">
      <c r="A4" s="142" t="s">
        <v>89</v>
      </c>
      <c r="B4" s="142"/>
      <c r="C4" s="142"/>
      <c r="D4" s="142"/>
      <c r="E4" s="142"/>
      <c r="F4" s="142"/>
      <c r="G4" s="142"/>
      <c r="H4" s="142"/>
      <c r="I4" s="5"/>
      <c r="J4" s="5"/>
      <c r="K4" s="5"/>
      <c r="L4" s="5"/>
      <c r="M4" s="5"/>
      <c r="N4" s="5"/>
    </row>
    <row r="5" spans="1:14" ht="15" thickBot="1" x14ac:dyDescent="0.4">
      <c r="A5" s="43" t="s">
        <v>12</v>
      </c>
      <c r="B5" s="44" t="s">
        <v>13</v>
      </c>
      <c r="C5" s="44" t="s">
        <v>14</v>
      </c>
      <c r="D5" s="44" t="s">
        <v>15</v>
      </c>
      <c r="E5" s="44" t="s">
        <v>16</v>
      </c>
      <c r="F5" s="5"/>
      <c r="G5" s="5"/>
      <c r="H5" s="5"/>
      <c r="I5" s="5"/>
      <c r="J5" s="5"/>
      <c r="K5" s="5"/>
      <c r="L5" s="5"/>
      <c r="M5" s="5"/>
      <c r="N5" s="5"/>
    </row>
    <row r="6" spans="1:14" ht="15" thickBot="1" x14ac:dyDescent="0.4">
      <c r="A6" s="45" t="s">
        <v>17</v>
      </c>
      <c r="B6" s="46">
        <v>18230</v>
      </c>
      <c r="C6" s="46">
        <v>19540</v>
      </c>
      <c r="D6" s="46">
        <v>25200</v>
      </c>
      <c r="E6" s="46">
        <v>29500</v>
      </c>
      <c r="F6" s="5"/>
      <c r="G6" s="5"/>
      <c r="H6" s="5"/>
      <c r="I6" s="5"/>
      <c r="J6" s="5"/>
      <c r="K6" s="5"/>
      <c r="L6" s="5"/>
      <c r="M6" s="5"/>
      <c r="N6" s="5"/>
    </row>
    <row r="7" spans="1:14" ht="15" thickBot="1" x14ac:dyDescent="0.4">
      <c r="A7" s="45" t="s">
        <v>101</v>
      </c>
      <c r="B7" s="46">
        <v>2428</v>
      </c>
      <c r="C7" s="46">
        <v>2585</v>
      </c>
      <c r="D7" s="46">
        <v>3624</v>
      </c>
      <c r="E7" s="46">
        <v>4140</v>
      </c>
      <c r="F7" s="5"/>
      <c r="G7" s="5"/>
      <c r="H7" s="5"/>
      <c r="I7" s="5"/>
      <c r="J7" s="5"/>
      <c r="K7" s="5"/>
      <c r="L7" s="5"/>
      <c r="M7" s="5"/>
      <c r="N7" s="5"/>
    </row>
    <row r="8" spans="1:14" ht="15" thickBot="1" x14ac:dyDescent="0.4">
      <c r="A8" s="47" t="s">
        <v>19</v>
      </c>
      <c r="B8" s="48">
        <v>15802</v>
      </c>
      <c r="C8" s="48">
        <v>16955</v>
      </c>
      <c r="D8" s="48">
        <v>21576</v>
      </c>
      <c r="E8" s="48">
        <v>25360</v>
      </c>
      <c r="F8" s="5"/>
      <c r="G8" s="5"/>
      <c r="H8" s="5"/>
      <c r="I8" s="5"/>
      <c r="J8" s="5"/>
      <c r="K8" s="5"/>
      <c r="L8" s="5"/>
      <c r="M8" s="5"/>
      <c r="N8" s="5"/>
    </row>
    <row r="9" spans="1:14" ht="15" thickBot="1" x14ac:dyDescent="0.4">
      <c r="A9" s="45" t="s">
        <v>102</v>
      </c>
      <c r="B9" s="46">
        <v>10950</v>
      </c>
      <c r="C9" s="46">
        <v>11578</v>
      </c>
      <c r="D9" s="46">
        <v>15210</v>
      </c>
      <c r="E9" s="46">
        <v>18450</v>
      </c>
      <c r="F9" s="5"/>
      <c r="G9" s="5"/>
      <c r="H9" s="5"/>
      <c r="I9" s="5"/>
      <c r="J9" s="5"/>
      <c r="K9" s="5"/>
      <c r="L9" s="5"/>
      <c r="M9" s="5"/>
      <c r="N9" s="5"/>
    </row>
    <row r="10" spans="1:14" ht="15" thickBot="1" x14ac:dyDescent="0.4">
      <c r="A10" s="47" t="s">
        <v>21</v>
      </c>
      <c r="B10" s="48">
        <v>4852</v>
      </c>
      <c r="C10" s="48">
        <v>5377</v>
      </c>
      <c r="D10" s="48">
        <v>6366</v>
      </c>
      <c r="E10" s="48">
        <v>6910</v>
      </c>
      <c r="F10" s="5"/>
      <c r="G10" s="5"/>
      <c r="H10" s="5"/>
      <c r="I10" s="5"/>
      <c r="J10" s="5"/>
      <c r="K10" s="5"/>
      <c r="L10" s="5"/>
      <c r="M10" s="5"/>
      <c r="N10" s="5"/>
    </row>
    <row r="11" spans="1:14" ht="15" thickBot="1" x14ac:dyDescent="0.4">
      <c r="A11" s="45" t="s">
        <v>103</v>
      </c>
      <c r="B11" s="49">
        <v>933</v>
      </c>
      <c r="C11" s="46">
        <v>1048</v>
      </c>
      <c r="D11" s="46">
        <v>1165</v>
      </c>
      <c r="E11" s="46">
        <v>1202</v>
      </c>
      <c r="F11" s="5"/>
      <c r="G11" s="5"/>
      <c r="H11" s="5"/>
      <c r="I11" s="5"/>
      <c r="J11" s="5"/>
      <c r="K11" s="5"/>
      <c r="L11" s="5"/>
      <c r="M11" s="5"/>
      <c r="N11" s="5"/>
    </row>
    <row r="12" spans="1:14" ht="15" thickBot="1" x14ac:dyDescent="0.4">
      <c r="A12" s="45" t="s">
        <v>104</v>
      </c>
      <c r="B12" s="46">
        <v>2559</v>
      </c>
      <c r="C12" s="46">
        <v>2649</v>
      </c>
      <c r="D12" s="46">
        <v>2861</v>
      </c>
      <c r="E12" s="46">
        <v>2948</v>
      </c>
      <c r="F12" s="5"/>
      <c r="G12" s="5"/>
      <c r="H12" s="5"/>
      <c r="I12" s="5"/>
      <c r="J12" s="5"/>
      <c r="K12" s="5"/>
      <c r="L12" s="5"/>
      <c r="M12" s="5"/>
      <c r="N12" s="5"/>
    </row>
    <row r="13" spans="1:14" ht="15" thickBot="1" x14ac:dyDescent="0.4">
      <c r="A13" s="45" t="s">
        <v>105</v>
      </c>
      <c r="B13" s="49">
        <v>220</v>
      </c>
      <c r="C13" s="49">
        <v>232</v>
      </c>
      <c r="D13" s="49">
        <v>240</v>
      </c>
      <c r="E13" s="49">
        <v>248</v>
      </c>
      <c r="F13" s="5"/>
      <c r="G13" s="5"/>
      <c r="H13" s="5"/>
      <c r="I13" s="5"/>
      <c r="J13" s="5"/>
      <c r="K13" s="5"/>
      <c r="L13" s="5"/>
      <c r="M13" s="5"/>
      <c r="N13" s="5"/>
    </row>
    <row r="14" spans="1:14" ht="15" thickBot="1" x14ac:dyDescent="0.4">
      <c r="A14" s="47" t="s">
        <v>25</v>
      </c>
      <c r="B14" s="48">
        <v>1140</v>
      </c>
      <c r="C14" s="48">
        <v>1448</v>
      </c>
      <c r="D14" s="48">
        <v>2100</v>
      </c>
      <c r="E14" s="48">
        <v>2512</v>
      </c>
      <c r="F14" s="5"/>
      <c r="G14" s="5"/>
      <c r="H14" s="5"/>
      <c r="I14" s="5"/>
      <c r="J14" s="5"/>
      <c r="K14" s="5"/>
      <c r="L14" s="5"/>
      <c r="M14" s="5"/>
      <c r="N14" s="5"/>
    </row>
    <row r="15" spans="1:14" ht="15" thickBot="1" x14ac:dyDescent="0.4">
      <c r="A15" s="45" t="s">
        <v>106</v>
      </c>
      <c r="B15" s="49">
        <v>285</v>
      </c>
      <c r="C15" s="49">
        <v>362</v>
      </c>
      <c r="D15" s="49">
        <v>525</v>
      </c>
      <c r="E15" s="49">
        <v>628</v>
      </c>
      <c r="F15" s="5"/>
      <c r="G15" s="5"/>
      <c r="H15" s="5"/>
      <c r="I15" s="5"/>
      <c r="J15" s="5"/>
      <c r="K15" s="5"/>
      <c r="L15" s="5"/>
      <c r="M15" s="5"/>
      <c r="N15" s="5"/>
    </row>
    <row r="16" spans="1:14" ht="15" thickBot="1" x14ac:dyDescent="0.4">
      <c r="A16" s="47" t="s">
        <v>27</v>
      </c>
      <c r="B16" s="50">
        <v>855</v>
      </c>
      <c r="C16" s="48">
        <v>1086</v>
      </c>
      <c r="D16" s="48">
        <v>1575</v>
      </c>
      <c r="E16" s="48">
        <v>1884</v>
      </c>
      <c r="F16" s="5"/>
      <c r="G16" s="5"/>
      <c r="H16" s="5"/>
      <c r="I16" s="5"/>
      <c r="J16" s="5"/>
      <c r="K16" s="5"/>
      <c r="L16" s="5"/>
      <c r="M16" s="5"/>
      <c r="N16" s="5"/>
    </row>
    <row r="17" spans="1:14" x14ac:dyDescent="0.3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ht="15" thickBot="1" x14ac:dyDescent="0.4">
      <c r="A18" s="138" t="s">
        <v>90</v>
      </c>
      <c r="B18" s="138"/>
      <c r="C18" s="138"/>
      <c r="D18" s="138"/>
      <c r="E18" s="138"/>
      <c r="F18" s="138"/>
      <c r="G18" s="5"/>
      <c r="H18" s="5"/>
      <c r="I18" s="5"/>
      <c r="J18" s="5"/>
      <c r="K18" s="5"/>
      <c r="L18" s="5"/>
      <c r="M18" s="5"/>
      <c r="N18" s="5"/>
    </row>
    <row r="19" spans="1:14" ht="15" thickBot="1" x14ac:dyDescent="0.4">
      <c r="A19" s="51" t="s">
        <v>12</v>
      </c>
      <c r="B19" s="52" t="s">
        <v>13</v>
      </c>
      <c r="C19" s="52" t="s">
        <v>14</v>
      </c>
      <c r="D19" s="52" t="s">
        <v>15</v>
      </c>
      <c r="E19" s="52" t="s">
        <v>16</v>
      </c>
      <c r="F19" s="5"/>
      <c r="G19" s="5"/>
      <c r="H19" s="5"/>
      <c r="I19" s="5"/>
      <c r="J19" s="5"/>
      <c r="K19" s="5"/>
      <c r="L19" s="5"/>
      <c r="M19" s="5"/>
      <c r="N19" s="5"/>
    </row>
    <row r="20" spans="1:14" ht="15" thickBot="1" x14ac:dyDescent="0.4">
      <c r="A20" s="8" t="s">
        <v>29</v>
      </c>
      <c r="B20" s="9">
        <v>375</v>
      </c>
      <c r="C20" s="9">
        <v>375</v>
      </c>
      <c r="D20" s="9">
        <v>375</v>
      </c>
      <c r="E20" s="9">
        <v>375</v>
      </c>
      <c r="F20" s="5"/>
      <c r="G20" s="5"/>
      <c r="H20" s="5"/>
      <c r="I20" s="5"/>
      <c r="J20" s="5"/>
      <c r="K20" s="5"/>
      <c r="L20" s="5"/>
      <c r="M20" s="5"/>
      <c r="N20" s="5"/>
    </row>
    <row r="21" spans="1:14" x14ac:dyDescent="0.3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x14ac:dyDescent="0.35">
      <c r="A22" s="138" t="s">
        <v>30</v>
      </c>
      <c r="B22" s="138"/>
      <c r="C22" s="138"/>
      <c r="D22" s="138"/>
      <c r="E22" s="138"/>
      <c r="F22" s="5"/>
      <c r="G22" s="5"/>
      <c r="H22" s="5"/>
      <c r="I22" s="5"/>
      <c r="J22" s="5"/>
      <c r="K22" s="5"/>
      <c r="L22" s="5"/>
      <c r="M22" s="5"/>
      <c r="N22" s="5"/>
    </row>
    <row r="23" spans="1:14" ht="82.5" customHeight="1" x14ac:dyDescent="0.35">
      <c r="A23" s="124" t="s">
        <v>91</v>
      </c>
      <c r="B23" s="124"/>
      <c r="C23" s="124"/>
      <c r="D23" s="124"/>
      <c r="E23" s="124"/>
      <c r="F23" s="124"/>
      <c r="G23" s="5"/>
      <c r="H23" s="5"/>
      <c r="I23" s="5"/>
      <c r="J23" s="5"/>
      <c r="K23" s="5"/>
      <c r="L23" s="5"/>
      <c r="M23" s="5"/>
      <c r="N23" s="5"/>
    </row>
    <row r="24" spans="1:14" ht="15" thickBot="1" x14ac:dyDescent="0.4">
      <c r="A24" s="5"/>
      <c r="B24" s="5"/>
      <c r="C24" s="5"/>
      <c r="D24" s="5"/>
      <c r="E24" s="5"/>
      <c r="F24" s="5"/>
      <c r="G24" s="5"/>
      <c r="H24" s="5"/>
      <c r="I24" s="37"/>
      <c r="J24" s="5"/>
      <c r="K24" s="5"/>
      <c r="L24" s="5"/>
      <c r="M24" s="5"/>
      <c r="N24" s="5"/>
    </row>
    <row r="25" spans="1:14" ht="15" thickBot="1" x14ac:dyDescent="0.4">
      <c r="A25" s="6" t="s">
        <v>12</v>
      </c>
      <c r="B25" s="7" t="s">
        <v>13</v>
      </c>
      <c r="C25" s="7" t="s">
        <v>14</v>
      </c>
      <c r="D25" s="7" t="s">
        <v>15</v>
      </c>
      <c r="E25" s="7" t="s">
        <v>16</v>
      </c>
      <c r="F25" s="5"/>
      <c r="G25" s="5"/>
      <c r="H25" s="5"/>
      <c r="I25" s="5"/>
      <c r="J25" s="5"/>
      <c r="K25" s="5"/>
      <c r="L25" s="5"/>
      <c r="M25" s="5"/>
      <c r="N25" s="5"/>
    </row>
    <row r="26" spans="1:14" ht="15" thickBot="1" x14ac:dyDescent="0.4">
      <c r="A26" s="8" t="s">
        <v>31</v>
      </c>
      <c r="B26" s="11"/>
      <c r="C26" s="11"/>
      <c r="D26" s="11"/>
      <c r="E26" s="11"/>
      <c r="F26" s="5"/>
      <c r="G26" s="5"/>
      <c r="H26" s="5"/>
      <c r="I26" s="5"/>
      <c r="J26" s="5"/>
      <c r="K26" s="5"/>
      <c r="L26" s="5"/>
      <c r="M26" s="5"/>
      <c r="N26" s="5"/>
    </row>
    <row r="27" spans="1:14" ht="15" thickBot="1" x14ac:dyDescent="0.4">
      <c r="A27" s="33"/>
      <c r="B27" s="9"/>
      <c r="C27" s="9"/>
      <c r="D27" s="9"/>
      <c r="E27" s="9"/>
      <c r="F27" s="5"/>
      <c r="G27" s="5"/>
      <c r="H27" s="5"/>
      <c r="I27" s="5"/>
      <c r="J27" s="5"/>
      <c r="K27" s="5"/>
      <c r="L27" s="5"/>
      <c r="M27" s="5"/>
      <c r="N27" s="5"/>
    </row>
    <row r="28" spans="1:14" ht="15" thickBot="1" x14ac:dyDescent="0.4">
      <c r="A28" s="33"/>
      <c r="B28" s="9"/>
      <c r="C28" s="9"/>
      <c r="D28" s="9"/>
      <c r="E28" s="9"/>
      <c r="F28" s="5"/>
      <c r="G28" s="5"/>
      <c r="H28" s="5"/>
      <c r="I28" s="5"/>
      <c r="J28" s="5"/>
      <c r="K28" s="5"/>
      <c r="L28" s="5"/>
      <c r="M28" s="5"/>
      <c r="N28" s="5"/>
    </row>
    <row r="29" spans="1:14" ht="15" thickBot="1" x14ac:dyDescent="0.4">
      <c r="A29" s="34" t="s">
        <v>34</v>
      </c>
      <c r="B29" s="9"/>
      <c r="C29" s="9"/>
      <c r="D29" s="9"/>
      <c r="E29" s="9"/>
      <c r="F29" s="5"/>
      <c r="G29" s="5"/>
      <c r="H29" s="5"/>
      <c r="I29" s="5"/>
      <c r="J29" s="5"/>
      <c r="K29" s="5"/>
      <c r="L29" s="5"/>
      <c r="M29" s="5"/>
      <c r="N29" s="5"/>
    </row>
    <row r="30" spans="1:14" ht="15" thickBot="1" x14ac:dyDescent="0.4">
      <c r="A30" s="8" t="s">
        <v>35</v>
      </c>
      <c r="B30" s="9"/>
      <c r="C30" s="9"/>
      <c r="D30" s="9"/>
      <c r="E30" s="9"/>
      <c r="F30" s="5"/>
      <c r="G30" s="5"/>
      <c r="H30" s="5"/>
      <c r="I30" s="5"/>
      <c r="J30" s="5"/>
      <c r="K30" s="5"/>
      <c r="L30" s="5"/>
      <c r="M30" s="5"/>
      <c r="N30" s="5"/>
    </row>
    <row r="31" spans="1:14" ht="15" thickBot="1" x14ac:dyDescent="0.4">
      <c r="A31" s="33"/>
      <c r="B31" s="9"/>
      <c r="C31" s="9"/>
      <c r="D31" s="9"/>
      <c r="E31" s="9"/>
      <c r="F31" s="5"/>
      <c r="G31" s="5"/>
      <c r="H31" s="5"/>
      <c r="I31" s="5"/>
      <c r="J31" s="5"/>
      <c r="K31" s="5"/>
      <c r="L31" s="5"/>
      <c r="M31" s="5"/>
      <c r="N31" s="5"/>
    </row>
    <row r="32" spans="1:14" ht="15" thickBot="1" x14ac:dyDescent="0.4">
      <c r="A32" s="33"/>
      <c r="B32" s="9"/>
      <c r="C32" s="9"/>
      <c r="D32" s="9"/>
      <c r="E32" s="9"/>
      <c r="F32" s="5"/>
      <c r="G32" s="5"/>
      <c r="H32" s="5"/>
      <c r="I32" s="5"/>
      <c r="J32" s="5"/>
      <c r="K32" s="5"/>
      <c r="L32" s="5"/>
      <c r="M32" s="5"/>
      <c r="N32" s="5"/>
    </row>
    <row r="33" spans="1:14" ht="15" thickBot="1" x14ac:dyDescent="0.4">
      <c r="A33" s="34" t="s">
        <v>37</v>
      </c>
      <c r="B33" s="9"/>
      <c r="C33" s="9"/>
      <c r="D33" s="9"/>
      <c r="E33" s="9"/>
      <c r="F33" s="5"/>
      <c r="G33" s="5"/>
      <c r="H33" s="5"/>
      <c r="I33" s="5"/>
      <c r="J33" s="5"/>
      <c r="K33" s="5"/>
      <c r="L33" s="5"/>
      <c r="M33" s="5"/>
      <c r="N33" s="5"/>
    </row>
    <row r="34" spans="1:14" ht="15" thickBot="1" x14ac:dyDescent="0.4">
      <c r="A34" s="34" t="s">
        <v>38</v>
      </c>
      <c r="B34" s="11"/>
      <c r="C34" s="11"/>
      <c r="D34" s="11"/>
      <c r="E34" s="11"/>
      <c r="F34" s="5"/>
      <c r="G34" s="5"/>
      <c r="H34" s="5"/>
      <c r="I34" s="5"/>
      <c r="J34" s="5"/>
      <c r="K34" s="5"/>
      <c r="L34" s="5"/>
      <c r="M34" s="5"/>
      <c r="N34" s="5"/>
    </row>
    <row r="35" spans="1:14" ht="15" thickBot="1" x14ac:dyDescent="0.4">
      <c r="A35" s="34" t="s">
        <v>7</v>
      </c>
      <c r="B35" s="11"/>
      <c r="C35" s="11"/>
      <c r="D35" s="11"/>
      <c r="E35" s="11"/>
      <c r="F35" s="5"/>
      <c r="G35" s="5"/>
      <c r="H35" s="5"/>
      <c r="I35" s="5"/>
      <c r="J35" s="5"/>
      <c r="K35" s="5"/>
      <c r="L35" s="5"/>
      <c r="M35" s="5"/>
      <c r="N35" s="5"/>
    </row>
    <row r="36" spans="1:14" ht="15" thickBot="1" x14ac:dyDescent="0.4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1:14" ht="15" thickBot="1" x14ac:dyDescent="0.4">
      <c r="A37" s="145" t="s">
        <v>39</v>
      </c>
      <c r="B37" s="145"/>
      <c r="C37" s="145"/>
      <c r="D37" s="145"/>
      <c r="E37" s="145"/>
      <c r="F37" s="5"/>
      <c r="G37" s="5"/>
      <c r="H37" s="5"/>
      <c r="I37" s="37" t="s">
        <v>92</v>
      </c>
      <c r="J37" s="5"/>
      <c r="K37" s="5"/>
      <c r="L37" s="5"/>
      <c r="M37" s="5"/>
      <c r="N37" s="5"/>
    </row>
    <row r="38" spans="1:14" ht="15" thickBot="1" x14ac:dyDescent="0.4">
      <c r="A38" s="6" t="s">
        <v>12</v>
      </c>
      <c r="B38" s="7" t="s">
        <v>13</v>
      </c>
      <c r="C38" s="7" t="s">
        <v>14</v>
      </c>
      <c r="D38" s="7" t="s">
        <v>15</v>
      </c>
      <c r="E38" s="7" t="s">
        <v>16</v>
      </c>
      <c r="F38" s="5"/>
      <c r="G38" s="5"/>
      <c r="H38" s="5"/>
      <c r="I38" s="5"/>
      <c r="J38" s="5"/>
      <c r="K38" s="5"/>
      <c r="L38" s="5"/>
      <c r="M38" s="5"/>
      <c r="N38" s="5"/>
    </row>
    <row r="39" spans="1:14" ht="15" thickBot="1" x14ac:dyDescent="0.4">
      <c r="A39" s="33" t="s">
        <v>40</v>
      </c>
      <c r="B39" s="49">
        <v>200</v>
      </c>
      <c r="C39" s="49">
        <v>300</v>
      </c>
      <c r="D39" s="49"/>
      <c r="E39" s="49"/>
      <c r="F39" s="5"/>
      <c r="G39" s="5"/>
      <c r="H39" s="5"/>
      <c r="I39" s="5"/>
      <c r="J39" s="5"/>
      <c r="K39" s="5"/>
      <c r="L39" s="5"/>
      <c r="M39" s="5"/>
      <c r="N39" s="5"/>
    </row>
    <row r="40" spans="1:14" ht="15" thickBot="1" x14ac:dyDescent="0.4">
      <c r="A40" s="33" t="s">
        <v>41</v>
      </c>
      <c r="B40" s="49">
        <v>110</v>
      </c>
      <c r="C40" s="49">
        <v>112</v>
      </c>
      <c r="D40" s="49">
        <v>114</v>
      </c>
      <c r="E40" s="49">
        <v>115</v>
      </c>
      <c r="F40" s="5"/>
      <c r="G40" s="5"/>
      <c r="H40" s="5"/>
      <c r="I40" s="5"/>
      <c r="J40" s="5"/>
      <c r="K40" s="5"/>
      <c r="L40" s="5"/>
      <c r="M40" s="5"/>
      <c r="N40" s="5"/>
    </row>
    <row r="41" spans="1:14" ht="15" thickBot="1" x14ac:dyDescent="0.4">
      <c r="A41" s="34" t="s">
        <v>42</v>
      </c>
      <c r="B41" s="50">
        <v>310</v>
      </c>
      <c r="C41" s="50">
        <v>412</v>
      </c>
      <c r="D41" s="50">
        <v>114</v>
      </c>
      <c r="E41" s="50">
        <v>115</v>
      </c>
      <c r="F41" s="5"/>
      <c r="G41" s="5"/>
      <c r="H41" s="5"/>
      <c r="I41" s="5"/>
      <c r="J41" s="5"/>
      <c r="K41" s="5"/>
      <c r="L41" s="5"/>
      <c r="M41" s="5"/>
      <c r="N41" s="5"/>
    </row>
    <row r="42" spans="1:14" ht="15" thickBot="1" x14ac:dyDescent="0.4">
      <c r="A42" s="33" t="s">
        <v>43</v>
      </c>
      <c r="B42" s="49"/>
      <c r="C42" s="49"/>
      <c r="D42" s="49"/>
      <c r="E42" s="49">
        <v>525</v>
      </c>
      <c r="F42" s="5"/>
      <c r="G42" s="5"/>
      <c r="H42" s="5"/>
      <c r="I42" s="5"/>
      <c r="J42" s="5"/>
      <c r="K42" s="5"/>
      <c r="L42" s="5"/>
      <c r="M42" s="5"/>
      <c r="N42" s="5"/>
    </row>
    <row r="43" spans="1:14" x14ac:dyDescent="0.35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1:14" x14ac:dyDescent="0.35">
      <c r="A44" s="138" t="s">
        <v>93</v>
      </c>
      <c r="B44" s="138"/>
      <c r="C44" s="138"/>
      <c r="D44" s="138"/>
      <c r="E44" s="138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5">
      <c r="A45" s="138" t="s">
        <v>94</v>
      </c>
      <c r="B45" s="138"/>
      <c r="C45" s="138"/>
      <c r="D45" s="138"/>
      <c r="E45" s="138"/>
      <c r="F45" s="5"/>
      <c r="G45" s="5"/>
      <c r="H45" s="5"/>
      <c r="I45" s="5"/>
      <c r="J45" s="5"/>
      <c r="K45" s="5"/>
      <c r="L45" s="5"/>
      <c r="M45" s="5"/>
      <c r="N45" s="5"/>
    </row>
    <row r="46" spans="1:14" x14ac:dyDescent="0.35">
      <c r="A46" s="138" t="s">
        <v>46</v>
      </c>
      <c r="B46" s="138"/>
      <c r="C46" s="138"/>
      <c r="D46" s="138"/>
      <c r="E46" s="138"/>
      <c r="F46" s="5"/>
      <c r="G46" s="5"/>
      <c r="H46" s="5"/>
      <c r="I46" s="5"/>
      <c r="J46" s="5"/>
      <c r="K46" s="5"/>
      <c r="L46" s="5"/>
      <c r="M46" s="5"/>
      <c r="N46" s="5"/>
    </row>
    <row r="47" spans="1:14" x14ac:dyDescent="0.35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ht="15" thickBot="1" x14ac:dyDescent="0.4">
      <c r="A48" s="37" t="s">
        <v>47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4" ht="15" thickBot="1" x14ac:dyDescent="0.4">
      <c r="A49" s="53" t="s">
        <v>12</v>
      </c>
      <c r="B49" s="7">
        <v>0</v>
      </c>
      <c r="C49" s="7" t="s">
        <v>49</v>
      </c>
      <c r="D49" s="7" t="s">
        <v>14</v>
      </c>
      <c r="E49" s="7" t="s">
        <v>15</v>
      </c>
      <c r="F49" s="7" t="s">
        <v>16</v>
      </c>
      <c r="G49" s="5"/>
      <c r="H49" s="5"/>
      <c r="I49" s="5"/>
      <c r="J49" s="5"/>
      <c r="K49" s="5"/>
      <c r="L49" s="5"/>
      <c r="M49" s="5"/>
      <c r="N49" s="5"/>
    </row>
    <row r="50" spans="1:14" ht="15" thickBot="1" x14ac:dyDescent="0.4">
      <c r="A50" s="30" t="s">
        <v>17</v>
      </c>
      <c r="B50" s="9"/>
      <c r="C50" s="46">
        <v>18230</v>
      </c>
      <c r="D50" s="46">
        <v>19540</v>
      </c>
      <c r="E50" s="46">
        <v>25200</v>
      </c>
      <c r="F50" s="46">
        <v>29500</v>
      </c>
      <c r="G50" s="5"/>
      <c r="H50" s="5"/>
      <c r="I50" s="5"/>
      <c r="J50" s="5"/>
      <c r="K50" s="5"/>
      <c r="L50" s="5"/>
      <c r="M50" s="5"/>
      <c r="N50" s="5"/>
    </row>
    <row r="51" spans="1:14" ht="15" thickBot="1" x14ac:dyDescent="0.4">
      <c r="A51" s="30" t="s">
        <v>18</v>
      </c>
      <c r="B51" s="9"/>
      <c r="C51" s="46">
        <v>2428</v>
      </c>
      <c r="D51" s="46">
        <v>2585</v>
      </c>
      <c r="E51" s="46">
        <v>3624</v>
      </c>
      <c r="F51" s="46">
        <v>4140</v>
      </c>
      <c r="G51" s="5"/>
      <c r="H51" s="5"/>
      <c r="I51" s="5"/>
      <c r="J51" s="5"/>
      <c r="K51" s="5"/>
      <c r="L51" s="5"/>
      <c r="M51" s="5"/>
      <c r="N51" s="5"/>
    </row>
    <row r="52" spans="1:14" ht="15" thickBot="1" x14ac:dyDescent="0.4">
      <c r="A52" s="31" t="s">
        <v>95</v>
      </c>
      <c r="B52" s="11"/>
      <c r="C52" s="48">
        <v>15802</v>
      </c>
      <c r="D52" s="48">
        <v>16955</v>
      </c>
      <c r="E52" s="48">
        <v>21576</v>
      </c>
      <c r="F52" s="48">
        <v>25360</v>
      </c>
      <c r="G52" s="5"/>
      <c r="H52" s="5"/>
      <c r="I52" s="5"/>
      <c r="J52" s="5"/>
      <c r="K52" s="5"/>
      <c r="L52" s="5"/>
      <c r="M52" s="5"/>
      <c r="N52" s="5"/>
    </row>
    <row r="53" spans="1:14" ht="15" thickBot="1" x14ac:dyDescent="0.4">
      <c r="A53" s="30" t="s">
        <v>20</v>
      </c>
      <c r="B53" s="9"/>
      <c r="C53" s="46">
        <v>10950</v>
      </c>
      <c r="D53" s="46">
        <v>11578</v>
      </c>
      <c r="E53" s="46">
        <v>15210</v>
      </c>
      <c r="F53" s="46">
        <v>18450</v>
      </c>
      <c r="G53" s="5"/>
      <c r="H53" s="5"/>
      <c r="I53" s="5"/>
      <c r="J53" s="5"/>
      <c r="K53" s="5"/>
      <c r="L53" s="5"/>
      <c r="M53" s="5"/>
      <c r="N53" s="5"/>
    </row>
    <row r="54" spans="1:14" ht="15" thickBot="1" x14ac:dyDescent="0.4">
      <c r="A54" s="31" t="s">
        <v>21</v>
      </c>
      <c r="B54" s="11"/>
      <c r="C54" s="48">
        <v>4852</v>
      </c>
      <c r="D54" s="48">
        <v>5377</v>
      </c>
      <c r="E54" s="48">
        <v>6366</v>
      </c>
      <c r="F54" s="48">
        <v>6910</v>
      </c>
      <c r="G54" s="5"/>
      <c r="H54" s="5"/>
      <c r="I54" s="5"/>
      <c r="J54" s="5"/>
      <c r="K54" s="5"/>
      <c r="L54" s="5"/>
      <c r="M54" s="5"/>
      <c r="N54" s="5"/>
    </row>
    <row r="55" spans="1:14" ht="15" thickBot="1" x14ac:dyDescent="0.4">
      <c r="A55" s="30" t="s">
        <v>22</v>
      </c>
      <c r="B55" s="9"/>
      <c r="C55" s="9"/>
      <c r="D55" s="9"/>
      <c r="E55" s="9"/>
      <c r="F55" s="9"/>
      <c r="G55" s="5"/>
      <c r="H55" s="5"/>
      <c r="I55" s="5"/>
      <c r="J55" s="5"/>
      <c r="K55" s="5"/>
      <c r="L55" s="5"/>
      <c r="M55" s="5"/>
      <c r="N55" s="5"/>
    </row>
    <row r="56" spans="1:14" ht="15" thickBot="1" x14ac:dyDescent="0.4">
      <c r="A56" s="30" t="s">
        <v>23</v>
      </c>
      <c r="B56" s="9"/>
      <c r="C56" s="9"/>
      <c r="D56" s="9"/>
      <c r="E56" s="9"/>
      <c r="F56" s="9"/>
      <c r="G56" s="5"/>
      <c r="H56" s="5"/>
      <c r="I56" s="5"/>
      <c r="J56" s="5"/>
      <c r="K56" s="5"/>
      <c r="L56" s="5"/>
      <c r="M56" s="5"/>
      <c r="N56" s="5"/>
    </row>
    <row r="57" spans="1:14" ht="15" thickBot="1" x14ac:dyDescent="0.4">
      <c r="A57" s="30" t="s">
        <v>24</v>
      </c>
      <c r="B57" s="9"/>
      <c r="C57" s="9"/>
      <c r="D57" s="9"/>
      <c r="E57" s="9"/>
      <c r="F57" s="9"/>
      <c r="G57" s="5"/>
      <c r="H57" s="5"/>
      <c r="I57" s="5"/>
      <c r="J57" s="5"/>
      <c r="K57" s="5"/>
      <c r="L57" s="5"/>
      <c r="M57" s="5"/>
      <c r="N57" s="5"/>
    </row>
    <row r="58" spans="1:14" ht="15" thickBot="1" x14ac:dyDescent="0.4">
      <c r="A58" s="31" t="s">
        <v>96</v>
      </c>
      <c r="B58" s="11"/>
      <c r="C58" s="11"/>
      <c r="D58" s="11"/>
      <c r="E58" s="11"/>
      <c r="F58" s="11"/>
      <c r="G58" s="5"/>
      <c r="H58" s="5"/>
      <c r="I58" s="5"/>
      <c r="J58" s="5"/>
      <c r="K58" s="5"/>
      <c r="L58" s="5"/>
      <c r="M58" s="5"/>
      <c r="N58" s="5"/>
    </row>
    <row r="59" spans="1:14" ht="15" thickBot="1" x14ac:dyDescent="0.4">
      <c r="A59" s="30" t="s">
        <v>26</v>
      </c>
      <c r="B59" s="9"/>
      <c r="C59" s="9"/>
      <c r="D59" s="9"/>
      <c r="E59" s="9"/>
      <c r="F59" s="9"/>
      <c r="G59" s="5"/>
      <c r="H59" s="5"/>
      <c r="I59" s="5"/>
      <c r="J59" s="5"/>
      <c r="K59" s="5"/>
      <c r="L59" s="5"/>
      <c r="M59" s="5"/>
      <c r="N59" s="5"/>
    </row>
    <row r="60" spans="1:14" ht="15" thickBot="1" x14ac:dyDescent="0.4">
      <c r="A60" s="31" t="s">
        <v>66</v>
      </c>
      <c r="B60" s="11"/>
      <c r="C60" s="11"/>
      <c r="D60" s="11"/>
      <c r="E60" s="11"/>
      <c r="F60" s="11"/>
      <c r="G60" s="5"/>
      <c r="H60" s="5"/>
      <c r="I60" s="5"/>
      <c r="J60" s="5"/>
      <c r="K60" s="5"/>
      <c r="L60" s="5"/>
      <c r="M60" s="5"/>
      <c r="N60" s="5"/>
    </row>
    <row r="61" spans="1:14" ht="15" thickBot="1" x14ac:dyDescent="0.4">
      <c r="A61" s="30" t="s">
        <v>56</v>
      </c>
      <c r="B61" s="9"/>
      <c r="C61" s="9"/>
      <c r="D61" s="9"/>
      <c r="E61" s="9"/>
      <c r="F61" s="9"/>
      <c r="G61" s="5"/>
      <c r="H61" s="5"/>
      <c r="I61" s="5"/>
      <c r="J61" s="5"/>
      <c r="K61" s="5"/>
      <c r="L61" s="5"/>
      <c r="M61" s="5"/>
      <c r="N61" s="5"/>
    </row>
    <row r="62" spans="1:14" ht="15" thickBot="1" x14ac:dyDescent="0.4">
      <c r="A62" s="31" t="s">
        <v>57</v>
      </c>
      <c r="B62" s="11"/>
      <c r="C62" s="11"/>
      <c r="D62" s="11"/>
      <c r="E62" s="11"/>
      <c r="F62" s="11"/>
      <c r="G62" s="5"/>
      <c r="H62" s="5"/>
      <c r="I62" s="5"/>
      <c r="J62" s="5"/>
      <c r="K62" s="5"/>
      <c r="L62" s="5"/>
      <c r="M62" s="5"/>
      <c r="N62" s="5"/>
    </row>
    <row r="63" spans="1:14" ht="15" thickBot="1" x14ac:dyDescent="0.4">
      <c r="A63" s="30" t="s">
        <v>67</v>
      </c>
      <c r="B63" s="9"/>
      <c r="C63" s="123"/>
      <c r="D63" s="9"/>
      <c r="E63" s="9"/>
      <c r="F63" s="9"/>
      <c r="G63" s="5"/>
      <c r="H63" s="5"/>
      <c r="I63" s="5"/>
      <c r="J63" s="5"/>
      <c r="K63" s="5"/>
      <c r="L63" s="5"/>
      <c r="M63" s="5"/>
      <c r="N63" s="5"/>
    </row>
    <row r="64" spans="1:14" ht="15" thickBot="1" x14ac:dyDescent="0.4">
      <c r="A64" s="30" t="s">
        <v>59</v>
      </c>
      <c r="B64" s="123"/>
      <c r="C64" s="123"/>
      <c r="D64" s="123"/>
      <c r="E64" s="123"/>
      <c r="F64" s="9"/>
      <c r="G64" s="5"/>
      <c r="H64" s="5"/>
      <c r="I64" s="5"/>
      <c r="J64" s="5"/>
      <c r="K64" s="5"/>
      <c r="L64" s="5"/>
      <c r="M64" s="5"/>
      <c r="N64" s="5"/>
    </row>
    <row r="65" spans="1:14" ht="15" thickBot="1" x14ac:dyDescent="0.4">
      <c r="A65" s="30" t="s">
        <v>68</v>
      </c>
      <c r="B65" s="9"/>
      <c r="C65" s="9"/>
      <c r="D65" s="9"/>
      <c r="E65" s="9"/>
      <c r="F65" s="9"/>
      <c r="G65" s="5"/>
      <c r="H65" s="5"/>
      <c r="I65" s="5"/>
      <c r="J65" s="5"/>
      <c r="K65" s="5"/>
      <c r="L65" s="5"/>
      <c r="M65" s="5"/>
      <c r="N65" s="5"/>
    </row>
    <row r="66" spans="1:14" ht="15" thickBot="1" x14ac:dyDescent="0.4">
      <c r="A66" s="30" t="s">
        <v>61</v>
      </c>
      <c r="B66" s="9"/>
      <c r="C66" s="9"/>
      <c r="D66" s="9"/>
      <c r="E66" s="9"/>
      <c r="F66" s="9"/>
      <c r="G66" s="5"/>
      <c r="H66" s="5"/>
      <c r="I66" s="5"/>
      <c r="J66" s="5"/>
      <c r="K66" s="5"/>
      <c r="L66" s="5"/>
      <c r="M66" s="5"/>
      <c r="N66" s="5"/>
    </row>
    <row r="67" spans="1:14" ht="15" thickBot="1" x14ac:dyDescent="0.4">
      <c r="A67" s="31" t="s">
        <v>62</v>
      </c>
      <c r="B67" s="11"/>
      <c r="C67" s="11"/>
      <c r="D67" s="11"/>
      <c r="E67" s="11"/>
      <c r="F67" s="11"/>
      <c r="G67" s="5"/>
      <c r="H67" s="5"/>
      <c r="I67" s="5"/>
      <c r="J67" s="5"/>
      <c r="K67" s="5"/>
      <c r="L67" s="5"/>
      <c r="M67" s="5"/>
      <c r="N67" s="5"/>
    </row>
    <row r="68" spans="1:14" x14ac:dyDescent="0.35">
      <c r="A68" s="5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</row>
    <row r="69" spans="1:14" ht="55" customHeight="1" x14ac:dyDescent="0.35">
      <c r="A69" s="124" t="s">
        <v>97</v>
      </c>
      <c r="B69" s="124"/>
      <c r="C69" s="124"/>
      <c r="D69" s="124"/>
      <c r="E69" s="124"/>
      <c r="F69" s="124"/>
      <c r="G69" s="5"/>
      <c r="H69" s="5"/>
      <c r="I69" s="5"/>
      <c r="J69" s="5"/>
      <c r="K69" s="5"/>
      <c r="L69" s="5"/>
      <c r="M69" s="5"/>
      <c r="N69" s="5"/>
    </row>
    <row r="70" spans="1:14" x14ac:dyDescent="0.35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 spans="1:14" ht="15" thickBot="1" x14ac:dyDescent="0.4">
      <c r="A71" s="142" t="s">
        <v>98</v>
      </c>
      <c r="B71" s="142"/>
      <c r="C71" s="142"/>
      <c r="D71" s="142"/>
      <c r="E71" s="142"/>
      <c r="F71" s="5"/>
      <c r="G71" s="5"/>
      <c r="H71" s="5"/>
      <c r="I71" s="5"/>
      <c r="J71" s="5"/>
      <c r="K71" s="5"/>
      <c r="L71" s="5"/>
      <c r="M71" s="5"/>
      <c r="N71" s="5"/>
    </row>
    <row r="72" spans="1:14" ht="15" thickBot="1" x14ac:dyDescent="0.4">
      <c r="A72" s="53" t="s">
        <v>12</v>
      </c>
      <c r="B72" s="7">
        <v>0</v>
      </c>
      <c r="C72" s="7" t="s">
        <v>13</v>
      </c>
      <c r="D72" s="7" t="s">
        <v>14</v>
      </c>
      <c r="E72" s="7" t="s">
        <v>15</v>
      </c>
      <c r="F72" s="7" t="s">
        <v>16</v>
      </c>
      <c r="G72" s="5"/>
      <c r="H72" s="5"/>
      <c r="I72" s="5"/>
      <c r="J72" s="5"/>
      <c r="K72" s="5"/>
      <c r="L72" s="5"/>
      <c r="M72" s="5"/>
      <c r="N72" s="5"/>
    </row>
    <row r="73" spans="1:14" ht="15" thickBot="1" x14ac:dyDescent="0.4">
      <c r="A73" s="30" t="s">
        <v>17</v>
      </c>
      <c r="B73" s="9"/>
      <c r="C73" s="46">
        <v>8230</v>
      </c>
      <c r="D73" s="46">
        <v>19540</v>
      </c>
      <c r="E73" s="46">
        <v>25200</v>
      </c>
      <c r="F73" s="46">
        <v>29500</v>
      </c>
      <c r="G73" s="5"/>
      <c r="H73" s="5"/>
      <c r="I73" s="5"/>
      <c r="J73" s="5"/>
      <c r="K73" s="5"/>
      <c r="L73" s="5"/>
      <c r="M73" s="5"/>
      <c r="N73" s="5"/>
    </row>
    <row r="74" spans="1:14" ht="15" thickBot="1" x14ac:dyDescent="0.4">
      <c r="A74" s="30" t="s">
        <v>18</v>
      </c>
      <c r="B74" s="9"/>
      <c r="C74" s="46">
        <v>2428</v>
      </c>
      <c r="D74" s="46">
        <v>2585</v>
      </c>
      <c r="E74" s="46">
        <v>3624</v>
      </c>
      <c r="F74" s="46">
        <v>4140</v>
      </c>
      <c r="G74" s="5"/>
      <c r="H74" s="5"/>
      <c r="I74" s="5"/>
      <c r="J74" s="5"/>
      <c r="K74" s="5"/>
      <c r="L74" s="5"/>
      <c r="M74" s="5"/>
      <c r="N74" s="5"/>
    </row>
    <row r="75" spans="1:14" ht="15" thickBot="1" x14ac:dyDescent="0.4">
      <c r="A75" s="31" t="s">
        <v>95</v>
      </c>
      <c r="B75" s="11"/>
      <c r="C75" s="48">
        <v>15802</v>
      </c>
      <c r="D75" s="48">
        <v>16955</v>
      </c>
      <c r="E75" s="48">
        <v>21576</v>
      </c>
      <c r="F75" s="48">
        <v>25360</v>
      </c>
      <c r="G75" s="5"/>
      <c r="H75" s="5"/>
      <c r="I75" s="5"/>
      <c r="J75" s="5"/>
      <c r="K75" s="5"/>
      <c r="L75" s="5"/>
      <c r="M75" s="5"/>
      <c r="N75" s="5"/>
    </row>
    <row r="76" spans="1:14" ht="15" thickBot="1" x14ac:dyDescent="0.4">
      <c r="A76" s="30" t="s">
        <v>20</v>
      </c>
      <c r="B76" s="9"/>
      <c r="C76" s="46">
        <v>10950</v>
      </c>
      <c r="D76" s="46">
        <v>11578</v>
      </c>
      <c r="E76" s="46">
        <v>15210</v>
      </c>
      <c r="F76" s="46">
        <v>18450</v>
      </c>
      <c r="G76" s="5"/>
      <c r="H76" s="5"/>
      <c r="I76" s="5"/>
      <c r="J76" s="5"/>
      <c r="K76" s="5"/>
      <c r="L76" s="5"/>
      <c r="M76" s="5"/>
      <c r="N76" s="5"/>
    </row>
    <row r="77" spans="1:14" ht="15" thickBot="1" x14ac:dyDescent="0.4">
      <c r="A77" s="31" t="s">
        <v>21</v>
      </c>
      <c r="B77" s="11"/>
      <c r="C77" s="48">
        <v>4852</v>
      </c>
      <c r="D77" s="48">
        <v>5377</v>
      </c>
      <c r="E77" s="48">
        <v>6366</v>
      </c>
      <c r="F77" s="48">
        <v>6910</v>
      </c>
      <c r="G77" s="5"/>
      <c r="H77" s="5"/>
      <c r="I77" s="5"/>
      <c r="J77" s="5"/>
      <c r="K77" s="5"/>
      <c r="L77" s="5"/>
      <c r="M77" s="5"/>
      <c r="N77" s="5"/>
    </row>
    <row r="78" spans="1:14" ht="15" thickBot="1" x14ac:dyDescent="0.4">
      <c r="A78" s="30" t="s">
        <v>22</v>
      </c>
      <c r="B78" s="9"/>
      <c r="C78" s="9"/>
      <c r="D78" s="9"/>
      <c r="E78" s="9"/>
      <c r="F78" s="9"/>
      <c r="G78" s="5"/>
      <c r="H78" s="5"/>
      <c r="I78" s="5"/>
      <c r="J78" s="5"/>
      <c r="K78" s="5"/>
      <c r="L78" s="5"/>
      <c r="M78" s="5"/>
      <c r="N78" s="5"/>
    </row>
    <row r="79" spans="1:14" ht="15" thickBot="1" x14ac:dyDescent="0.4">
      <c r="A79" s="30" t="s">
        <v>23</v>
      </c>
      <c r="B79" s="9"/>
      <c r="C79" s="9"/>
      <c r="D79" s="9"/>
      <c r="E79" s="9"/>
      <c r="F79" s="9"/>
      <c r="G79" s="5"/>
      <c r="H79" s="5"/>
      <c r="I79" s="5"/>
      <c r="J79" s="5"/>
      <c r="K79" s="5"/>
      <c r="L79" s="5"/>
      <c r="M79" s="5"/>
      <c r="N79" s="5"/>
    </row>
    <row r="80" spans="1:14" ht="15" thickBot="1" x14ac:dyDescent="0.4">
      <c r="A80" s="30" t="s">
        <v>24</v>
      </c>
      <c r="B80" s="9"/>
      <c r="C80" s="9"/>
      <c r="D80" s="9"/>
      <c r="E80" s="9"/>
      <c r="F80" s="9"/>
      <c r="G80" s="5"/>
      <c r="H80" s="5"/>
      <c r="I80" s="5"/>
      <c r="J80" s="5"/>
      <c r="K80" s="5"/>
      <c r="L80" s="5"/>
      <c r="M80" s="5"/>
      <c r="N80" s="5"/>
    </row>
    <row r="81" spans="1:14" ht="15" thickBot="1" x14ac:dyDescent="0.4">
      <c r="A81" s="31" t="s">
        <v>99</v>
      </c>
      <c r="B81" s="11"/>
      <c r="C81" s="11"/>
      <c r="D81" s="11"/>
      <c r="E81" s="11"/>
      <c r="F81" s="11"/>
      <c r="G81" s="5"/>
      <c r="H81" s="5"/>
      <c r="I81" s="5"/>
      <c r="J81" s="5"/>
      <c r="K81" s="5"/>
      <c r="L81" s="5"/>
      <c r="M81" s="5"/>
      <c r="N81" s="5"/>
    </row>
    <row r="82" spans="1:14" ht="15" thickBot="1" x14ac:dyDescent="0.4">
      <c r="A82" s="30" t="s">
        <v>26</v>
      </c>
      <c r="B82" s="9"/>
      <c r="C82" s="9"/>
      <c r="D82" s="9"/>
      <c r="E82" s="9"/>
      <c r="F82" s="9"/>
      <c r="G82" s="5"/>
      <c r="H82" s="5"/>
      <c r="I82" s="5"/>
      <c r="J82" s="5"/>
      <c r="K82" s="5"/>
      <c r="L82" s="5"/>
      <c r="M82" s="5"/>
      <c r="N82" s="5"/>
    </row>
    <row r="83" spans="1:14" ht="15" thickBot="1" x14ac:dyDescent="0.4">
      <c r="A83" s="31" t="s">
        <v>66</v>
      </c>
      <c r="B83" s="11"/>
      <c r="C83" s="11"/>
      <c r="D83" s="11"/>
      <c r="E83" s="11"/>
      <c r="F83" s="11"/>
      <c r="G83" s="5"/>
      <c r="H83" s="5"/>
      <c r="I83" s="5"/>
      <c r="J83" s="5"/>
      <c r="K83" s="5"/>
      <c r="L83" s="5"/>
      <c r="M83" s="5"/>
      <c r="N83" s="5"/>
    </row>
    <row r="84" spans="1:14" ht="15" thickBot="1" x14ac:dyDescent="0.4">
      <c r="A84" s="30" t="s">
        <v>56</v>
      </c>
      <c r="B84" s="9"/>
      <c r="C84" s="9"/>
      <c r="D84" s="9"/>
      <c r="E84" s="9"/>
      <c r="F84" s="9"/>
      <c r="G84" s="5"/>
      <c r="H84" s="5"/>
      <c r="I84" s="5"/>
      <c r="J84" s="5"/>
      <c r="K84" s="5"/>
      <c r="L84" s="5"/>
      <c r="M84" s="5"/>
      <c r="N84" s="5"/>
    </row>
    <row r="85" spans="1:14" ht="15" thickBot="1" x14ac:dyDescent="0.4">
      <c r="A85" s="31" t="s">
        <v>57</v>
      </c>
      <c r="B85" s="11"/>
      <c r="C85" s="11"/>
      <c r="D85" s="11"/>
      <c r="E85" s="11"/>
      <c r="F85" s="11"/>
      <c r="G85" s="5"/>
      <c r="H85" s="5"/>
      <c r="I85" s="5"/>
      <c r="J85" s="5"/>
      <c r="K85" s="5"/>
      <c r="L85" s="5"/>
      <c r="M85" s="5"/>
      <c r="N85" s="5"/>
    </row>
    <row r="86" spans="1:14" ht="15" thickBot="1" x14ac:dyDescent="0.4">
      <c r="A86" s="30" t="s">
        <v>67</v>
      </c>
      <c r="B86" s="9"/>
      <c r="C86" s="123"/>
      <c r="D86" s="9"/>
      <c r="E86" s="9"/>
      <c r="F86" s="9"/>
      <c r="G86" s="5"/>
      <c r="H86" s="5"/>
      <c r="I86" s="5"/>
      <c r="J86" s="5"/>
      <c r="K86" s="5"/>
      <c r="L86" s="5"/>
      <c r="M86" s="5"/>
      <c r="N86" s="5"/>
    </row>
    <row r="87" spans="1:14" ht="15" thickBot="1" x14ac:dyDescent="0.4">
      <c r="A87" s="30" t="s">
        <v>59</v>
      </c>
      <c r="B87" s="123"/>
      <c r="C87" s="123"/>
      <c r="D87" s="123"/>
      <c r="E87" s="123"/>
      <c r="F87" s="9"/>
      <c r="G87" s="5"/>
      <c r="H87" s="5"/>
      <c r="I87" s="5"/>
      <c r="J87" s="5"/>
      <c r="K87" s="5"/>
      <c r="L87" s="5"/>
      <c r="M87" s="5"/>
      <c r="N87" s="5"/>
    </row>
    <row r="88" spans="1:14" ht="15" thickBot="1" x14ac:dyDescent="0.4">
      <c r="A88" s="30" t="s">
        <v>68</v>
      </c>
      <c r="B88" s="9"/>
      <c r="C88" s="9"/>
      <c r="D88" s="9"/>
      <c r="E88" s="9"/>
      <c r="F88" s="9"/>
      <c r="G88" s="5"/>
      <c r="H88" s="5"/>
      <c r="I88" s="5"/>
      <c r="J88" s="5"/>
      <c r="K88" s="5"/>
      <c r="L88" s="5"/>
      <c r="M88" s="5"/>
      <c r="N88" s="5"/>
    </row>
    <row r="89" spans="1:14" ht="15" thickBot="1" x14ac:dyDescent="0.4">
      <c r="A89" s="30" t="s">
        <v>61</v>
      </c>
      <c r="B89" s="9"/>
      <c r="C89" s="9"/>
      <c r="D89" s="9"/>
      <c r="E89" s="9"/>
      <c r="F89" s="9"/>
      <c r="G89" s="5"/>
      <c r="H89" s="5"/>
      <c r="I89" s="5"/>
      <c r="J89" s="5"/>
      <c r="K89" s="5"/>
      <c r="L89" s="5"/>
      <c r="M89" s="5"/>
      <c r="N89" s="5"/>
    </row>
    <row r="90" spans="1:14" ht="15" thickBot="1" x14ac:dyDescent="0.4">
      <c r="A90" s="30" t="s">
        <v>69</v>
      </c>
      <c r="B90" s="9"/>
      <c r="C90" s="9"/>
      <c r="D90" s="9"/>
      <c r="E90" s="9"/>
      <c r="F90" s="9"/>
      <c r="G90" s="5"/>
      <c r="H90" s="5"/>
      <c r="I90" s="5"/>
      <c r="J90" s="5"/>
      <c r="K90" s="5"/>
      <c r="L90" s="5"/>
      <c r="M90" s="5"/>
      <c r="N90" s="5"/>
    </row>
    <row r="91" spans="1:14" ht="15" thickBot="1" x14ac:dyDescent="0.4">
      <c r="A91" s="30" t="s">
        <v>70</v>
      </c>
      <c r="B91" s="9"/>
      <c r="C91" s="9"/>
      <c r="D91" s="9"/>
      <c r="E91" s="9"/>
      <c r="F91" s="9"/>
      <c r="G91" s="5"/>
      <c r="H91" s="5"/>
      <c r="I91" s="5"/>
      <c r="J91" s="5"/>
      <c r="K91" s="5"/>
      <c r="L91" s="5"/>
      <c r="M91" s="5"/>
      <c r="N91" s="5"/>
    </row>
    <row r="92" spans="1:14" ht="17.5" x14ac:dyDescent="0.35">
      <c r="A92" s="55" t="s">
        <v>107</v>
      </c>
      <c r="B92" s="143"/>
      <c r="C92" s="143"/>
      <c r="D92" s="143"/>
      <c r="E92" s="143"/>
      <c r="F92" s="143"/>
      <c r="G92" s="5"/>
      <c r="H92" s="5"/>
      <c r="I92" s="5"/>
      <c r="J92" s="5"/>
      <c r="K92" s="5"/>
      <c r="L92" s="5"/>
      <c r="M92" s="5"/>
      <c r="N92" s="5"/>
    </row>
    <row r="93" spans="1:14" ht="15" thickBot="1" x14ac:dyDescent="0.4">
      <c r="A93" s="31" t="s">
        <v>100</v>
      </c>
      <c r="B93" s="144"/>
      <c r="C93" s="144"/>
      <c r="D93" s="144"/>
      <c r="E93" s="144"/>
      <c r="F93" s="144"/>
      <c r="G93" s="5"/>
      <c r="H93" s="5"/>
      <c r="I93" s="5"/>
      <c r="J93" s="5"/>
      <c r="K93" s="5"/>
      <c r="L93" s="5"/>
      <c r="M93" s="5"/>
      <c r="N93" s="5"/>
    </row>
    <row r="94" spans="1:14" x14ac:dyDescent="0.35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</row>
    <row r="95" spans="1:14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</row>
    <row r="96" spans="1:14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</row>
    <row r="97" spans="1:14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</row>
    <row r="98" spans="1:14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</row>
    <row r="99" spans="1:14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</row>
    <row r="100" spans="1:14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</row>
    <row r="101" spans="1:14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 spans="1:14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r="103" spans="1:14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 spans="1:14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  <row r="105" spans="1:14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</row>
    <row r="106" spans="1:14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</row>
    <row r="107" spans="1:14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</row>
    <row r="108" spans="1:14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</row>
    <row r="109" spans="1:14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</row>
    <row r="110" spans="1:14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r="111" spans="1:14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r="112" spans="1:14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</row>
    <row r="113" spans="1:14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spans="1:14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spans="1:14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spans="1:14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spans="1:14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spans="1:14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spans="1:14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spans="1:14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spans="1:14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spans="1:14" x14ac:dyDescent="0.35">
      <c r="I122" s="5"/>
      <c r="J122" s="5"/>
      <c r="K122" s="5"/>
      <c r="L122" s="5"/>
      <c r="M122" s="5"/>
      <c r="N122" s="5"/>
    </row>
    <row r="123" spans="1:14" x14ac:dyDescent="0.35">
      <c r="I123" s="5"/>
      <c r="J123" s="5"/>
      <c r="K123" s="5"/>
      <c r="L123" s="5"/>
      <c r="M123" s="5"/>
      <c r="N123" s="5"/>
    </row>
    <row r="124" spans="1:14" x14ac:dyDescent="0.35">
      <c r="I124" s="5"/>
      <c r="J124" s="5"/>
      <c r="K124" s="5"/>
      <c r="L124" s="5"/>
      <c r="M124" s="5"/>
      <c r="N124" s="5"/>
    </row>
    <row r="125" spans="1:14" x14ac:dyDescent="0.35">
      <c r="I125" s="5"/>
      <c r="J125" s="5"/>
      <c r="K125" s="5"/>
      <c r="L125" s="5"/>
      <c r="M125" s="5"/>
      <c r="N125" s="5"/>
    </row>
    <row r="126" spans="1:14" x14ac:dyDescent="0.35">
      <c r="I126" s="5"/>
      <c r="J126" s="5"/>
      <c r="K126" s="5"/>
      <c r="L126" s="5"/>
      <c r="M126" s="5"/>
      <c r="N126" s="5"/>
    </row>
    <row r="127" spans="1:14" x14ac:dyDescent="0.35">
      <c r="I127" s="5"/>
      <c r="J127" s="5"/>
      <c r="K127" s="5"/>
      <c r="L127" s="5"/>
      <c r="M127" s="5"/>
      <c r="N127" s="5"/>
    </row>
    <row r="128" spans="1:14" x14ac:dyDescent="0.35">
      <c r="I128" s="5"/>
      <c r="J128" s="5"/>
      <c r="K128" s="5"/>
      <c r="L128" s="5"/>
      <c r="M128" s="5"/>
      <c r="N128" s="5"/>
    </row>
    <row r="129" spans="9:14" x14ac:dyDescent="0.35">
      <c r="I129" s="5"/>
      <c r="J129" s="5"/>
      <c r="K129" s="5"/>
      <c r="L129" s="5"/>
      <c r="M129" s="5"/>
      <c r="N129" s="5"/>
    </row>
    <row r="130" spans="9:14" x14ac:dyDescent="0.35">
      <c r="I130" s="5"/>
      <c r="J130" s="5"/>
      <c r="K130" s="5"/>
      <c r="L130" s="5"/>
      <c r="M130" s="5"/>
      <c r="N130" s="5"/>
    </row>
    <row r="131" spans="9:14" x14ac:dyDescent="0.35">
      <c r="I131" s="5"/>
      <c r="J131" s="5"/>
      <c r="K131" s="5"/>
      <c r="L131" s="5"/>
      <c r="M131" s="5"/>
      <c r="N131" s="5"/>
    </row>
    <row r="132" spans="9:14" x14ac:dyDescent="0.35">
      <c r="I132" s="5"/>
      <c r="J132" s="5"/>
      <c r="K132" s="5"/>
      <c r="L132" s="5"/>
      <c r="M132" s="5"/>
      <c r="N132" s="5"/>
    </row>
    <row r="133" spans="9:14" x14ac:dyDescent="0.35">
      <c r="I133" s="5"/>
      <c r="J133" s="5"/>
      <c r="K133" s="5"/>
      <c r="L133" s="5"/>
      <c r="M133" s="5"/>
      <c r="N133" s="5"/>
    </row>
    <row r="134" spans="9:14" x14ac:dyDescent="0.35">
      <c r="I134" s="5"/>
      <c r="J134" s="5"/>
      <c r="K134" s="5"/>
      <c r="L134" s="5"/>
      <c r="M134" s="5"/>
      <c r="N134" s="5"/>
    </row>
    <row r="135" spans="9:14" x14ac:dyDescent="0.35">
      <c r="I135" s="5"/>
      <c r="J135" s="5"/>
      <c r="K135" s="5"/>
      <c r="L135" s="5"/>
      <c r="M135" s="5"/>
      <c r="N135" s="5"/>
    </row>
    <row r="136" spans="9:14" x14ac:dyDescent="0.35">
      <c r="I136" s="5"/>
      <c r="J136" s="5"/>
      <c r="K136" s="5"/>
      <c r="L136" s="5"/>
      <c r="M136" s="5"/>
      <c r="N136" s="5"/>
    </row>
    <row r="137" spans="9:14" x14ac:dyDescent="0.35">
      <c r="I137" s="5"/>
      <c r="J137" s="5"/>
      <c r="K137" s="5"/>
      <c r="L137" s="5"/>
      <c r="M137" s="5"/>
      <c r="N137" s="5"/>
    </row>
    <row r="138" spans="9:14" x14ac:dyDescent="0.35">
      <c r="I138" s="5"/>
      <c r="J138" s="5"/>
      <c r="K138" s="5"/>
      <c r="L138" s="5"/>
      <c r="M138" s="5"/>
      <c r="N138" s="5"/>
    </row>
    <row r="139" spans="9:14" x14ac:dyDescent="0.35">
      <c r="I139" s="5"/>
      <c r="J139" s="5"/>
      <c r="K139" s="5"/>
      <c r="L139" s="5"/>
      <c r="M139" s="5"/>
      <c r="N139" s="5"/>
    </row>
    <row r="140" spans="9:14" x14ac:dyDescent="0.35">
      <c r="I140" s="5"/>
      <c r="J140" s="5"/>
      <c r="K140" s="5"/>
      <c r="L140" s="5"/>
      <c r="M140" s="5"/>
      <c r="N140" s="5"/>
    </row>
    <row r="141" spans="9:14" x14ac:dyDescent="0.35">
      <c r="I141" s="5"/>
      <c r="J141" s="5"/>
      <c r="K141" s="5"/>
      <c r="L141" s="5"/>
      <c r="M141" s="5"/>
      <c r="N141" s="5"/>
    </row>
    <row r="142" spans="9:14" x14ac:dyDescent="0.35">
      <c r="I142" s="5"/>
      <c r="J142" s="5"/>
      <c r="K142" s="5"/>
      <c r="L142" s="5"/>
      <c r="M142" s="5"/>
      <c r="N142" s="5"/>
    </row>
    <row r="143" spans="9:14" x14ac:dyDescent="0.35">
      <c r="I143" s="5"/>
      <c r="J143" s="5"/>
      <c r="K143" s="5"/>
      <c r="L143" s="5"/>
      <c r="M143" s="5"/>
      <c r="N143" s="5"/>
    </row>
    <row r="144" spans="9:14" x14ac:dyDescent="0.35">
      <c r="I144" s="5"/>
      <c r="J144" s="5"/>
      <c r="K144" s="5"/>
      <c r="L144" s="5"/>
      <c r="M144" s="5"/>
      <c r="N144" s="5"/>
    </row>
    <row r="145" spans="9:14" x14ac:dyDescent="0.35">
      <c r="I145" s="5"/>
      <c r="J145" s="5"/>
      <c r="K145" s="5"/>
      <c r="L145" s="5"/>
      <c r="M145" s="5"/>
      <c r="N145" s="5"/>
    </row>
    <row r="146" spans="9:14" x14ac:dyDescent="0.35">
      <c r="I146" s="5"/>
      <c r="J146" s="5"/>
      <c r="K146" s="5"/>
      <c r="L146" s="5"/>
      <c r="M146" s="5"/>
      <c r="N146" s="5"/>
    </row>
    <row r="147" spans="9:14" x14ac:dyDescent="0.35">
      <c r="I147" s="5"/>
      <c r="J147" s="5"/>
      <c r="K147" s="5"/>
      <c r="L147" s="5"/>
      <c r="M147" s="5"/>
      <c r="N147" s="5"/>
    </row>
    <row r="148" spans="9:14" x14ac:dyDescent="0.35">
      <c r="I148" s="5"/>
      <c r="J148" s="5"/>
      <c r="K148" s="5"/>
      <c r="L148" s="5"/>
      <c r="M148" s="5"/>
      <c r="N148" s="5"/>
    </row>
    <row r="149" spans="9:14" x14ac:dyDescent="0.35">
      <c r="I149" s="5"/>
      <c r="J149" s="5"/>
      <c r="K149" s="5"/>
      <c r="L149" s="5"/>
      <c r="M149" s="5"/>
      <c r="N149" s="5"/>
    </row>
    <row r="150" spans="9:14" x14ac:dyDescent="0.35">
      <c r="I150" s="5"/>
      <c r="J150" s="5"/>
      <c r="K150" s="5"/>
      <c r="L150" s="5"/>
      <c r="M150" s="5"/>
      <c r="N150" s="5"/>
    </row>
    <row r="151" spans="9:14" x14ac:dyDescent="0.35">
      <c r="I151" s="5"/>
      <c r="J151" s="5"/>
      <c r="K151" s="5"/>
      <c r="L151" s="5"/>
      <c r="M151" s="5"/>
      <c r="N151" s="5"/>
    </row>
    <row r="152" spans="9:14" x14ac:dyDescent="0.35">
      <c r="I152" s="5"/>
      <c r="J152" s="5"/>
      <c r="K152" s="5"/>
      <c r="L152" s="5"/>
      <c r="M152" s="5"/>
      <c r="N152" s="5"/>
    </row>
    <row r="153" spans="9:14" x14ac:dyDescent="0.35">
      <c r="I153" s="5"/>
      <c r="J153" s="5"/>
      <c r="K153" s="5"/>
      <c r="L153" s="5"/>
      <c r="M153" s="5"/>
      <c r="N153" s="5"/>
    </row>
    <row r="154" spans="9:14" x14ac:dyDescent="0.35">
      <c r="I154" s="5"/>
      <c r="J154" s="5"/>
      <c r="K154" s="5"/>
      <c r="L154" s="5"/>
      <c r="M154" s="5"/>
      <c r="N154" s="5"/>
    </row>
    <row r="155" spans="9:14" x14ac:dyDescent="0.35">
      <c r="I155" s="5"/>
      <c r="J155" s="5"/>
      <c r="K155" s="5"/>
      <c r="L155" s="5"/>
      <c r="M155" s="5"/>
      <c r="N155" s="5"/>
    </row>
    <row r="156" spans="9:14" x14ac:dyDescent="0.35">
      <c r="I156" s="5"/>
      <c r="J156" s="5"/>
      <c r="K156" s="5"/>
      <c r="L156" s="5"/>
      <c r="M156" s="5"/>
      <c r="N156" s="5"/>
    </row>
    <row r="157" spans="9:14" x14ac:dyDescent="0.35">
      <c r="I157" s="5"/>
      <c r="J157" s="5"/>
      <c r="K157" s="5"/>
      <c r="L157" s="5"/>
      <c r="M157" s="5"/>
      <c r="N157" s="5"/>
    </row>
    <row r="158" spans="9:14" x14ac:dyDescent="0.35">
      <c r="I158" s="5"/>
      <c r="J158" s="5"/>
      <c r="K158" s="5"/>
      <c r="L158" s="5"/>
      <c r="M158" s="5"/>
      <c r="N158" s="5"/>
    </row>
    <row r="159" spans="9:14" x14ac:dyDescent="0.35">
      <c r="I159" s="5"/>
      <c r="J159" s="5"/>
      <c r="K159" s="5"/>
      <c r="L159" s="5"/>
      <c r="M159" s="5"/>
      <c r="N159" s="5"/>
    </row>
    <row r="160" spans="9:14" x14ac:dyDescent="0.35">
      <c r="I160" s="5"/>
      <c r="J160" s="5"/>
      <c r="K160" s="5"/>
      <c r="L160" s="5"/>
      <c r="M160" s="5"/>
      <c r="N160" s="5"/>
    </row>
    <row r="161" spans="9:14" x14ac:dyDescent="0.35">
      <c r="I161" s="5"/>
      <c r="J161" s="5"/>
      <c r="K161" s="5"/>
      <c r="L161" s="5"/>
      <c r="M161" s="5"/>
      <c r="N161" s="5"/>
    </row>
    <row r="162" spans="9:14" x14ac:dyDescent="0.35">
      <c r="I162" s="5"/>
      <c r="J162" s="5"/>
      <c r="K162" s="5"/>
      <c r="L162" s="5"/>
      <c r="M162" s="5"/>
      <c r="N162" s="5"/>
    </row>
    <row r="163" spans="9:14" x14ac:dyDescent="0.35">
      <c r="I163" s="5"/>
      <c r="J163" s="5"/>
      <c r="K163" s="5"/>
      <c r="L163" s="5"/>
      <c r="M163" s="5"/>
      <c r="N163" s="5"/>
    </row>
    <row r="164" spans="9:14" x14ac:dyDescent="0.35">
      <c r="I164" s="5"/>
      <c r="J164" s="5"/>
      <c r="K164" s="5"/>
      <c r="L164" s="5"/>
      <c r="M164" s="5"/>
      <c r="N164" s="5"/>
    </row>
    <row r="165" spans="9:14" x14ac:dyDescent="0.35">
      <c r="I165" s="5"/>
      <c r="J165" s="5"/>
      <c r="K165" s="5"/>
      <c r="L165" s="5"/>
      <c r="M165" s="5"/>
      <c r="N165" s="5"/>
    </row>
    <row r="166" spans="9:14" x14ac:dyDescent="0.35">
      <c r="I166" s="5"/>
      <c r="J166" s="5"/>
      <c r="K166" s="5"/>
      <c r="L166" s="5"/>
      <c r="M166" s="5"/>
      <c r="N166" s="5"/>
    </row>
    <row r="167" spans="9:14" x14ac:dyDescent="0.35">
      <c r="I167" s="5"/>
      <c r="J167" s="5"/>
      <c r="K167" s="5"/>
      <c r="L167" s="5"/>
      <c r="M167" s="5"/>
      <c r="N167" s="5"/>
    </row>
    <row r="168" spans="9:14" x14ac:dyDescent="0.35">
      <c r="I168" s="5"/>
      <c r="J168" s="5"/>
      <c r="K168" s="5"/>
      <c r="L168" s="5"/>
      <c r="M168" s="5"/>
      <c r="N168" s="5"/>
    </row>
    <row r="169" spans="9:14" x14ac:dyDescent="0.35">
      <c r="I169" s="5"/>
      <c r="J169" s="5"/>
      <c r="K169" s="5"/>
      <c r="L169" s="5"/>
      <c r="M169" s="5"/>
      <c r="N169" s="5"/>
    </row>
    <row r="170" spans="9:14" x14ac:dyDescent="0.35">
      <c r="I170" s="5"/>
      <c r="J170" s="5"/>
      <c r="K170" s="5"/>
      <c r="L170" s="5"/>
      <c r="M170" s="5"/>
      <c r="N170" s="5"/>
    </row>
    <row r="171" spans="9:14" x14ac:dyDescent="0.35">
      <c r="I171" s="5"/>
      <c r="J171" s="5"/>
      <c r="K171" s="5"/>
      <c r="L171" s="5"/>
      <c r="M171" s="5"/>
      <c r="N171" s="5"/>
    </row>
    <row r="172" spans="9:14" x14ac:dyDescent="0.35">
      <c r="I172" s="5"/>
      <c r="J172" s="5"/>
      <c r="K172" s="5"/>
      <c r="L172" s="5"/>
      <c r="M172" s="5"/>
      <c r="N172" s="5"/>
    </row>
    <row r="173" spans="9:14" x14ac:dyDescent="0.35">
      <c r="I173" s="5"/>
      <c r="J173" s="5"/>
      <c r="K173" s="5"/>
      <c r="L173" s="5"/>
      <c r="M173" s="5"/>
      <c r="N173" s="5"/>
    </row>
    <row r="174" spans="9:14" x14ac:dyDescent="0.35">
      <c r="I174" s="5"/>
      <c r="J174" s="5"/>
      <c r="K174" s="5"/>
      <c r="L174" s="5"/>
      <c r="M174" s="5"/>
      <c r="N174" s="5"/>
    </row>
    <row r="175" spans="9:14" x14ac:dyDescent="0.35">
      <c r="I175" s="5"/>
      <c r="J175" s="5"/>
      <c r="K175" s="5"/>
      <c r="L175" s="5"/>
      <c r="M175" s="5"/>
      <c r="N175" s="5"/>
    </row>
    <row r="176" spans="9:14" x14ac:dyDescent="0.35">
      <c r="I176" s="5"/>
      <c r="J176" s="5"/>
      <c r="K176" s="5"/>
      <c r="L176" s="5"/>
      <c r="M176" s="5"/>
      <c r="N176" s="5"/>
    </row>
    <row r="177" spans="9:14" x14ac:dyDescent="0.35">
      <c r="I177" s="5"/>
      <c r="J177" s="5"/>
      <c r="K177" s="5"/>
      <c r="L177" s="5"/>
      <c r="M177" s="5"/>
      <c r="N177" s="5"/>
    </row>
    <row r="178" spans="9:14" x14ac:dyDescent="0.35">
      <c r="I178" s="5"/>
      <c r="J178" s="5"/>
      <c r="K178" s="5"/>
      <c r="L178" s="5"/>
      <c r="M178" s="5"/>
      <c r="N178" s="5"/>
    </row>
    <row r="179" spans="9:14" x14ac:dyDescent="0.35">
      <c r="I179" s="5"/>
      <c r="J179" s="5"/>
      <c r="K179" s="5"/>
      <c r="L179" s="5"/>
      <c r="M179" s="5"/>
      <c r="N179" s="5"/>
    </row>
    <row r="180" spans="9:14" x14ac:dyDescent="0.35">
      <c r="I180" s="5"/>
      <c r="J180" s="5"/>
      <c r="K180" s="5"/>
      <c r="L180" s="5"/>
      <c r="M180" s="5"/>
      <c r="N180" s="5"/>
    </row>
    <row r="181" spans="9:14" x14ac:dyDescent="0.35">
      <c r="I181" s="5"/>
      <c r="J181" s="5"/>
      <c r="K181" s="5"/>
      <c r="L181" s="5"/>
      <c r="M181" s="5"/>
      <c r="N181" s="5"/>
    </row>
    <row r="182" spans="9:14" x14ac:dyDescent="0.35">
      <c r="I182" s="5"/>
      <c r="J182" s="5"/>
      <c r="K182" s="5"/>
      <c r="L182" s="5"/>
      <c r="M182" s="5"/>
      <c r="N182" s="5"/>
    </row>
    <row r="183" spans="9:14" x14ac:dyDescent="0.35">
      <c r="I183" s="5"/>
      <c r="J183" s="5"/>
      <c r="K183" s="5"/>
      <c r="L183" s="5"/>
      <c r="M183" s="5"/>
      <c r="N183" s="5"/>
    </row>
    <row r="184" spans="9:14" x14ac:dyDescent="0.35">
      <c r="I184" s="5"/>
      <c r="J184" s="5"/>
      <c r="K184" s="5"/>
      <c r="L184" s="5"/>
      <c r="M184" s="5"/>
      <c r="N184" s="5"/>
    </row>
    <row r="185" spans="9:14" x14ac:dyDescent="0.35">
      <c r="I185" s="5"/>
      <c r="J185" s="5"/>
      <c r="K185" s="5"/>
      <c r="L185" s="5"/>
      <c r="M185" s="5"/>
      <c r="N185" s="5"/>
    </row>
    <row r="186" spans="9:14" x14ac:dyDescent="0.35">
      <c r="I186" s="5"/>
      <c r="J186" s="5"/>
      <c r="K186" s="5"/>
      <c r="L186" s="5"/>
      <c r="M186" s="5"/>
      <c r="N186" s="5"/>
    </row>
    <row r="187" spans="9:14" x14ac:dyDescent="0.35">
      <c r="I187" s="5"/>
      <c r="J187" s="5"/>
      <c r="K187" s="5"/>
      <c r="L187" s="5"/>
      <c r="M187" s="5"/>
      <c r="N187" s="5"/>
    </row>
    <row r="188" spans="9:14" x14ac:dyDescent="0.35">
      <c r="I188" s="5"/>
      <c r="J188" s="5"/>
      <c r="K188" s="5"/>
      <c r="L188" s="5"/>
      <c r="M188" s="5"/>
      <c r="N188" s="5"/>
    </row>
    <row r="189" spans="9:14" x14ac:dyDescent="0.35">
      <c r="I189" s="5"/>
      <c r="J189" s="5"/>
      <c r="K189" s="5"/>
      <c r="L189" s="5"/>
      <c r="M189" s="5"/>
      <c r="N189" s="5"/>
    </row>
    <row r="190" spans="9:14" x14ac:dyDescent="0.35">
      <c r="I190" s="5"/>
      <c r="J190" s="5"/>
      <c r="K190" s="5"/>
      <c r="L190" s="5"/>
      <c r="M190" s="5"/>
      <c r="N190" s="5"/>
    </row>
    <row r="191" spans="9:14" x14ac:dyDescent="0.35">
      <c r="I191" s="5"/>
      <c r="J191" s="5"/>
      <c r="K191" s="5"/>
      <c r="L191" s="5"/>
      <c r="M191" s="5"/>
      <c r="N191" s="5"/>
    </row>
    <row r="192" spans="9:14" x14ac:dyDescent="0.35">
      <c r="I192" s="5"/>
      <c r="J192" s="5"/>
      <c r="K192" s="5"/>
      <c r="L192" s="5"/>
      <c r="M192" s="5"/>
      <c r="N192" s="5"/>
    </row>
    <row r="193" spans="9:14" x14ac:dyDescent="0.35">
      <c r="I193" s="5"/>
      <c r="J193" s="5"/>
      <c r="K193" s="5"/>
      <c r="L193" s="5"/>
      <c r="M193" s="5"/>
      <c r="N193" s="5"/>
    </row>
    <row r="194" spans="9:14" x14ac:dyDescent="0.35">
      <c r="I194" s="5"/>
      <c r="J194" s="5"/>
      <c r="K194" s="5"/>
      <c r="L194" s="5"/>
      <c r="M194" s="5"/>
      <c r="N194" s="5"/>
    </row>
    <row r="195" spans="9:14" x14ac:dyDescent="0.35">
      <c r="I195" s="5"/>
      <c r="J195" s="5"/>
      <c r="K195" s="5"/>
      <c r="L195" s="5"/>
      <c r="M195" s="5"/>
      <c r="N195" s="5"/>
    </row>
    <row r="196" spans="9:14" x14ac:dyDescent="0.35">
      <c r="I196" s="5"/>
      <c r="J196" s="5"/>
      <c r="K196" s="5"/>
      <c r="L196" s="5"/>
      <c r="M196" s="5"/>
      <c r="N196" s="5"/>
    </row>
    <row r="197" spans="9:14" x14ac:dyDescent="0.35">
      <c r="I197" s="5"/>
      <c r="J197" s="5"/>
      <c r="K197" s="5"/>
      <c r="L197" s="5"/>
      <c r="M197" s="5"/>
      <c r="N197" s="5"/>
    </row>
    <row r="198" spans="9:14" x14ac:dyDescent="0.35">
      <c r="I198" s="5"/>
      <c r="J198" s="5"/>
      <c r="K198" s="5"/>
      <c r="L198" s="5"/>
      <c r="M198" s="5"/>
      <c r="N198" s="5"/>
    </row>
    <row r="199" spans="9:14" x14ac:dyDescent="0.35">
      <c r="I199" s="5"/>
      <c r="J199" s="5"/>
      <c r="K199" s="5"/>
      <c r="L199" s="5"/>
      <c r="M199" s="5"/>
      <c r="N199" s="5"/>
    </row>
    <row r="200" spans="9:14" x14ac:dyDescent="0.35">
      <c r="I200" s="5"/>
      <c r="J200" s="5"/>
      <c r="K200" s="5"/>
      <c r="L200" s="5"/>
      <c r="M200" s="5"/>
      <c r="N200" s="5"/>
    </row>
    <row r="201" spans="9:14" x14ac:dyDescent="0.35">
      <c r="I201" s="5"/>
      <c r="J201" s="5"/>
      <c r="K201" s="5"/>
      <c r="L201" s="5"/>
      <c r="M201" s="5"/>
      <c r="N201" s="5"/>
    </row>
    <row r="202" spans="9:14" x14ac:dyDescent="0.35">
      <c r="I202" s="5"/>
      <c r="J202" s="5"/>
      <c r="K202" s="5"/>
      <c r="L202" s="5"/>
      <c r="M202" s="5"/>
      <c r="N202" s="5"/>
    </row>
    <row r="203" spans="9:14" x14ac:dyDescent="0.35">
      <c r="I203" s="5"/>
      <c r="J203" s="5"/>
      <c r="K203" s="5"/>
      <c r="L203" s="5"/>
      <c r="M203" s="5"/>
      <c r="N203" s="5"/>
    </row>
    <row r="204" spans="9:14" x14ac:dyDescent="0.35">
      <c r="I204" s="5"/>
      <c r="J204" s="5"/>
      <c r="K204" s="5"/>
      <c r="L204" s="5"/>
      <c r="M204" s="5"/>
      <c r="N204" s="5"/>
    </row>
    <row r="205" spans="9:14" x14ac:dyDescent="0.35">
      <c r="I205" s="5"/>
      <c r="J205" s="5"/>
      <c r="K205" s="5"/>
      <c r="L205" s="5"/>
      <c r="M205" s="5"/>
      <c r="N205" s="5"/>
    </row>
    <row r="206" spans="9:14" x14ac:dyDescent="0.35">
      <c r="I206" s="5"/>
      <c r="J206" s="5"/>
      <c r="K206" s="5"/>
      <c r="L206" s="5"/>
      <c r="M206" s="5"/>
      <c r="N206" s="5"/>
    </row>
    <row r="207" spans="9:14" x14ac:dyDescent="0.35">
      <c r="I207" s="5"/>
      <c r="J207" s="5"/>
      <c r="K207" s="5"/>
      <c r="L207" s="5"/>
      <c r="M207" s="5"/>
      <c r="N207" s="5"/>
    </row>
    <row r="208" spans="9:14" x14ac:dyDescent="0.35">
      <c r="I208" s="5"/>
      <c r="J208" s="5"/>
      <c r="K208" s="5"/>
      <c r="L208" s="5"/>
      <c r="M208" s="5"/>
      <c r="N208" s="5"/>
    </row>
    <row r="209" spans="9:14" x14ac:dyDescent="0.35">
      <c r="I209" s="5"/>
      <c r="J209" s="5"/>
      <c r="K209" s="5"/>
      <c r="L209" s="5"/>
      <c r="M209" s="5"/>
      <c r="N209" s="5"/>
    </row>
    <row r="210" spans="9:14" x14ac:dyDescent="0.35">
      <c r="I210" s="5"/>
      <c r="J210" s="5"/>
      <c r="K210" s="5"/>
      <c r="L210" s="5"/>
      <c r="M210" s="5"/>
      <c r="N210" s="5"/>
    </row>
    <row r="211" spans="9:14" x14ac:dyDescent="0.35">
      <c r="I211" s="5"/>
      <c r="J211" s="5"/>
      <c r="K211" s="5"/>
      <c r="L211" s="5"/>
      <c r="M211" s="5"/>
      <c r="N211" s="5"/>
    </row>
    <row r="212" spans="9:14" x14ac:dyDescent="0.35">
      <c r="I212" s="5"/>
      <c r="J212" s="5"/>
      <c r="K212" s="5"/>
      <c r="L212" s="5"/>
      <c r="M212" s="5"/>
      <c r="N212" s="5"/>
    </row>
    <row r="213" spans="9:14" x14ac:dyDescent="0.35">
      <c r="I213" s="5"/>
      <c r="J213" s="5"/>
      <c r="K213" s="5"/>
      <c r="L213" s="5"/>
      <c r="M213" s="5"/>
      <c r="N213" s="5"/>
    </row>
  </sheetData>
  <mergeCells count="17">
    <mergeCell ref="A71:E71"/>
    <mergeCell ref="A23:F23"/>
    <mergeCell ref="A37:E37"/>
    <mergeCell ref="A44:E44"/>
    <mergeCell ref="A45:E45"/>
    <mergeCell ref="A46:E46"/>
    <mergeCell ref="A69:F69"/>
    <mergeCell ref="B92:B93"/>
    <mergeCell ref="C92:C93"/>
    <mergeCell ref="D92:D93"/>
    <mergeCell ref="E92:E93"/>
    <mergeCell ref="F92:F93"/>
    <mergeCell ref="A1:H1"/>
    <mergeCell ref="A2:H2"/>
    <mergeCell ref="A4:H4"/>
    <mergeCell ref="A18:F18"/>
    <mergeCell ref="A22:E2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3C5C8-C908-456C-89F6-38218508B198}">
  <dimension ref="A1:N68"/>
  <sheetViews>
    <sheetView workbookViewId="0">
      <selection activeCell="K5" sqref="K5"/>
    </sheetView>
  </sheetViews>
  <sheetFormatPr defaultRowHeight="14.5" x14ac:dyDescent="0.35"/>
  <cols>
    <col min="1" max="1" width="11.26953125" customWidth="1"/>
    <col min="2" max="7" width="11.1796875" customWidth="1"/>
  </cols>
  <sheetData>
    <row r="1" spans="1:14" ht="15" x14ac:dyDescent="0.35">
      <c r="A1" s="147" t="s">
        <v>108</v>
      </c>
      <c r="B1" s="147"/>
      <c r="C1" s="147"/>
      <c r="D1" s="147"/>
      <c r="E1" s="147"/>
      <c r="F1" s="147"/>
      <c r="G1" s="147"/>
      <c r="H1" s="147"/>
      <c r="I1" s="5"/>
      <c r="J1" s="5"/>
      <c r="K1" s="5"/>
      <c r="L1" s="5"/>
      <c r="M1" s="5"/>
      <c r="N1" s="5"/>
    </row>
    <row r="2" spans="1:14" s="3" customFormat="1" ht="43.5" customHeight="1" x14ac:dyDescent="0.35">
      <c r="A2" s="148" t="s">
        <v>160</v>
      </c>
      <c r="B2" s="148"/>
      <c r="C2" s="148"/>
      <c r="D2" s="148"/>
      <c r="E2" s="148"/>
      <c r="F2" s="148"/>
      <c r="G2" s="148"/>
      <c r="H2" s="148"/>
      <c r="I2" s="17"/>
      <c r="J2" s="17"/>
      <c r="K2" s="17"/>
      <c r="L2" s="17"/>
      <c r="M2" s="17"/>
      <c r="N2" s="17"/>
    </row>
    <row r="3" spans="1:14" s="3" customFormat="1" ht="43.5" customHeight="1" x14ac:dyDescent="0.35">
      <c r="A3" s="148" t="s">
        <v>109</v>
      </c>
      <c r="B3" s="148"/>
      <c r="C3" s="148"/>
      <c r="D3" s="148"/>
      <c r="E3" s="148"/>
      <c r="F3" s="148"/>
      <c r="G3" s="148"/>
      <c r="H3" s="148"/>
      <c r="I3" s="17"/>
      <c r="J3" s="17"/>
      <c r="K3" s="17"/>
      <c r="L3" s="17"/>
      <c r="M3" s="17"/>
      <c r="N3" s="17"/>
    </row>
    <row r="4" spans="1:14" s="2" customFormat="1" x14ac:dyDescent="0.35">
      <c r="A4" s="149" t="s">
        <v>110</v>
      </c>
      <c r="B4" s="149"/>
      <c r="C4" s="149"/>
      <c r="D4" s="149"/>
      <c r="E4" s="149"/>
      <c r="F4" s="149"/>
      <c r="G4" s="149"/>
      <c r="H4" s="149"/>
      <c r="I4" s="13"/>
      <c r="J4" s="13"/>
      <c r="K4" s="13"/>
      <c r="L4" s="13"/>
      <c r="M4" s="13"/>
      <c r="N4" s="13"/>
    </row>
    <row r="5" spans="1:14" s="2" customFormat="1" ht="51.65" customHeight="1" thickBot="1" x14ac:dyDescent="0.4">
      <c r="A5" s="150" t="s">
        <v>111</v>
      </c>
      <c r="B5" s="150"/>
      <c r="C5" s="150"/>
      <c r="D5" s="150"/>
      <c r="E5" s="150"/>
      <c r="F5" s="150"/>
      <c r="G5" s="150"/>
      <c r="H5" s="150"/>
      <c r="I5" s="13"/>
      <c r="J5" s="13"/>
      <c r="K5" s="13"/>
      <c r="L5" s="13"/>
      <c r="M5" s="13"/>
      <c r="N5" s="13"/>
    </row>
    <row r="6" spans="1:14" s="2" customFormat="1" ht="15" thickBot="1" x14ac:dyDescent="0.4">
      <c r="A6" s="6" t="s">
        <v>112</v>
      </c>
      <c r="B6" s="7">
        <v>0</v>
      </c>
      <c r="C6" s="7">
        <v>1</v>
      </c>
      <c r="D6" s="7">
        <v>2</v>
      </c>
      <c r="E6" s="7">
        <v>3</v>
      </c>
      <c r="F6" s="7">
        <v>4</v>
      </c>
      <c r="G6" s="7">
        <v>5</v>
      </c>
      <c r="H6" s="7">
        <v>6</v>
      </c>
      <c r="I6" s="13"/>
      <c r="J6" s="13"/>
      <c r="K6" s="13"/>
      <c r="L6" s="13"/>
      <c r="M6" s="13"/>
      <c r="N6" s="13"/>
    </row>
    <row r="7" spans="1:14" s="2" customFormat="1" ht="15" thickBot="1" x14ac:dyDescent="0.4">
      <c r="A7" s="34" t="s">
        <v>113</v>
      </c>
      <c r="B7" s="9">
        <v>-400</v>
      </c>
      <c r="C7" s="9">
        <v>80</v>
      </c>
      <c r="D7" s="9">
        <v>90</v>
      </c>
      <c r="E7" s="9">
        <v>120</v>
      </c>
      <c r="F7" s="9">
        <v>130</v>
      </c>
      <c r="G7" s="9">
        <v>100</v>
      </c>
      <c r="H7" s="9">
        <v>70</v>
      </c>
      <c r="I7" s="13"/>
      <c r="J7" s="13"/>
      <c r="K7" s="13"/>
      <c r="L7" s="13"/>
      <c r="M7" s="13"/>
      <c r="N7" s="13"/>
    </row>
    <row r="8" spans="1:14" s="2" customFormat="1" ht="15" thickBot="1" x14ac:dyDescent="0.4">
      <c r="A8" s="34" t="s">
        <v>114</v>
      </c>
      <c r="B8" s="39"/>
      <c r="C8" s="39"/>
      <c r="D8" s="39"/>
      <c r="E8" s="39"/>
      <c r="F8" s="39"/>
      <c r="G8" s="39"/>
      <c r="H8" s="39"/>
      <c r="I8" s="13"/>
      <c r="J8" s="13"/>
      <c r="K8" s="13"/>
      <c r="L8" s="13"/>
      <c r="M8" s="13"/>
      <c r="N8" s="13"/>
    </row>
    <row r="9" spans="1:14" s="2" customFormat="1" x14ac:dyDescent="0.35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4" s="2" customFormat="1" x14ac:dyDescent="0.35">
      <c r="A10" s="146" t="s">
        <v>115</v>
      </c>
      <c r="B10" s="146"/>
      <c r="C10" s="146"/>
      <c r="D10" s="146"/>
      <c r="E10" s="146"/>
      <c r="F10" s="146"/>
      <c r="G10" s="146"/>
      <c r="H10" s="146"/>
      <c r="I10" s="13"/>
      <c r="J10" s="13"/>
      <c r="K10" s="13"/>
      <c r="L10" s="13"/>
      <c r="M10" s="13"/>
      <c r="N10" s="13"/>
    </row>
    <row r="11" spans="1:14" s="2" customFormat="1" x14ac:dyDescent="0.35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 s="3" customFormat="1" x14ac:dyDescent="0.35">
      <c r="A12" s="151" t="s">
        <v>116</v>
      </c>
      <c r="B12" s="151"/>
      <c r="C12" s="151"/>
      <c r="D12" s="151"/>
      <c r="E12" s="151"/>
      <c r="F12" s="151"/>
      <c r="G12" s="151"/>
      <c r="H12" s="151"/>
      <c r="I12" s="17"/>
      <c r="J12" s="17"/>
      <c r="K12" s="17"/>
      <c r="L12" s="17"/>
      <c r="M12" s="17"/>
      <c r="N12" s="17"/>
    </row>
    <row r="13" spans="1:14" s="3" customFormat="1" ht="38.5" customHeight="1" x14ac:dyDescent="0.35">
      <c r="A13" s="151" t="s">
        <v>117</v>
      </c>
      <c r="B13" s="151"/>
      <c r="C13" s="151"/>
      <c r="D13" s="151"/>
      <c r="E13" s="151"/>
      <c r="F13" s="151"/>
      <c r="G13" s="151"/>
      <c r="H13" s="151"/>
      <c r="I13" s="17"/>
      <c r="J13" s="17"/>
      <c r="K13" s="17"/>
      <c r="L13" s="17"/>
      <c r="M13" s="17"/>
      <c r="N13" s="17"/>
    </row>
    <row r="14" spans="1:14" s="3" customFormat="1" ht="44.15" customHeight="1" x14ac:dyDescent="0.35">
      <c r="A14" s="151" t="s">
        <v>118</v>
      </c>
      <c r="B14" s="151"/>
      <c r="C14" s="151"/>
      <c r="D14" s="151"/>
      <c r="E14" s="151"/>
      <c r="F14" s="151"/>
      <c r="G14" s="151"/>
      <c r="H14" s="151"/>
      <c r="I14" s="17"/>
      <c r="J14" s="17"/>
      <c r="K14" s="17"/>
      <c r="L14" s="17"/>
      <c r="M14" s="17"/>
      <c r="N14" s="17"/>
    </row>
    <row r="15" spans="1:14" s="3" customFormat="1" ht="36.65" customHeight="1" x14ac:dyDescent="0.35">
      <c r="A15" s="151" t="s">
        <v>119</v>
      </c>
      <c r="B15" s="151"/>
      <c r="C15" s="151"/>
      <c r="D15" s="151"/>
      <c r="E15" s="151"/>
      <c r="F15" s="151"/>
      <c r="G15" s="151"/>
      <c r="H15" s="151"/>
      <c r="I15" s="17"/>
      <c r="J15" s="17"/>
      <c r="K15" s="17"/>
      <c r="L15" s="17"/>
      <c r="M15" s="17"/>
      <c r="N15" s="17"/>
    </row>
    <row r="16" spans="1:14" s="2" customFormat="1" x14ac:dyDescent="0.35">
      <c r="A16" s="152" t="s">
        <v>120</v>
      </c>
      <c r="B16" s="152"/>
      <c r="C16" s="152"/>
      <c r="D16" s="152"/>
      <c r="E16" s="152"/>
      <c r="F16" s="152"/>
      <c r="G16" s="152"/>
      <c r="H16" s="152"/>
      <c r="I16" s="13"/>
      <c r="J16" s="13"/>
      <c r="K16" s="13"/>
      <c r="L16" s="13"/>
      <c r="M16" s="13"/>
      <c r="N16" s="13"/>
    </row>
    <row r="17" spans="1:14" s="2" customFormat="1" ht="15" x14ac:dyDescent="0.35">
      <c r="A17" s="153" t="s">
        <v>121</v>
      </c>
      <c r="B17" s="153"/>
      <c r="C17" s="153"/>
      <c r="D17" s="153"/>
      <c r="E17" s="153"/>
      <c r="F17" s="153"/>
      <c r="G17" s="153"/>
      <c r="H17" s="153"/>
      <c r="I17" s="13"/>
      <c r="J17" s="13"/>
      <c r="K17" s="13"/>
      <c r="L17" s="13"/>
      <c r="M17" s="13"/>
      <c r="N17" s="13"/>
    </row>
    <row r="18" spans="1:14" s="2" customFormat="1" ht="27" customHeight="1" thickBot="1" x14ac:dyDescent="0.4">
      <c r="A18" s="150" t="s">
        <v>122</v>
      </c>
      <c r="B18" s="150"/>
      <c r="C18" s="150"/>
      <c r="D18" s="150"/>
      <c r="E18" s="150"/>
      <c r="F18" s="150"/>
      <c r="G18" s="150"/>
      <c r="H18" s="150"/>
      <c r="I18" s="13"/>
      <c r="J18" s="13"/>
      <c r="K18" s="13"/>
      <c r="L18" s="13"/>
      <c r="M18" s="13"/>
      <c r="N18" s="13"/>
    </row>
    <row r="19" spans="1:14" s="2" customFormat="1" ht="15" thickBot="1" x14ac:dyDescent="0.4">
      <c r="A19" s="6" t="s">
        <v>123</v>
      </c>
      <c r="B19" s="7">
        <v>0</v>
      </c>
      <c r="C19" s="7">
        <v>1</v>
      </c>
      <c r="D19" s="7">
        <v>2</v>
      </c>
      <c r="E19" s="7">
        <v>3</v>
      </c>
      <c r="F19" s="7">
        <v>4</v>
      </c>
      <c r="G19" s="7">
        <v>5</v>
      </c>
      <c r="H19" s="13"/>
      <c r="I19" s="13"/>
      <c r="J19" s="13"/>
      <c r="K19" s="13"/>
      <c r="L19" s="13"/>
      <c r="M19" s="13"/>
      <c r="N19" s="13"/>
    </row>
    <row r="20" spans="1:14" s="2" customFormat="1" ht="15" thickBot="1" x14ac:dyDescent="0.4">
      <c r="A20" s="10" t="s">
        <v>124</v>
      </c>
      <c r="B20" s="56">
        <v>-5500</v>
      </c>
      <c r="C20" s="56">
        <v>1900</v>
      </c>
      <c r="D20" s="56">
        <v>2300</v>
      </c>
      <c r="E20" s="56">
        <v>2000</v>
      </c>
      <c r="F20" s="38">
        <v>500</v>
      </c>
      <c r="G20" s="38">
        <v>500</v>
      </c>
      <c r="H20" s="13"/>
      <c r="I20" s="13"/>
      <c r="J20" s="13"/>
      <c r="K20" s="13"/>
      <c r="L20" s="13"/>
      <c r="M20" s="13"/>
      <c r="N20" s="13"/>
    </row>
    <row r="21" spans="1:14" s="2" customFormat="1" ht="15" thickBot="1" x14ac:dyDescent="0.4">
      <c r="A21" s="10" t="s">
        <v>125</v>
      </c>
      <c r="B21" s="56">
        <v>-7500</v>
      </c>
      <c r="C21" s="56">
        <v>1000</v>
      </c>
      <c r="D21" s="56">
        <v>2000</v>
      </c>
      <c r="E21" s="56">
        <v>4000</v>
      </c>
      <c r="F21" s="56">
        <v>2000</v>
      </c>
      <c r="G21" s="56">
        <v>3000</v>
      </c>
      <c r="H21" s="13"/>
      <c r="I21" s="13"/>
      <c r="J21" s="13"/>
      <c r="K21" s="13"/>
      <c r="L21" s="13"/>
      <c r="M21" s="13"/>
      <c r="N21" s="13"/>
    </row>
    <row r="22" spans="1:14" s="2" customFormat="1" ht="15" thickBot="1" x14ac:dyDescent="0.4">
      <c r="A22" s="57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4" s="2" customFormat="1" ht="15" thickBot="1" x14ac:dyDescent="0.4">
      <c r="A23" s="6" t="s">
        <v>123</v>
      </c>
      <c r="B23" s="7">
        <v>0</v>
      </c>
      <c r="C23" s="7">
        <v>1</v>
      </c>
      <c r="D23" s="7">
        <v>2</v>
      </c>
      <c r="E23" s="7">
        <v>3</v>
      </c>
      <c r="F23" s="7">
        <v>4</v>
      </c>
      <c r="G23" s="7">
        <v>5</v>
      </c>
      <c r="H23" s="13"/>
      <c r="I23" s="13"/>
      <c r="J23" s="13"/>
      <c r="K23" s="13"/>
      <c r="L23" s="13"/>
      <c r="M23" s="13"/>
      <c r="N23" s="13"/>
    </row>
    <row r="24" spans="1:14" s="2" customFormat="1" ht="15" thickBot="1" x14ac:dyDescent="0.4">
      <c r="A24" s="10" t="s">
        <v>124</v>
      </c>
      <c r="B24" s="56">
        <v>-5500</v>
      </c>
      <c r="C24" s="56">
        <v>1900</v>
      </c>
      <c r="D24" s="56">
        <v>2300</v>
      </c>
      <c r="E24" s="56">
        <v>2000</v>
      </c>
      <c r="F24" s="38">
        <v>500</v>
      </c>
      <c r="G24" s="38">
        <v>500</v>
      </c>
      <c r="H24" s="13"/>
      <c r="I24" s="13"/>
      <c r="J24" s="13"/>
      <c r="K24" s="13"/>
      <c r="L24" s="13"/>
      <c r="M24" s="13"/>
      <c r="N24" s="13"/>
    </row>
    <row r="25" spans="1:14" s="2" customFormat="1" ht="15" thickBot="1" x14ac:dyDescent="0.4">
      <c r="A25" s="10"/>
      <c r="B25" s="38"/>
      <c r="C25" s="38"/>
      <c r="D25" s="38"/>
      <c r="E25" s="38"/>
      <c r="F25" s="38"/>
      <c r="G25" s="38"/>
      <c r="H25" s="13"/>
      <c r="I25" s="13"/>
      <c r="J25" s="13"/>
      <c r="K25" s="13"/>
      <c r="L25" s="13"/>
      <c r="M25" s="13"/>
      <c r="N25" s="13"/>
    </row>
    <row r="26" spans="1:14" s="2" customFormat="1" ht="15" thickBot="1" x14ac:dyDescent="0.4">
      <c r="A26" s="10" t="s">
        <v>125</v>
      </c>
      <c r="B26" s="56">
        <v>-7500</v>
      </c>
      <c r="C26" s="56">
        <v>1000</v>
      </c>
      <c r="D26" s="56">
        <v>2000</v>
      </c>
      <c r="E26" s="56">
        <v>4000</v>
      </c>
      <c r="F26" s="56">
        <v>2000</v>
      </c>
      <c r="G26" s="56">
        <v>3000</v>
      </c>
      <c r="H26" s="13"/>
      <c r="I26" s="13"/>
      <c r="J26" s="13"/>
      <c r="K26" s="13"/>
      <c r="L26" s="13"/>
      <c r="M26" s="13"/>
      <c r="N26" s="13"/>
    </row>
    <row r="27" spans="1:14" s="2" customFormat="1" ht="15" thickBot="1" x14ac:dyDescent="0.4">
      <c r="A27" s="10"/>
      <c r="B27" s="38"/>
      <c r="C27" s="38"/>
      <c r="D27" s="38"/>
      <c r="E27" s="38"/>
      <c r="F27" s="38"/>
      <c r="G27" s="38"/>
      <c r="H27" s="13"/>
      <c r="I27" s="13"/>
      <c r="J27" s="13"/>
      <c r="K27" s="13"/>
      <c r="L27" s="13"/>
      <c r="M27" s="13"/>
      <c r="N27" s="13"/>
    </row>
    <row r="28" spans="1:14" s="2" customFormat="1" x14ac:dyDescent="0.35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 spans="1:14" s="2" customFormat="1" ht="26.15" customHeight="1" thickBot="1" x14ac:dyDescent="0.4">
      <c r="A29" s="150" t="s">
        <v>126</v>
      </c>
      <c r="B29" s="150"/>
      <c r="C29" s="150"/>
      <c r="D29" s="150"/>
      <c r="E29" s="150"/>
      <c r="F29" s="150"/>
      <c r="G29" s="150"/>
      <c r="H29" s="150"/>
      <c r="I29" s="13"/>
      <c r="J29" s="13"/>
      <c r="K29" s="13"/>
      <c r="L29" s="13"/>
      <c r="M29" s="13"/>
      <c r="N29" s="13"/>
    </row>
    <row r="30" spans="1:14" s="2" customFormat="1" ht="15" thickBot="1" x14ac:dyDescent="0.4">
      <c r="A30" s="6" t="s">
        <v>123</v>
      </c>
      <c r="B30" s="7">
        <v>0</v>
      </c>
      <c r="C30" s="7">
        <v>1</v>
      </c>
      <c r="D30" s="7">
        <v>2</v>
      </c>
      <c r="E30" s="7">
        <v>3</v>
      </c>
      <c r="F30" s="7">
        <v>4</v>
      </c>
      <c r="G30" s="7">
        <v>5</v>
      </c>
      <c r="H30" s="13"/>
      <c r="I30" s="13"/>
      <c r="J30" s="13"/>
      <c r="K30" s="13"/>
      <c r="L30" s="13"/>
      <c r="M30" s="13"/>
      <c r="N30" s="13"/>
    </row>
    <row r="31" spans="1:14" s="2" customFormat="1" ht="15" thickBot="1" x14ac:dyDescent="0.4">
      <c r="A31" s="10" t="s">
        <v>124</v>
      </c>
      <c r="B31" s="56">
        <v>-8500</v>
      </c>
      <c r="C31" s="56">
        <v>3000</v>
      </c>
      <c r="D31" s="56">
        <v>2700</v>
      </c>
      <c r="E31" s="56">
        <v>2500</v>
      </c>
      <c r="F31" s="56">
        <v>1500</v>
      </c>
      <c r="G31" s="56">
        <v>1500</v>
      </c>
      <c r="H31" s="13"/>
      <c r="I31" s="13"/>
      <c r="J31" s="13"/>
      <c r="K31" s="13"/>
      <c r="L31" s="13"/>
      <c r="M31" s="13"/>
      <c r="N31" s="13"/>
    </row>
    <row r="32" spans="1:14" s="2" customFormat="1" ht="15" thickBot="1" x14ac:dyDescent="0.4">
      <c r="A32" s="10" t="s">
        <v>125</v>
      </c>
      <c r="B32" s="56">
        <v>-10500</v>
      </c>
      <c r="C32" s="56">
        <v>7000</v>
      </c>
      <c r="D32" s="38">
        <v>500</v>
      </c>
      <c r="E32" s="38">
        <v>500</v>
      </c>
      <c r="F32" s="38">
        <v>500</v>
      </c>
      <c r="G32" s="56">
        <v>6500</v>
      </c>
      <c r="H32" s="13"/>
      <c r="I32" s="13"/>
      <c r="J32" s="13"/>
      <c r="K32" s="13"/>
      <c r="L32" s="13"/>
      <c r="M32" s="13"/>
      <c r="N32" s="13"/>
    </row>
    <row r="33" spans="1:14" s="2" customFormat="1" ht="15" thickBot="1" x14ac:dyDescent="0.4">
      <c r="A33" s="57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 s="2" customFormat="1" ht="15" thickBot="1" x14ac:dyDescent="0.4">
      <c r="A34" s="6" t="s">
        <v>123</v>
      </c>
      <c r="B34" s="7">
        <v>0</v>
      </c>
      <c r="C34" s="7">
        <v>1</v>
      </c>
      <c r="D34" s="7">
        <v>2</v>
      </c>
      <c r="E34" s="7">
        <v>3</v>
      </c>
      <c r="F34" s="7">
        <v>4</v>
      </c>
      <c r="G34" s="7">
        <v>5</v>
      </c>
      <c r="H34" s="13"/>
      <c r="I34" s="13"/>
      <c r="J34" s="13"/>
      <c r="K34" s="13"/>
      <c r="L34" s="13"/>
      <c r="M34" s="13"/>
      <c r="N34" s="13"/>
    </row>
    <row r="35" spans="1:14" s="2" customFormat="1" ht="15" thickBot="1" x14ac:dyDescent="0.4">
      <c r="A35" s="10" t="s">
        <v>124</v>
      </c>
      <c r="B35" s="56">
        <v>-8500</v>
      </c>
      <c r="C35" s="56">
        <v>3000</v>
      </c>
      <c r="D35" s="56">
        <v>2700</v>
      </c>
      <c r="E35" s="56">
        <v>2500</v>
      </c>
      <c r="F35" s="56">
        <v>1500</v>
      </c>
      <c r="G35" s="56">
        <v>1500</v>
      </c>
      <c r="H35" s="13"/>
      <c r="I35" s="13"/>
      <c r="J35" s="13"/>
      <c r="K35" s="13"/>
      <c r="L35" s="13"/>
      <c r="M35" s="13"/>
      <c r="N35" s="13"/>
    </row>
    <row r="36" spans="1:14" s="2" customFormat="1" ht="15" thickBot="1" x14ac:dyDescent="0.4">
      <c r="A36" s="10"/>
      <c r="B36" s="38"/>
      <c r="C36" s="38"/>
      <c r="D36" s="38"/>
      <c r="E36" s="38"/>
      <c r="F36" s="38"/>
      <c r="G36" s="38"/>
      <c r="H36" s="13"/>
      <c r="I36" s="13"/>
      <c r="J36" s="13"/>
      <c r="K36" s="13"/>
      <c r="L36" s="13"/>
      <c r="M36" s="13"/>
      <c r="N36" s="13"/>
    </row>
    <row r="37" spans="1:14" s="2" customFormat="1" ht="15" thickBot="1" x14ac:dyDescent="0.4">
      <c r="A37" s="10" t="s">
        <v>125</v>
      </c>
      <c r="B37" s="56">
        <v>-10500</v>
      </c>
      <c r="C37" s="56">
        <v>7000</v>
      </c>
      <c r="D37" s="38">
        <v>500</v>
      </c>
      <c r="E37" s="38">
        <v>500</v>
      </c>
      <c r="F37" s="38">
        <v>500</v>
      </c>
      <c r="G37" s="56">
        <v>6500</v>
      </c>
      <c r="H37" s="13"/>
      <c r="I37" s="13"/>
      <c r="J37" s="13"/>
      <c r="K37" s="13"/>
      <c r="L37" s="13"/>
      <c r="M37" s="13"/>
      <c r="N37" s="13"/>
    </row>
    <row r="38" spans="1:14" s="2" customFormat="1" ht="15" thickBot="1" x14ac:dyDescent="0.4">
      <c r="A38" s="10"/>
      <c r="B38" s="38"/>
      <c r="C38" s="38"/>
      <c r="D38" s="38"/>
      <c r="E38" s="38"/>
      <c r="F38" s="38"/>
      <c r="G38" s="38"/>
      <c r="H38" s="13"/>
      <c r="I38" s="13"/>
      <c r="J38" s="13"/>
      <c r="K38" s="13"/>
      <c r="L38" s="13"/>
      <c r="M38" s="13"/>
      <c r="N38" s="13"/>
    </row>
    <row r="39" spans="1:14" s="2" customFormat="1" x14ac:dyDescent="0.35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 spans="1:14" s="2" customFormat="1" ht="34.5" customHeight="1" thickBot="1" x14ac:dyDescent="0.4">
      <c r="A40" s="150" t="s">
        <v>127</v>
      </c>
      <c r="B40" s="150"/>
      <c r="C40" s="150"/>
      <c r="D40" s="150"/>
      <c r="E40" s="150"/>
      <c r="F40" s="150"/>
      <c r="G40" s="150"/>
      <c r="H40" s="150"/>
      <c r="I40" s="150"/>
      <c r="J40" s="13"/>
      <c r="K40" s="13"/>
      <c r="L40" s="13"/>
      <c r="M40" s="13"/>
      <c r="N40" s="13"/>
    </row>
    <row r="41" spans="1:14" s="2" customFormat="1" ht="15" thickBot="1" x14ac:dyDescent="0.4">
      <c r="A41" s="6" t="s">
        <v>123</v>
      </c>
      <c r="B41" s="7">
        <v>0</v>
      </c>
      <c r="C41" s="7">
        <v>1</v>
      </c>
      <c r="D41" s="7">
        <v>2</v>
      </c>
      <c r="E41" s="7">
        <v>3</v>
      </c>
      <c r="F41" s="7">
        <v>4</v>
      </c>
      <c r="G41" s="13"/>
      <c r="H41" s="13"/>
      <c r="I41" s="13"/>
      <c r="J41" s="13"/>
      <c r="K41" s="13"/>
      <c r="L41" s="13"/>
      <c r="M41" s="13"/>
      <c r="N41" s="13"/>
    </row>
    <row r="42" spans="1:14" s="2" customFormat="1" ht="15" thickBot="1" x14ac:dyDescent="0.4">
      <c r="A42" s="10" t="s">
        <v>124</v>
      </c>
      <c r="B42" s="56">
        <v>-15000</v>
      </c>
      <c r="C42" s="56">
        <v>1000</v>
      </c>
      <c r="D42" s="38">
        <v>0</v>
      </c>
      <c r="E42" s="56">
        <v>7000</v>
      </c>
      <c r="F42" s="56">
        <v>20000</v>
      </c>
      <c r="G42" s="13"/>
      <c r="H42" s="13"/>
      <c r="I42" s="13"/>
      <c r="J42" s="13"/>
      <c r="K42" s="13"/>
      <c r="L42" s="13"/>
      <c r="M42" s="13"/>
      <c r="N42" s="13"/>
    </row>
    <row r="43" spans="1:14" s="2" customFormat="1" ht="15" thickBot="1" x14ac:dyDescent="0.4">
      <c r="A43" s="10" t="s">
        <v>125</v>
      </c>
      <c r="B43" s="56">
        <v>-15000</v>
      </c>
      <c r="C43" s="56">
        <v>3000</v>
      </c>
      <c r="D43" s="56">
        <v>-1000</v>
      </c>
      <c r="E43" s="56">
        <v>-1000</v>
      </c>
      <c r="F43" s="56">
        <v>25000</v>
      </c>
      <c r="G43" s="13"/>
      <c r="H43" s="13"/>
      <c r="I43" s="13"/>
      <c r="J43" s="13"/>
      <c r="K43" s="13"/>
      <c r="L43" s="13"/>
      <c r="M43" s="13"/>
      <c r="N43" s="13"/>
    </row>
    <row r="44" spans="1:14" s="2" customFormat="1" ht="15" thickBot="1" x14ac:dyDescent="0.4">
      <c r="A44" s="57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14" s="2" customFormat="1" ht="15" thickBot="1" x14ac:dyDescent="0.4">
      <c r="A45" s="6" t="s">
        <v>123</v>
      </c>
      <c r="B45" s="7">
        <v>0</v>
      </c>
      <c r="C45" s="7">
        <v>1</v>
      </c>
      <c r="D45" s="7">
        <v>2</v>
      </c>
      <c r="E45" s="7">
        <v>3</v>
      </c>
      <c r="F45" s="7">
        <v>4</v>
      </c>
      <c r="G45" s="13"/>
      <c r="H45" s="13"/>
      <c r="I45" s="13"/>
      <c r="J45" s="13"/>
      <c r="K45" s="13"/>
      <c r="L45" s="13"/>
      <c r="M45" s="13"/>
      <c r="N45" s="13"/>
    </row>
    <row r="46" spans="1:14" s="2" customFormat="1" ht="15" thickBot="1" x14ac:dyDescent="0.4">
      <c r="A46" s="10" t="s">
        <v>124</v>
      </c>
      <c r="B46" s="56">
        <v>-15000</v>
      </c>
      <c r="C46" s="56">
        <v>1000</v>
      </c>
      <c r="D46" s="38">
        <v>0</v>
      </c>
      <c r="E46" s="56">
        <v>7000</v>
      </c>
      <c r="F46" s="56">
        <v>20000</v>
      </c>
      <c r="G46" s="13"/>
      <c r="H46" s="13"/>
      <c r="I46" s="13"/>
      <c r="J46" s="13"/>
      <c r="K46" s="13"/>
      <c r="L46" s="13"/>
      <c r="M46" s="13"/>
      <c r="N46" s="13"/>
    </row>
    <row r="47" spans="1:14" s="2" customFormat="1" ht="15" thickBot="1" x14ac:dyDescent="0.4">
      <c r="A47" s="10"/>
      <c r="B47" s="38"/>
      <c r="C47" s="38"/>
      <c r="D47" s="38"/>
      <c r="E47" s="38"/>
      <c r="F47" s="38"/>
      <c r="G47" s="13"/>
      <c r="H47" s="13"/>
      <c r="I47" s="13"/>
      <c r="J47" s="13"/>
      <c r="K47" s="13"/>
      <c r="L47" s="13"/>
      <c r="M47" s="13"/>
      <c r="N47" s="13"/>
    </row>
    <row r="48" spans="1:14" s="2" customFormat="1" ht="15" thickBot="1" x14ac:dyDescent="0.4">
      <c r="A48" s="10" t="s">
        <v>125</v>
      </c>
      <c r="B48" s="56">
        <v>-15000</v>
      </c>
      <c r="C48" s="56">
        <v>3000</v>
      </c>
      <c r="D48" s="56">
        <v>-1000</v>
      </c>
      <c r="E48" s="56">
        <v>-1000</v>
      </c>
      <c r="F48" s="56">
        <v>25000</v>
      </c>
      <c r="G48" s="13"/>
      <c r="H48" s="13"/>
      <c r="I48" s="13"/>
      <c r="J48" s="13"/>
      <c r="K48" s="13"/>
      <c r="L48" s="13"/>
      <c r="M48" s="13"/>
      <c r="N48" s="13"/>
    </row>
    <row r="49" spans="1:14" s="2" customFormat="1" ht="15" thickBot="1" x14ac:dyDescent="0.4">
      <c r="A49" s="10"/>
      <c r="B49" s="38"/>
      <c r="C49" s="38"/>
      <c r="D49" s="38"/>
      <c r="E49" s="38"/>
      <c r="F49" s="38"/>
      <c r="G49" s="13"/>
      <c r="H49" s="13"/>
      <c r="I49" s="13"/>
      <c r="J49" s="13"/>
      <c r="K49" s="13"/>
      <c r="L49" s="13"/>
      <c r="M49" s="13"/>
      <c r="N49" s="13"/>
    </row>
    <row r="50" spans="1:14" s="2" customFormat="1" ht="25.5" customHeight="1" x14ac:dyDescent="0.35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 spans="1:14" s="2" customFormat="1" x14ac:dyDescent="0.35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 spans="1:14" s="2" customFormat="1" x14ac:dyDescent="0.3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</row>
    <row r="53" spans="1:14" s="2" customFormat="1" x14ac:dyDescent="0.3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1:14" s="2" customFormat="1" x14ac:dyDescent="0.3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</row>
    <row r="55" spans="1:14" s="2" customFormat="1" x14ac:dyDescent="0.3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spans="1:14" s="2" customFormat="1" x14ac:dyDescent="0.3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1:14" s="2" customFormat="1" x14ac:dyDescent="0.3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1:14" s="2" customFormat="1" x14ac:dyDescent="0.3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 spans="1:14" s="2" customFormat="1" x14ac:dyDescent="0.3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1:14" s="2" customFormat="1" x14ac:dyDescent="0.3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 spans="1:14" s="2" customFormat="1" x14ac:dyDescent="0.3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 spans="1:14" s="2" customFormat="1" x14ac:dyDescent="0.3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 spans="1:14" s="2" customFormat="1" x14ac:dyDescent="0.3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 spans="1:14" s="2" customFormat="1" x14ac:dyDescent="0.3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spans="1:14" s="2" customFormat="1" x14ac:dyDescent="0.3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spans="1:14" s="2" customFormat="1" x14ac:dyDescent="0.3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</row>
    <row r="67" spans="1:14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</row>
    <row r="68" spans="1:14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</row>
  </sheetData>
  <mergeCells count="15">
    <mergeCell ref="A18:H18"/>
    <mergeCell ref="A29:H29"/>
    <mergeCell ref="A40:I40"/>
    <mergeCell ref="A12:H12"/>
    <mergeCell ref="A13:H13"/>
    <mergeCell ref="A14:H14"/>
    <mergeCell ref="A15:H15"/>
    <mergeCell ref="A16:H16"/>
    <mergeCell ref="A17:H17"/>
    <mergeCell ref="A10:H10"/>
    <mergeCell ref="A1:H1"/>
    <mergeCell ref="A2:H2"/>
    <mergeCell ref="A3:H3"/>
    <mergeCell ref="A4:H4"/>
    <mergeCell ref="A5:H5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F042F-0D10-4F6D-8238-A9E28619BCE5}">
  <dimension ref="A1:N138"/>
  <sheetViews>
    <sheetView zoomScale="85" zoomScaleNormal="85" workbookViewId="0">
      <selection activeCell="A8" sqref="A8:XFD8"/>
    </sheetView>
  </sheetViews>
  <sheetFormatPr defaultRowHeight="14.5" x14ac:dyDescent="0.35"/>
  <cols>
    <col min="1" max="1" width="15.81640625" customWidth="1"/>
    <col min="2" max="6" width="16.26953125" customWidth="1"/>
  </cols>
  <sheetData>
    <row r="1" spans="1:14" ht="15" x14ac:dyDescent="0.35">
      <c r="A1" s="136" t="s">
        <v>128</v>
      </c>
      <c r="B1" s="136"/>
      <c r="C1" s="136"/>
      <c r="D1" s="136"/>
      <c r="E1" s="136"/>
      <c r="F1" s="136"/>
      <c r="G1" s="136"/>
      <c r="H1" s="5"/>
      <c r="I1" s="5"/>
      <c r="J1" s="5"/>
      <c r="K1" s="5"/>
      <c r="L1" s="5"/>
      <c r="M1" s="5"/>
      <c r="N1" s="5"/>
    </row>
    <row r="2" spans="1:14" x14ac:dyDescent="0.35">
      <c r="A2" s="156" t="s">
        <v>129</v>
      </c>
      <c r="B2" s="156"/>
      <c r="C2" s="156"/>
      <c r="D2" s="156"/>
      <c r="E2" s="156"/>
      <c r="F2" s="156"/>
      <c r="G2" s="156"/>
      <c r="H2" s="5"/>
      <c r="I2" s="5"/>
      <c r="J2" s="5"/>
      <c r="K2" s="5"/>
      <c r="L2" s="5"/>
      <c r="M2" s="5"/>
      <c r="N2" s="5"/>
    </row>
    <row r="3" spans="1:14" x14ac:dyDescent="0.3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33" customHeight="1" x14ac:dyDescent="0.35">
      <c r="A4" s="124" t="s">
        <v>130</v>
      </c>
      <c r="B4" s="124"/>
      <c r="C4" s="124"/>
      <c r="D4" s="124"/>
      <c r="E4" s="124"/>
      <c r="F4" s="124"/>
      <c r="G4" s="124"/>
      <c r="H4" s="5"/>
      <c r="I4" s="5"/>
      <c r="J4" s="5"/>
      <c r="K4" s="5"/>
      <c r="L4" s="5"/>
      <c r="M4" s="5"/>
      <c r="N4" s="5"/>
    </row>
    <row r="5" spans="1:14" ht="46" customHeight="1" x14ac:dyDescent="0.35">
      <c r="A5" s="124" t="s">
        <v>131</v>
      </c>
      <c r="B5" s="124"/>
      <c r="C5" s="124"/>
      <c r="D5" s="124"/>
      <c r="E5" s="124"/>
      <c r="F5" s="124"/>
      <c r="G5" s="17"/>
      <c r="H5" s="5"/>
      <c r="I5" s="5"/>
      <c r="J5" s="5"/>
      <c r="K5" s="5"/>
      <c r="L5" s="5"/>
      <c r="M5" s="5"/>
      <c r="N5" s="5"/>
    </row>
    <row r="6" spans="1:14" x14ac:dyDescent="0.3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ht="15" thickBot="1" x14ac:dyDescent="0.4">
      <c r="A7" s="157" t="s">
        <v>132</v>
      </c>
      <c r="B7" s="157"/>
      <c r="C7" s="157"/>
      <c r="D7" s="157"/>
      <c r="E7" s="157"/>
      <c r="F7" s="157"/>
      <c r="G7" s="157"/>
      <c r="H7" s="5"/>
      <c r="I7" s="5"/>
      <c r="J7" s="5"/>
      <c r="K7" s="5"/>
      <c r="L7" s="5"/>
      <c r="M7" s="5"/>
      <c r="N7" s="5"/>
    </row>
    <row r="8" spans="1:14" ht="27.5" thickBot="1" x14ac:dyDescent="0.4">
      <c r="A8" s="6" t="s">
        <v>133</v>
      </c>
      <c r="B8" s="7" t="s">
        <v>134</v>
      </c>
      <c r="C8" s="7" t="s">
        <v>135</v>
      </c>
      <c r="D8" s="7" t="s">
        <v>136</v>
      </c>
      <c r="E8" s="5"/>
      <c r="F8" s="5"/>
      <c r="G8" s="5"/>
      <c r="H8" s="5"/>
      <c r="I8" s="5"/>
      <c r="J8" s="5"/>
      <c r="K8" s="5"/>
      <c r="L8" s="5"/>
      <c r="M8" s="5"/>
      <c r="N8" s="5"/>
    </row>
    <row r="9" spans="1:14" ht="15" thickBot="1" x14ac:dyDescent="0.4">
      <c r="A9" s="8" t="s">
        <v>137</v>
      </c>
      <c r="B9" s="9"/>
      <c r="C9" s="9"/>
      <c r="D9" s="58">
        <v>90000</v>
      </c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x14ac:dyDescent="0.3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4" x14ac:dyDescent="0.35">
      <c r="A11" s="4" t="s">
        <v>138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4" x14ac:dyDescent="0.35">
      <c r="A12" s="157" t="s">
        <v>139</v>
      </c>
      <c r="B12" s="157"/>
      <c r="C12" s="157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x14ac:dyDescent="0.35">
      <c r="A13" s="4" t="s">
        <v>140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x14ac:dyDescent="0.35">
      <c r="A14" s="4" t="s">
        <v>141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x14ac:dyDescent="0.3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ht="15" x14ac:dyDescent="0.35">
      <c r="A16" s="154" t="s">
        <v>142</v>
      </c>
      <c r="B16" s="154"/>
      <c r="C16" s="154"/>
      <c r="D16" s="154"/>
      <c r="E16" s="154"/>
      <c r="F16" s="5"/>
      <c r="G16" s="5"/>
      <c r="H16" s="5"/>
      <c r="I16" s="5"/>
      <c r="J16" s="5"/>
      <c r="K16" s="5"/>
      <c r="L16" s="5"/>
      <c r="M16" s="5"/>
      <c r="N16" s="5"/>
    </row>
    <row r="17" spans="1:14" ht="29.5" customHeight="1" x14ac:dyDescent="0.35">
      <c r="A17" s="155" t="s">
        <v>143</v>
      </c>
      <c r="B17" s="155"/>
      <c r="C17" s="155"/>
      <c r="D17" s="155"/>
      <c r="E17" s="155"/>
      <c r="F17" s="5"/>
      <c r="G17" s="5"/>
      <c r="H17" s="5"/>
      <c r="I17" s="5"/>
      <c r="J17" s="5"/>
      <c r="K17" s="5"/>
      <c r="L17" s="5"/>
      <c r="M17" s="5"/>
      <c r="N17" s="5"/>
    </row>
    <row r="18" spans="1:14" ht="15" thickBot="1" x14ac:dyDescent="0.4">
      <c r="A18" s="59" t="s">
        <v>124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 ht="15" thickBot="1" x14ac:dyDescent="0.4">
      <c r="A19" s="51"/>
      <c r="B19" s="7">
        <v>1</v>
      </c>
      <c r="C19" s="7">
        <v>2</v>
      </c>
      <c r="D19" s="7">
        <v>3</v>
      </c>
      <c r="E19" s="7">
        <v>4</v>
      </c>
      <c r="F19" s="7">
        <v>5</v>
      </c>
      <c r="G19" s="5"/>
      <c r="H19" s="5"/>
      <c r="I19" s="5"/>
      <c r="J19" s="5"/>
      <c r="K19" s="5"/>
      <c r="L19" s="5"/>
      <c r="M19" s="5"/>
      <c r="N19" s="5"/>
    </row>
    <row r="20" spans="1:14" ht="15" thickBot="1" x14ac:dyDescent="0.4">
      <c r="A20" s="8"/>
      <c r="B20" s="32">
        <v>1000</v>
      </c>
      <c r="C20" s="32">
        <v>1500</v>
      </c>
      <c r="D20" s="32">
        <v>2000</v>
      </c>
      <c r="E20" s="32">
        <v>2500</v>
      </c>
      <c r="F20" s="32">
        <v>3000</v>
      </c>
      <c r="G20" s="5"/>
      <c r="H20" s="5"/>
      <c r="I20" s="5"/>
      <c r="J20" s="5"/>
      <c r="K20" s="5"/>
      <c r="L20" s="5"/>
      <c r="M20" s="5"/>
      <c r="N20" s="5"/>
    </row>
    <row r="21" spans="1:14" ht="15" thickBot="1" x14ac:dyDescent="0.4">
      <c r="A21" s="8"/>
      <c r="B21" s="11"/>
      <c r="C21" s="11"/>
      <c r="D21" s="11"/>
      <c r="E21" s="11"/>
      <c r="F21" s="11"/>
      <c r="G21" s="5"/>
      <c r="H21" s="5"/>
      <c r="I21" s="5"/>
      <c r="J21" s="5"/>
      <c r="K21" s="5"/>
      <c r="L21" s="5"/>
      <c r="M21" s="5"/>
      <c r="N21" s="5"/>
    </row>
    <row r="22" spans="1:14" x14ac:dyDescent="0.35">
      <c r="A22" s="4" t="s">
        <v>144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x14ac:dyDescent="0.3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ht="15" thickBot="1" x14ac:dyDescent="0.4">
      <c r="A24" s="59" t="s">
        <v>125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ht="15" thickBot="1" x14ac:dyDescent="0.4">
      <c r="A25" s="51"/>
      <c r="B25" s="7">
        <v>1</v>
      </c>
      <c r="C25" s="7">
        <v>2</v>
      </c>
      <c r="D25" s="7">
        <v>3</v>
      </c>
      <c r="E25" s="7">
        <v>4</v>
      </c>
      <c r="F25" s="7">
        <v>5</v>
      </c>
      <c r="G25" s="5"/>
      <c r="H25" s="5"/>
      <c r="I25" s="5"/>
      <c r="J25" s="5"/>
      <c r="K25" s="5"/>
      <c r="L25" s="5"/>
      <c r="M25" s="5"/>
      <c r="N25" s="5"/>
    </row>
    <row r="26" spans="1:14" ht="15" thickBot="1" x14ac:dyDescent="0.4">
      <c r="A26" s="8"/>
      <c r="B26" s="32">
        <v>10000</v>
      </c>
      <c r="C26" s="11">
        <v>0</v>
      </c>
      <c r="D26" s="32">
        <v>20000</v>
      </c>
      <c r="E26" s="11">
        <v>0</v>
      </c>
      <c r="F26" s="32">
        <v>30000</v>
      </c>
      <c r="G26" s="5"/>
      <c r="H26" s="5"/>
      <c r="I26" s="5"/>
      <c r="J26" s="5"/>
      <c r="K26" s="5"/>
      <c r="L26" s="5"/>
      <c r="M26" s="5"/>
      <c r="N26" s="5"/>
    </row>
    <row r="27" spans="1:14" ht="15" thickBot="1" x14ac:dyDescent="0.4">
      <c r="A27" s="8"/>
      <c r="B27" s="11"/>
      <c r="C27" s="11"/>
      <c r="D27" s="11"/>
      <c r="E27" s="11"/>
      <c r="F27" s="11"/>
      <c r="G27" s="5"/>
      <c r="H27" s="5"/>
      <c r="I27" s="5"/>
      <c r="J27" s="5"/>
      <c r="K27" s="5"/>
      <c r="L27" s="5"/>
      <c r="M27" s="5"/>
      <c r="N27" s="5"/>
    </row>
    <row r="28" spans="1:14" x14ac:dyDescent="0.35">
      <c r="A28" s="4" t="s">
        <v>144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 x14ac:dyDescent="0.3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 x14ac:dyDescent="0.3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 ht="15" thickBot="1" x14ac:dyDescent="0.4">
      <c r="A31" s="59" t="s">
        <v>145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 ht="15" thickBot="1" x14ac:dyDescent="0.4">
      <c r="A32" s="6"/>
      <c r="B32" s="7">
        <v>1</v>
      </c>
      <c r="C32" s="7">
        <v>2</v>
      </c>
      <c r="D32" s="7">
        <v>3</v>
      </c>
      <c r="E32" s="7">
        <v>4</v>
      </c>
      <c r="F32" s="7">
        <v>5</v>
      </c>
      <c r="G32" s="5"/>
      <c r="H32" s="5"/>
      <c r="I32" s="5"/>
      <c r="J32" s="5"/>
      <c r="K32" s="5"/>
      <c r="L32" s="5"/>
      <c r="M32" s="5"/>
      <c r="N32" s="5"/>
    </row>
    <row r="33" spans="1:14" ht="15" thickBot="1" x14ac:dyDescent="0.4">
      <c r="A33" s="10"/>
      <c r="B33" s="32">
        <v>1000</v>
      </c>
      <c r="C33" s="32">
        <v>-1500</v>
      </c>
      <c r="D33" s="32">
        <v>2000</v>
      </c>
      <c r="E33" s="32">
        <v>-2500</v>
      </c>
      <c r="F33" s="32">
        <v>3000</v>
      </c>
      <c r="G33" s="5"/>
      <c r="H33" s="5"/>
      <c r="I33" s="5"/>
      <c r="J33" s="5"/>
      <c r="K33" s="5"/>
      <c r="L33" s="5"/>
      <c r="M33" s="5"/>
      <c r="N33" s="5"/>
    </row>
    <row r="34" spans="1:14" ht="15" thickBot="1" x14ac:dyDescent="0.4">
      <c r="A34" s="10"/>
      <c r="B34" s="11"/>
      <c r="C34" s="11"/>
      <c r="D34" s="11"/>
      <c r="E34" s="11"/>
      <c r="F34" s="11"/>
      <c r="G34" s="5"/>
      <c r="H34" s="5"/>
      <c r="I34" s="5"/>
      <c r="J34" s="5"/>
      <c r="K34" s="5"/>
      <c r="L34" s="5"/>
      <c r="M34" s="5"/>
      <c r="N34" s="5"/>
    </row>
    <row r="35" spans="1:14" x14ac:dyDescent="0.35">
      <c r="A35" s="4" t="s">
        <v>144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 x14ac:dyDescent="0.3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1:14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1:14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1:14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1:14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1:14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1:14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4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spans="1:14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  <row r="51" spans="1:14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</row>
    <row r="52" spans="1:14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</row>
    <row r="53" spans="1:14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 spans="1:14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 spans="1:14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spans="1:14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r="57" spans="1:14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spans="1:14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 spans="1:14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spans="1:14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spans="1:14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 spans="1:14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r="63" spans="1:14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 spans="1:14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</row>
    <row r="65" spans="1:14" x14ac:dyDescent="0.3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</row>
    <row r="66" spans="1:14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</row>
    <row r="67" spans="1:14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</row>
    <row r="68" spans="1:14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</row>
    <row r="69" spans="1:14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</row>
    <row r="70" spans="1:14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 spans="1:14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</row>
    <row r="72" spans="1:14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 spans="1:14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</row>
    <row r="74" spans="1:14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</row>
    <row r="75" spans="1:14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</row>
    <row r="76" spans="1:14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</row>
    <row r="77" spans="1:14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</row>
    <row r="78" spans="1:14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</row>
    <row r="79" spans="1:14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</row>
    <row r="80" spans="1:14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 spans="1:14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</row>
    <row r="82" spans="1:14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</row>
    <row r="83" spans="1:14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</row>
    <row r="84" spans="1:14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</row>
    <row r="85" spans="1:14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</row>
    <row r="86" spans="1:14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</row>
    <row r="87" spans="1:14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</row>
    <row r="88" spans="1:14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</row>
    <row r="89" spans="1:14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</row>
    <row r="90" spans="1:14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</row>
    <row r="91" spans="1:14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</row>
    <row r="92" spans="1:14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</row>
    <row r="93" spans="1:14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</row>
    <row r="94" spans="1:14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</row>
    <row r="95" spans="1:14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</row>
    <row r="96" spans="1:14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</row>
    <row r="97" spans="1:14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</row>
    <row r="98" spans="1:14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</row>
    <row r="99" spans="1:14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</row>
    <row r="100" spans="1:14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</row>
    <row r="101" spans="1:14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 spans="1:14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r="103" spans="1:14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 spans="1:14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  <row r="105" spans="1:14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</row>
    <row r="106" spans="1:14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</row>
    <row r="107" spans="1:14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</row>
    <row r="108" spans="1:14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</row>
    <row r="109" spans="1:14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</row>
    <row r="110" spans="1:14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r="111" spans="1:14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r="112" spans="1:14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</row>
    <row r="113" spans="1:14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spans="1:14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spans="1:14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spans="1:14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spans="1:14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spans="1:14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spans="1:14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spans="1:14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spans="1:14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spans="1:14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spans="1:14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 spans="1:14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r="125" spans="1:14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 spans="1:14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 spans="1:14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r="128" spans="1:14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r="129" spans="1:14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</row>
    <row r="130" spans="1:14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</row>
    <row r="131" spans="1:14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</row>
    <row r="132" spans="1:14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</row>
    <row r="133" spans="1:14" x14ac:dyDescent="0.3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</row>
    <row r="134" spans="1:14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</row>
    <row r="135" spans="1:14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</row>
    <row r="136" spans="1:14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</row>
    <row r="137" spans="1:14" x14ac:dyDescent="0.3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</row>
    <row r="138" spans="1:14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</row>
  </sheetData>
  <mergeCells count="8">
    <mergeCell ref="A16:E16"/>
    <mergeCell ref="A17:E17"/>
    <mergeCell ref="A1:G1"/>
    <mergeCell ref="A2:G2"/>
    <mergeCell ref="A4:G4"/>
    <mergeCell ref="A5:F5"/>
    <mergeCell ref="A7:G7"/>
    <mergeCell ref="A12:C1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C88C2-1593-47ED-8480-4EB47F2CA5E5}">
  <dimension ref="A1:J58"/>
  <sheetViews>
    <sheetView topLeftCell="A25" workbookViewId="0">
      <selection activeCell="G10" sqref="G10"/>
    </sheetView>
  </sheetViews>
  <sheetFormatPr defaultRowHeight="14.5" x14ac:dyDescent="0.35"/>
  <cols>
    <col min="1" max="1" width="15.81640625" customWidth="1"/>
    <col min="2" max="8" width="9.81640625" customWidth="1"/>
  </cols>
  <sheetData>
    <row r="1" spans="1:10" ht="15" x14ac:dyDescent="0.35">
      <c r="A1" s="136" t="s">
        <v>146</v>
      </c>
      <c r="B1" s="136"/>
      <c r="C1" s="136"/>
      <c r="D1" s="136"/>
      <c r="E1" s="136"/>
      <c r="F1" s="136"/>
      <c r="G1" s="136"/>
      <c r="H1" s="136"/>
      <c r="I1" s="5"/>
      <c r="J1" s="5"/>
    </row>
    <row r="2" spans="1:10" ht="27" customHeight="1" x14ac:dyDescent="0.35">
      <c r="A2" s="124" t="s">
        <v>147</v>
      </c>
      <c r="B2" s="124"/>
      <c r="C2" s="124"/>
      <c r="D2" s="124"/>
      <c r="E2" s="124"/>
      <c r="F2" s="124"/>
      <c r="G2" s="124"/>
      <c r="H2" s="124"/>
      <c r="I2" s="5"/>
      <c r="J2" s="5"/>
    </row>
    <row r="3" spans="1:10" ht="52" customHeight="1" x14ac:dyDescent="0.35">
      <c r="A3" s="124" t="s">
        <v>148</v>
      </c>
      <c r="B3" s="124"/>
      <c r="C3" s="124"/>
      <c r="D3" s="124"/>
      <c r="E3" s="124"/>
      <c r="F3" s="124"/>
      <c r="G3" s="124"/>
      <c r="H3" s="124"/>
      <c r="I3" s="5"/>
      <c r="J3" s="5"/>
    </row>
    <row r="4" spans="1:10" x14ac:dyDescent="0.35">
      <c r="A4" s="4"/>
      <c r="B4" s="5"/>
      <c r="C4" s="5"/>
      <c r="D4" s="5"/>
      <c r="E4" s="5"/>
      <c r="F4" s="5"/>
      <c r="G4" s="5"/>
      <c r="H4" s="5"/>
      <c r="I4" s="5"/>
      <c r="J4" s="5"/>
    </row>
    <row r="5" spans="1:10" s="2" customFormat="1" x14ac:dyDescent="0.35">
      <c r="A5" s="158" t="s">
        <v>149</v>
      </c>
      <c r="B5" s="158"/>
      <c r="C5" s="158"/>
      <c r="D5" s="158"/>
      <c r="E5" s="158"/>
      <c r="F5" s="158"/>
      <c r="G5" s="158"/>
      <c r="H5" s="158"/>
      <c r="I5" s="13"/>
      <c r="J5" s="13"/>
    </row>
    <row r="6" spans="1:10" s="2" customFormat="1" ht="42.65" customHeight="1" thickBot="1" x14ac:dyDescent="0.4">
      <c r="A6" s="150" t="s">
        <v>150</v>
      </c>
      <c r="B6" s="150"/>
      <c r="C6" s="150"/>
      <c r="D6" s="150"/>
      <c r="E6" s="150"/>
      <c r="F6" s="150"/>
      <c r="G6" s="150"/>
      <c r="H6" s="150"/>
      <c r="I6" s="13"/>
      <c r="J6" s="13"/>
    </row>
    <row r="7" spans="1:10" s="2" customFormat="1" ht="15" thickBot="1" x14ac:dyDescent="0.4">
      <c r="A7" s="6" t="s">
        <v>112</v>
      </c>
      <c r="B7" s="7">
        <v>0</v>
      </c>
      <c r="C7" s="7">
        <v>1</v>
      </c>
      <c r="D7" s="7">
        <v>2</v>
      </c>
      <c r="E7" s="7">
        <v>3</v>
      </c>
      <c r="F7" s="7">
        <v>4</v>
      </c>
      <c r="G7" s="7">
        <v>5</v>
      </c>
      <c r="H7" s="7">
        <v>6</v>
      </c>
      <c r="I7" s="13"/>
      <c r="J7" s="13"/>
    </row>
    <row r="8" spans="1:10" s="2" customFormat="1" ht="15" thickBot="1" x14ac:dyDescent="0.4">
      <c r="A8" s="8" t="s">
        <v>113</v>
      </c>
      <c r="B8" s="9">
        <v>-400</v>
      </c>
      <c r="C8" s="9">
        <v>80</v>
      </c>
      <c r="D8" s="9">
        <v>90</v>
      </c>
      <c r="E8" s="9">
        <v>120</v>
      </c>
      <c r="F8" s="9">
        <v>130</v>
      </c>
      <c r="G8" s="9">
        <v>100</v>
      </c>
      <c r="H8" s="9">
        <v>70</v>
      </c>
      <c r="I8" s="13"/>
      <c r="J8" s="13"/>
    </row>
    <row r="9" spans="1:10" s="2" customFormat="1" ht="15" thickBot="1" x14ac:dyDescent="0.4">
      <c r="A9" s="8" t="s">
        <v>151</v>
      </c>
      <c r="B9" s="9">
        <v>-400</v>
      </c>
      <c r="C9" s="9"/>
      <c r="D9" s="9"/>
      <c r="E9" s="9"/>
      <c r="F9" s="9"/>
      <c r="G9" s="9"/>
      <c r="H9" s="9"/>
      <c r="I9" s="13"/>
      <c r="J9" s="13"/>
    </row>
    <row r="10" spans="1:10" s="2" customFormat="1" ht="15" thickBot="1" x14ac:dyDescent="0.4">
      <c r="A10" s="10" t="s">
        <v>114</v>
      </c>
      <c r="B10" s="11">
        <v>-400</v>
      </c>
      <c r="C10" s="11"/>
      <c r="D10" s="11"/>
      <c r="E10" s="11"/>
      <c r="F10" s="11"/>
      <c r="G10" s="11"/>
      <c r="H10" s="11"/>
      <c r="I10" s="13"/>
      <c r="J10" s="13"/>
    </row>
    <row r="11" spans="1:10" s="2" customFormat="1" x14ac:dyDescent="0.35">
      <c r="A11" s="12"/>
      <c r="B11" s="13"/>
      <c r="C11" s="13"/>
      <c r="D11" s="13"/>
      <c r="E11" s="13"/>
      <c r="F11" s="13"/>
      <c r="G11" s="13"/>
      <c r="H11" s="13"/>
      <c r="I11" s="13"/>
      <c r="J11" s="13"/>
    </row>
    <row r="12" spans="1:10" s="2" customFormat="1" x14ac:dyDescent="0.35">
      <c r="A12" s="152" t="s">
        <v>152</v>
      </c>
      <c r="B12" s="152"/>
      <c r="C12" s="152"/>
      <c r="D12" s="152"/>
      <c r="E12" s="152"/>
      <c r="F12" s="152"/>
      <c r="G12" s="152"/>
      <c r="H12" s="152"/>
      <c r="I12" s="13"/>
      <c r="J12" s="13"/>
    </row>
    <row r="13" spans="1:10" s="2" customFormat="1" ht="42.65" customHeight="1" x14ac:dyDescent="0.35">
      <c r="A13" s="124" t="s">
        <v>153</v>
      </c>
      <c r="B13" s="124"/>
      <c r="C13" s="124"/>
      <c r="D13" s="124"/>
      <c r="E13" s="124"/>
      <c r="F13" s="124"/>
      <c r="G13" s="124"/>
      <c r="H13" s="124"/>
      <c r="I13" s="13"/>
      <c r="J13" s="13"/>
    </row>
    <row r="14" spans="1:10" s="2" customFormat="1" x14ac:dyDescent="0.35">
      <c r="A14" s="12" t="s">
        <v>154</v>
      </c>
      <c r="B14" s="13"/>
      <c r="C14" s="13"/>
      <c r="D14" s="13"/>
      <c r="E14" s="13"/>
      <c r="F14" s="13"/>
      <c r="G14" s="13"/>
      <c r="H14" s="13"/>
      <c r="I14" s="13"/>
      <c r="J14" s="13"/>
    </row>
    <row r="15" spans="1:10" s="2" customFormat="1" x14ac:dyDescent="0.35">
      <c r="A15" s="12"/>
      <c r="B15" s="13"/>
      <c r="C15" s="13"/>
      <c r="D15" s="13"/>
      <c r="E15" s="13"/>
      <c r="F15" s="13"/>
      <c r="G15" s="13"/>
      <c r="H15" s="13"/>
      <c r="I15" s="13"/>
      <c r="J15" s="13"/>
    </row>
    <row r="16" spans="1:10" s="2" customFormat="1" ht="15" x14ac:dyDescent="0.35">
      <c r="A16" s="14"/>
      <c r="B16" s="13"/>
      <c r="C16" s="13"/>
      <c r="D16" s="13"/>
      <c r="E16" s="13"/>
      <c r="F16" s="13"/>
      <c r="G16" s="13"/>
      <c r="H16" s="13"/>
      <c r="I16" s="13"/>
      <c r="J16" s="13"/>
    </row>
    <row r="17" spans="1:10" s="2" customFormat="1" ht="15" x14ac:dyDescent="0.35">
      <c r="A17" s="153" t="s">
        <v>155</v>
      </c>
      <c r="B17" s="153"/>
      <c r="C17" s="153"/>
      <c r="D17" s="153"/>
      <c r="E17" s="153"/>
      <c r="F17" s="153"/>
      <c r="G17" s="153"/>
      <c r="H17" s="153"/>
      <c r="I17" s="13"/>
      <c r="J17" s="13"/>
    </row>
    <row r="18" spans="1:10" s="2" customFormat="1" ht="48" customHeight="1" thickBot="1" x14ac:dyDescent="0.4">
      <c r="A18" s="150" t="s">
        <v>156</v>
      </c>
      <c r="B18" s="150"/>
      <c r="C18" s="150"/>
      <c r="D18" s="150"/>
      <c r="E18" s="150"/>
      <c r="F18" s="150"/>
      <c r="G18" s="150"/>
      <c r="H18" s="150"/>
      <c r="I18" s="13"/>
      <c r="J18" s="13"/>
    </row>
    <row r="19" spans="1:10" s="2" customFormat="1" ht="15" thickBot="1" x14ac:dyDescent="0.4">
      <c r="A19" s="6" t="s">
        <v>123</v>
      </c>
      <c r="B19" s="7">
        <v>0</v>
      </c>
      <c r="C19" s="7">
        <v>1</v>
      </c>
      <c r="D19" s="7">
        <v>2</v>
      </c>
      <c r="E19" s="7">
        <v>3</v>
      </c>
      <c r="F19" s="7">
        <v>4</v>
      </c>
      <c r="G19" s="13"/>
      <c r="H19" s="13"/>
      <c r="I19" s="13"/>
      <c r="J19" s="13"/>
    </row>
    <row r="20" spans="1:10" s="2" customFormat="1" ht="15" thickBot="1" x14ac:dyDescent="0.4">
      <c r="A20" s="10" t="s">
        <v>124</v>
      </c>
      <c r="B20" s="15">
        <v>-10000</v>
      </c>
      <c r="C20" s="15">
        <v>3953</v>
      </c>
      <c r="D20" s="15">
        <v>3528</v>
      </c>
      <c r="E20" s="15">
        <v>3446</v>
      </c>
      <c r="F20" s="15">
        <v>5344</v>
      </c>
      <c r="G20" s="13"/>
      <c r="H20" s="13"/>
      <c r="I20" s="13"/>
      <c r="J20" s="13"/>
    </row>
    <row r="21" spans="1:10" s="2" customFormat="1" ht="15" thickBot="1" x14ac:dyDescent="0.4">
      <c r="A21" s="8" t="s">
        <v>157</v>
      </c>
      <c r="B21" s="9"/>
      <c r="C21" s="9"/>
      <c r="D21" s="9"/>
      <c r="E21" s="9"/>
      <c r="F21" s="9"/>
      <c r="G21" s="13"/>
      <c r="H21" s="13"/>
      <c r="I21" s="13"/>
      <c r="J21" s="13"/>
    </row>
    <row r="22" spans="1:10" s="2" customFormat="1" ht="15" thickBot="1" x14ac:dyDescent="0.4">
      <c r="A22" s="8" t="s">
        <v>158</v>
      </c>
      <c r="B22" s="9"/>
      <c r="C22" s="9"/>
      <c r="D22" s="9"/>
      <c r="E22" s="9"/>
      <c r="F22" s="9"/>
      <c r="G22" s="13"/>
      <c r="H22" s="13"/>
      <c r="I22" s="13"/>
      <c r="J22" s="13"/>
    </row>
    <row r="23" spans="1:10" s="2" customFormat="1" x14ac:dyDescent="0.35">
      <c r="A23" s="12"/>
      <c r="B23" s="13"/>
      <c r="C23" s="13"/>
      <c r="D23" s="13"/>
      <c r="E23" s="13"/>
      <c r="F23" s="13"/>
      <c r="G23" s="13"/>
      <c r="H23" s="13"/>
      <c r="I23" s="13"/>
      <c r="J23" s="13"/>
    </row>
    <row r="24" spans="1:10" s="2" customFormat="1" ht="27.65" customHeight="1" thickBot="1" x14ac:dyDescent="0.4">
      <c r="A24" s="150" t="s">
        <v>159</v>
      </c>
      <c r="B24" s="150"/>
      <c r="C24" s="150"/>
      <c r="D24" s="150"/>
      <c r="E24" s="150"/>
      <c r="F24" s="150"/>
      <c r="G24" s="150"/>
      <c r="H24" s="150"/>
      <c r="I24" s="13"/>
      <c r="J24" s="13"/>
    </row>
    <row r="25" spans="1:10" s="2" customFormat="1" ht="15" thickBot="1" x14ac:dyDescent="0.4">
      <c r="A25" s="6" t="s">
        <v>123</v>
      </c>
      <c r="B25" s="7">
        <v>0</v>
      </c>
      <c r="C25" s="7">
        <v>1</v>
      </c>
      <c r="D25" s="7">
        <v>2</v>
      </c>
      <c r="E25" s="7">
        <v>3</v>
      </c>
      <c r="F25" s="7">
        <v>4</v>
      </c>
      <c r="G25" s="7">
        <v>5</v>
      </c>
      <c r="H25" s="13"/>
      <c r="I25" s="13"/>
      <c r="J25" s="13"/>
    </row>
    <row r="26" spans="1:10" s="2" customFormat="1" ht="15" thickBot="1" x14ac:dyDescent="0.4">
      <c r="A26" s="10" t="s">
        <v>124</v>
      </c>
      <c r="B26" s="15">
        <v>-5500</v>
      </c>
      <c r="C26" s="15">
        <v>1900</v>
      </c>
      <c r="D26" s="15">
        <v>2300</v>
      </c>
      <c r="E26" s="15">
        <v>2000</v>
      </c>
      <c r="F26" s="9">
        <v>500</v>
      </c>
      <c r="G26" s="9">
        <v>500</v>
      </c>
      <c r="H26" s="13"/>
      <c r="I26" s="13"/>
      <c r="J26" s="13"/>
    </row>
    <row r="27" spans="1:10" s="2" customFormat="1" ht="15" thickBot="1" x14ac:dyDescent="0.4">
      <c r="A27" s="8" t="s">
        <v>157</v>
      </c>
      <c r="B27" s="9"/>
      <c r="C27" s="9"/>
      <c r="D27" s="9"/>
      <c r="E27" s="9"/>
      <c r="F27" s="9"/>
      <c r="G27" s="9"/>
      <c r="H27" s="13"/>
      <c r="I27" s="13"/>
      <c r="J27" s="13"/>
    </row>
    <row r="28" spans="1:10" s="2" customFormat="1" ht="15" thickBot="1" x14ac:dyDescent="0.4">
      <c r="A28" s="8" t="s">
        <v>158</v>
      </c>
      <c r="B28" s="9"/>
      <c r="C28" s="9"/>
      <c r="D28" s="9"/>
      <c r="E28" s="9"/>
      <c r="F28" s="9"/>
      <c r="G28" s="9"/>
      <c r="H28" s="13"/>
      <c r="I28" s="13"/>
      <c r="J28" s="13"/>
    </row>
    <row r="29" spans="1:10" s="2" customFormat="1" ht="15" thickBot="1" x14ac:dyDescent="0.4">
      <c r="A29" s="10" t="s">
        <v>125</v>
      </c>
      <c r="B29" s="15">
        <v>-7500</v>
      </c>
      <c r="C29" s="15">
        <v>1000</v>
      </c>
      <c r="D29" s="15">
        <v>2000</v>
      </c>
      <c r="E29" s="15">
        <v>4000</v>
      </c>
      <c r="F29" s="15">
        <v>2000</v>
      </c>
      <c r="G29" s="15">
        <v>3000</v>
      </c>
      <c r="H29" s="13"/>
      <c r="I29" s="13"/>
      <c r="J29" s="13"/>
    </row>
    <row r="30" spans="1:10" s="2" customFormat="1" ht="15" thickBot="1" x14ac:dyDescent="0.4">
      <c r="A30" s="8" t="s">
        <v>157</v>
      </c>
      <c r="B30" s="9"/>
      <c r="C30" s="9"/>
      <c r="D30" s="9"/>
      <c r="E30" s="9"/>
      <c r="F30" s="9"/>
      <c r="G30" s="9"/>
      <c r="H30" s="13"/>
      <c r="I30" s="13"/>
      <c r="J30" s="13"/>
    </row>
    <row r="31" spans="1:10" s="2" customFormat="1" ht="15" thickBot="1" x14ac:dyDescent="0.4">
      <c r="A31" s="8" t="s">
        <v>158</v>
      </c>
      <c r="B31" s="9"/>
      <c r="C31" s="9"/>
      <c r="D31" s="9"/>
      <c r="E31" s="9"/>
      <c r="F31" s="9"/>
      <c r="G31" s="9"/>
      <c r="H31" s="13"/>
      <c r="I31" s="13"/>
      <c r="J31" s="13"/>
    </row>
    <row r="32" spans="1:10" s="2" customFormat="1" x14ac:dyDescent="0.35">
      <c r="A32" s="12"/>
      <c r="B32" s="13"/>
      <c r="C32" s="13"/>
      <c r="D32" s="13"/>
      <c r="E32" s="13"/>
      <c r="F32" s="13"/>
      <c r="G32" s="13"/>
      <c r="H32" s="13"/>
      <c r="I32" s="13"/>
      <c r="J32" s="13"/>
    </row>
    <row r="33" spans="1:10" s="2" customFormat="1" x14ac:dyDescent="0.35">
      <c r="A33" s="12"/>
      <c r="B33" s="13"/>
      <c r="C33" s="13"/>
      <c r="D33" s="13"/>
      <c r="E33" s="13"/>
      <c r="F33" s="13"/>
      <c r="G33" s="13"/>
      <c r="H33" s="13"/>
      <c r="I33" s="13"/>
      <c r="J33" s="13"/>
    </row>
    <row r="34" spans="1:10" s="2" customFormat="1" x14ac:dyDescent="0.35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 s="2" customFormat="1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 s="2" customFormat="1" x14ac:dyDescent="0.35"/>
    <row r="37" spans="1:10" s="2" customFormat="1" x14ac:dyDescent="0.35"/>
    <row r="38" spans="1:10" s="2" customFormat="1" x14ac:dyDescent="0.35"/>
    <row r="39" spans="1:10" s="2" customFormat="1" x14ac:dyDescent="0.35"/>
    <row r="40" spans="1:10" s="2" customFormat="1" x14ac:dyDescent="0.35"/>
    <row r="41" spans="1:10" s="2" customFormat="1" x14ac:dyDescent="0.35"/>
    <row r="42" spans="1:10" s="2" customFormat="1" x14ac:dyDescent="0.35"/>
    <row r="43" spans="1:10" s="2" customFormat="1" x14ac:dyDescent="0.35"/>
    <row r="44" spans="1:10" s="2" customFormat="1" x14ac:dyDescent="0.35"/>
    <row r="45" spans="1:10" s="2" customFormat="1" x14ac:dyDescent="0.35"/>
    <row r="46" spans="1:10" s="2" customFormat="1" x14ac:dyDescent="0.35"/>
    <row r="47" spans="1:10" s="2" customFormat="1" x14ac:dyDescent="0.35"/>
    <row r="48" spans="1:10" s="2" customFormat="1" x14ac:dyDescent="0.35"/>
    <row r="49" s="2" customFormat="1" x14ac:dyDescent="0.35"/>
    <row r="50" s="2" customFormat="1" x14ac:dyDescent="0.35"/>
    <row r="51" s="2" customFormat="1" x14ac:dyDescent="0.35"/>
    <row r="52" s="2" customFormat="1" x14ac:dyDescent="0.35"/>
    <row r="53" s="2" customFormat="1" x14ac:dyDescent="0.35"/>
    <row r="54" s="2" customFormat="1" x14ac:dyDescent="0.35"/>
    <row r="55" s="2" customFormat="1" x14ac:dyDescent="0.35"/>
    <row r="56" s="2" customFormat="1" x14ac:dyDescent="0.35"/>
    <row r="57" s="2" customFormat="1" x14ac:dyDescent="0.35"/>
    <row r="58" s="2" customFormat="1" x14ac:dyDescent="0.35"/>
  </sheetData>
  <mergeCells count="10">
    <mergeCell ref="A13:H13"/>
    <mergeCell ref="A17:H17"/>
    <mergeCell ref="A18:H18"/>
    <mergeCell ref="A24:H24"/>
    <mergeCell ref="A1:H1"/>
    <mergeCell ref="A2:H2"/>
    <mergeCell ref="A3:H3"/>
    <mergeCell ref="A5:H5"/>
    <mergeCell ref="A6:H6"/>
    <mergeCell ref="A12:H1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17</vt:i4>
      </vt:variant>
      <vt:variant>
        <vt:lpstr>Intervalos Nomeados</vt:lpstr>
      </vt:variant>
      <vt:variant>
        <vt:i4>19</vt:i4>
      </vt:variant>
    </vt:vector>
  </HeadingPairs>
  <TitlesOfParts>
    <vt:vector size="36" baseType="lpstr">
      <vt:lpstr>2.1 Prz M Pontes</vt:lpstr>
      <vt:lpstr>2.2 Prz M Croce</vt:lpstr>
      <vt:lpstr>2.3 Prz M Fiat</vt:lpstr>
      <vt:lpstr>2.4 Croce Pontes</vt:lpstr>
      <vt:lpstr>2.6 Flx Cx Miranda</vt:lpstr>
      <vt:lpstr>2.7 Flx Star Trek</vt:lpstr>
      <vt:lpstr>2.8 PBS</vt:lpstr>
      <vt:lpstr>2.9 Vr Presente</vt:lpstr>
      <vt:lpstr>2.10 PBD</vt:lpstr>
      <vt:lpstr>2.11 VPL</vt:lpstr>
      <vt:lpstr>2.11 flx cx VPL</vt:lpstr>
      <vt:lpstr>2.12 TIR</vt:lpstr>
      <vt:lpstr>2.13 IL</vt:lpstr>
      <vt:lpstr>2.14 TR</vt:lpstr>
      <vt:lpstr>2.15 Proj MEX</vt:lpstr>
      <vt:lpstr>2.16 Proj MEXHD</vt:lpstr>
      <vt:lpstr>2.18 Proj. Dp</vt:lpstr>
      <vt:lpstr>'2.1 Prz M Pontes'!_Toc21348262</vt:lpstr>
      <vt:lpstr>'2.2 Prz M Croce'!_Toc21348263</vt:lpstr>
      <vt:lpstr>'2.3 Prz M Fiat'!_Toc21348264</vt:lpstr>
      <vt:lpstr>'2.7 Flx Star Trek'!_Toc21348268</vt:lpstr>
      <vt:lpstr>'2.8 PBS'!_Toc21348269</vt:lpstr>
      <vt:lpstr>'2.8 PBS'!_Toc21348270</vt:lpstr>
      <vt:lpstr>'2.9 Vr Presente'!_Toc21348271</vt:lpstr>
      <vt:lpstr>'2.9 Vr Presente'!_Toc21348272</vt:lpstr>
      <vt:lpstr>'2.10 PBD'!_Toc21348273</vt:lpstr>
      <vt:lpstr>'2.10 PBD'!_Toc21348274</vt:lpstr>
      <vt:lpstr>'2.11 VPL'!_Toc21348275</vt:lpstr>
      <vt:lpstr>'2.11 VPL'!_Toc21348276</vt:lpstr>
      <vt:lpstr>'2.11 flx cx VPL'!_Toc21348277</vt:lpstr>
      <vt:lpstr>'2.12 TIR'!_Toc21348279</vt:lpstr>
      <vt:lpstr>'2.13 IL'!_Toc21348281</vt:lpstr>
      <vt:lpstr>'2.14 TR'!_Toc21348283</vt:lpstr>
      <vt:lpstr>'2.15 Proj MEX'!_Toc21348285</vt:lpstr>
      <vt:lpstr>'2.16 Proj MEXHD'!_Toc21348287</vt:lpstr>
      <vt:lpstr>'2.18 Proj. Dp'!_Toc21348290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Ronaldo</dc:creator>
  <cp:lastModifiedBy>Jean Alves</cp:lastModifiedBy>
  <dcterms:created xsi:type="dcterms:W3CDTF">2020-05-08T12:07:47Z</dcterms:created>
  <dcterms:modified xsi:type="dcterms:W3CDTF">2023-07-01T12:14:53Z</dcterms:modified>
</cp:coreProperties>
</file>