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xr:revisionPtr revIDLastSave="0" documentId="13_ncr:1_{45DD64B6-E91A-4177-B3B8-576A8B7C2A02}" xr6:coauthVersionLast="31" xr6:coauthVersionMax="31" xr10:uidLastSave="{00000000-0000-0000-0000-000000000000}"/>
  <bookViews>
    <workbookView xWindow="0" yWindow="0" windowWidth="22260" windowHeight="12645" xr2:uid="{00000000-000D-0000-FFFF-FFFF00000000}"/>
  </bookViews>
  <sheets>
    <sheet name="Sheet1" sheetId="1" r:id="rId1"/>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9" i="1" l="1"/>
  <c r="C20" i="1"/>
  <c r="G19" i="1"/>
  <c r="G20" i="1"/>
  <c r="H20" i="1"/>
  <c r="B20" i="1"/>
  <c r="H19" i="1"/>
  <c r="B19" i="1"/>
  <c r="I19" i="1" l="1"/>
  <c r="J19" i="1" s="1"/>
  <c r="I20" i="1"/>
  <c r="J20" i="1" s="1"/>
  <c r="C10" i="1"/>
  <c r="C9" i="1"/>
  <c r="B10" i="1"/>
  <c r="F10" i="1" s="1"/>
  <c r="B9" i="1"/>
  <c r="F9" i="1" s="1"/>
  <c r="G9" i="1" l="1"/>
  <c r="G10" i="1"/>
</calcChain>
</file>

<file path=xl/sharedStrings.xml><?xml version="1.0" encoding="utf-8"?>
<sst xmlns="http://schemas.openxmlformats.org/spreadsheetml/2006/main" count="20" uniqueCount="19">
  <si>
    <t>Interference of two point sources</t>
  </si>
  <si>
    <t>I was able to observe the fringes approach the center as I translated one of the mirrors forward a small amount.</t>
  </si>
  <si>
    <t>I was also able to observe the fringe spacing decrease as I moved the mirror forward (towards the splitter).</t>
  </si>
  <si>
    <t>In my apparatus, I was unable to make exactly one fringe fill the entire view, but in theory this would mean the virtual sources are exactly coincident.</t>
  </si>
  <si>
    <t>The fringe spacing changes since the path length of the mirror being moved forward gets closer and closer to the path length of the fixed mirror, i.e. the path length difference gets smaller.</t>
  </si>
  <si>
    <t>Measurement of laser wavelength</t>
  </si>
  <si>
    <t>Trial</t>
  </si>
  <si>
    <r>
      <t xml:space="preserve">Mirror displacement </t>
    </r>
    <r>
      <rPr>
        <sz val="11"/>
        <color theme="1"/>
        <rFont val="Calibri"/>
        <family val="2"/>
      </rPr>
      <t>Δd (m)</t>
    </r>
  </si>
  <si>
    <t>Fringe # n</t>
  </si>
  <si>
    <r>
      <t xml:space="preserve">Laser wavelength </t>
    </r>
    <r>
      <rPr>
        <sz val="11"/>
        <color theme="1"/>
        <rFont val="Calibri"/>
        <family val="2"/>
      </rPr>
      <t>λ (nm)</t>
    </r>
  </si>
  <si>
    <t>Reported wavelength (nm)</t>
  </si>
  <si>
    <t>Index of refraction of air</t>
  </si>
  <si>
    <t>ΔP (Pa)</t>
  </si>
  <si>
    <t>P0 (Pa)</t>
  </si>
  <si>
    <t>Number of fringes</t>
  </si>
  <si>
    <t>λ (m)</t>
  </si>
  <si>
    <t>L (m)</t>
  </si>
  <si>
    <t>Observed index of refraction n</t>
  </si>
  <si>
    <t>Reported index of refraction 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</si>
</sst>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
  </numFmts>
  <fonts count="3" x14ac:knownFonts="1">
    <font>
      <sz val="11"/>
      <color theme="1"/>
      <name val="Calibri"/>
      <family val="2"/>
      <scheme val="minor"/>
    </font>
    <font>
      <sz val="18"/>
      <color theme="3"/>
      <name val="Calibri Light"/>
      <family val="2"/>
      <scheme val="major"/>
    </font>
    <font>
      <sz val="11"/>
      <color theme="1"/>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1" fillId="0" borderId="0" xfId="1"/>
    <xf numFmtId="1" fontId="0" fillId="0" borderId="0" xfId="0" applyNumberFormat="1"/>
    <xf numFmtId="0" fontId="2" fillId="0" borderId="0" xfId="0" applyFont="1"/>
    <xf numFmtId="164" fontId="0" fillId="0" borderId="0" xfId="0" applyNumberFormat="1"/>
    <xf numFmtId="165" fontId="0" fillId="0" borderId="0" xfId="0" applyNumberFormat="1"/>
  </cellXfs>
  <cellStyles count="2">
    <cellStyle name="Normal" xfId="0" builtinId="0"/>
    <cellStyle name="Title"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3"/>
  <sheetViews>
    <sheetView tabSelected="1" topLeftCell="A13" workbookViewId="0">
      <selection activeCell="A18" sqref="A18:J20"/>
    </sheetView>
  </sheetViews>
  <sheetFormatPr defaultRowHeight="15" x14ac:dyDescent="0.25"/>
  <cols>
    <col min="2" max="2" width="10" bestFit="1" customWidth="1"/>
    <col min="3" max="3" width="11" bestFit="1" customWidth="1"/>
    <col min="6" max="6" width="10" bestFit="1" customWidth="1"/>
  </cols>
  <sheetData>
    <row r="1" spans="1:7" ht="23.25" x14ac:dyDescent="0.35">
      <c r="A1" s="1" t="s">
        <v>0</v>
      </c>
    </row>
    <row r="2" spans="1:7" x14ac:dyDescent="0.25">
      <c r="A2" t="s">
        <v>1</v>
      </c>
    </row>
    <row r="3" spans="1:7" x14ac:dyDescent="0.25">
      <c r="A3" t="s">
        <v>2</v>
      </c>
    </row>
    <row r="4" spans="1:7" x14ac:dyDescent="0.25">
      <c r="A4" t="s">
        <v>4</v>
      </c>
    </row>
    <row r="5" spans="1:7" x14ac:dyDescent="0.25">
      <c r="A5" t="s">
        <v>3</v>
      </c>
    </row>
    <row r="7" spans="1:7" ht="23.25" x14ac:dyDescent="0.35">
      <c r="A7" s="1" t="s">
        <v>5</v>
      </c>
    </row>
    <row r="8" spans="1:7" x14ac:dyDescent="0.25">
      <c r="A8" t="s">
        <v>6</v>
      </c>
      <c r="B8" t="s">
        <v>7</v>
      </c>
      <c r="D8" t="s">
        <v>8</v>
      </c>
      <c r="F8" t="s">
        <v>9</v>
      </c>
    </row>
    <row r="9" spans="1:7" x14ac:dyDescent="0.25">
      <c r="A9">
        <v>1</v>
      </c>
      <c r="B9">
        <f>40*10^-6</f>
        <v>3.9999999999999996E-5</v>
      </c>
      <c r="C9">
        <f>10*0.3*10^-6</f>
        <v>3.0000000000000001E-6</v>
      </c>
      <c r="D9">
        <v>25</v>
      </c>
      <c r="E9">
        <v>1</v>
      </c>
      <c r="F9">
        <f>(2*B9*10^9)/(5*D9)</f>
        <v>640</v>
      </c>
      <c r="G9" s="2">
        <f>MROUND(F9*SQRT((E9/D9)^2+(C9/B9)^2), 10)</f>
        <v>50</v>
      </c>
    </row>
    <row r="10" spans="1:7" x14ac:dyDescent="0.25">
      <c r="A10">
        <v>2</v>
      </c>
      <c r="B10">
        <f>85*10^-6</f>
        <v>8.4999999999999993E-5</v>
      </c>
      <c r="C10">
        <f>10*0.3*10^-6</f>
        <v>3.0000000000000001E-6</v>
      </c>
      <c r="D10">
        <v>50</v>
      </c>
      <c r="E10">
        <v>2</v>
      </c>
      <c r="F10">
        <f>(2*B10*10^9)/(5*D10)</f>
        <v>679.99999999999989</v>
      </c>
      <c r="G10" s="2">
        <f>MROUND(F10*SQRT((E10/D10)^2+(C10/B10)^2), 10)</f>
        <v>40</v>
      </c>
    </row>
    <row r="13" spans="1:7" x14ac:dyDescent="0.25">
      <c r="A13" t="s">
        <v>10</v>
      </c>
    </row>
    <row r="14" spans="1:7" x14ac:dyDescent="0.25">
      <c r="A14">
        <v>632.79999999999995</v>
      </c>
    </row>
    <row r="16" spans="1:7" ht="23.25" x14ac:dyDescent="0.35">
      <c r="A16" s="1" t="s">
        <v>11</v>
      </c>
    </row>
    <row r="18" spans="1:10" x14ac:dyDescent="0.25">
      <c r="A18" t="s">
        <v>6</v>
      </c>
      <c r="B18" t="s">
        <v>13</v>
      </c>
      <c r="C18" s="3" t="s">
        <v>12</v>
      </c>
      <c r="E18" t="s">
        <v>14</v>
      </c>
      <c r="G18" s="3" t="s">
        <v>15</v>
      </c>
      <c r="H18" s="3" t="s">
        <v>16</v>
      </c>
      <c r="I18" t="s">
        <v>17</v>
      </c>
    </row>
    <row r="19" spans="1:10" x14ac:dyDescent="0.25">
      <c r="A19">
        <v>1</v>
      </c>
      <c r="B19">
        <f>101.3*10^3</f>
        <v>101300</v>
      </c>
      <c r="C19">
        <f>21.5*10^3</f>
        <v>21500</v>
      </c>
      <c r="D19">
        <v>50</v>
      </c>
      <c r="E19">
        <v>24</v>
      </c>
      <c r="F19">
        <v>0.1</v>
      </c>
      <c r="G19">
        <f>$A$14*10^-9</f>
        <v>6.328E-7</v>
      </c>
      <c r="H19">
        <f>38.5*10^-3</f>
        <v>3.85E-2</v>
      </c>
      <c r="I19" s="4">
        <f>1+((E19*G19*B19)/(2*H19*C19))</f>
        <v>1.0009293043551797</v>
      </c>
      <c r="J19" s="5">
        <f>I19*SQRT((D19/C19)^2+(F19/E19)^2)</f>
        <v>4.7761678237620443E-3</v>
      </c>
    </row>
    <row r="20" spans="1:10" x14ac:dyDescent="0.25">
      <c r="A20">
        <v>2</v>
      </c>
      <c r="B20">
        <f>101.3*10^3</f>
        <v>101300</v>
      </c>
      <c r="C20">
        <f>20*10^3</f>
        <v>20000</v>
      </c>
      <c r="D20">
        <v>50</v>
      </c>
      <c r="E20">
        <v>22</v>
      </c>
      <c r="F20">
        <v>0.1</v>
      </c>
      <c r="G20">
        <f>$A$14*10^-9</f>
        <v>6.328E-7</v>
      </c>
      <c r="H20">
        <f>38.5*10^-3</f>
        <v>3.85E-2</v>
      </c>
      <c r="I20" s="4">
        <f>1+((E20*G20*B20)/(2*H20*C20))</f>
        <v>1.000915752</v>
      </c>
      <c r="J20" s="5">
        <f>I20*SQRT((D20/C20)^2+(F20/E20)^2)</f>
        <v>5.1923470111570596E-3</v>
      </c>
    </row>
    <row r="22" spans="1:10" x14ac:dyDescent="0.25">
      <c r="A22" t="s">
        <v>18</v>
      </c>
    </row>
    <row r="23" spans="1:10" x14ac:dyDescent="0.25">
      <c r="A23">
        <v>1.0002899999999999</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2018-04-26T17:34:35Z</dcterms:modified>
</cp:coreProperties>
</file>