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rut/Desktop/"/>
    </mc:Choice>
  </mc:AlternateContent>
  <xr:revisionPtr revIDLastSave="0" documentId="13_ncr:1_{1F17E84D-2FFA-C240-9933-3D34134F1D48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Original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E56" i="1"/>
  <c r="O55" i="1"/>
  <c r="E55" i="1"/>
  <c r="M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<sst xmlns="http://schemas.openxmlformats.org/spreadsheetml/2006/main" count="93" uniqueCount="91">
  <si>
    <t>(Data from American FactFinder--2010 Census)</t>
  </si>
  <si>
    <t>(FCC-Dec. 2017)</t>
  </si>
  <si>
    <t>(Brian Webster Consulting and The Gadberry Group) (2008)</t>
  </si>
  <si>
    <t>State</t>
  </si>
  <si>
    <r>
      <rPr>
        <sz val="12"/>
        <color rgb="FF000000"/>
        <rFont val="Times New Roman"/>
      </rPr>
      <t xml:space="preserve">Population </t>
    </r>
    <r>
      <rPr>
        <sz val="12"/>
        <color rgb="FF000000"/>
        <rFont val="Times New Roman"/>
      </rPr>
      <t>(Population Tab)</t>
    </r>
  </si>
  <si>
    <r>
      <rPr>
        <sz val="12"/>
        <color rgb="FF000000"/>
        <rFont val="Times New Roman"/>
      </rPr>
      <t xml:space="preserve">Median Age </t>
    </r>
    <r>
      <rPr>
        <sz val="12"/>
        <color rgb="FF000000"/>
        <rFont val="Times New Roman"/>
      </rPr>
      <t>(Population Tab)</t>
    </r>
  </si>
  <si>
    <r>
      <rPr>
        <sz val="12"/>
        <color rgb="FF000000"/>
        <rFont val="Times New Roman"/>
      </rPr>
      <t xml:space="preserve">% under 21 Years Old </t>
    </r>
    <r>
      <rPr>
        <sz val="12"/>
        <color rgb="FF000000"/>
        <rFont val="Times New Roman"/>
      </rPr>
      <t>(Population Tab)</t>
    </r>
  </si>
  <si>
    <r>
      <rPr>
        <b/>
        <sz val="12"/>
        <color rgb="FF000000"/>
        <rFont val="Times New Roman"/>
      </rPr>
      <t xml:space="preserve">% over 65 Years Old </t>
    </r>
    <r>
      <rPr>
        <b/>
        <sz val="12"/>
        <color rgb="FF000000"/>
        <rFont val="Times New Roman"/>
      </rPr>
      <t>(Population Tab)</t>
    </r>
  </si>
  <si>
    <r>
      <rPr>
        <sz val="12"/>
        <color rgb="FF000000"/>
        <rFont val="Times New Roman"/>
      </rPr>
      <t xml:space="preserve">% who Own their Own Homes </t>
    </r>
    <r>
      <rPr>
        <sz val="12"/>
        <color rgb="FF000000"/>
        <rFont val="Times New Roman"/>
      </rPr>
      <t>(Population Tab)</t>
    </r>
  </si>
  <si>
    <r>
      <rPr>
        <sz val="12"/>
        <color rgb="FF000000"/>
        <rFont val="Times New Roman"/>
      </rPr>
      <t xml:space="preserve">% with High School Degree (or Higher) </t>
    </r>
    <r>
      <rPr>
        <sz val="12"/>
        <color rgb="FF000000"/>
        <rFont val="Times New Roman"/>
      </rPr>
      <t>(Education Tab)</t>
    </r>
  </si>
  <si>
    <r>
      <rPr>
        <sz val="12"/>
        <color rgb="FF000000"/>
        <rFont val="Times New Roman"/>
      </rPr>
      <t xml:space="preserve">% with Bachelor's Degree (or Higher) </t>
    </r>
    <r>
      <rPr>
        <sz val="12"/>
        <color rgb="FF000000"/>
        <rFont val="Times New Roman"/>
      </rPr>
      <t>(Education Tab)</t>
    </r>
  </si>
  <si>
    <r>
      <rPr>
        <sz val="12"/>
        <color rgb="FF000000"/>
        <rFont val="Times New Roman"/>
      </rPr>
      <t xml:space="preserve">% Work at Home (Workers 16 Years and Over) </t>
    </r>
    <r>
      <rPr>
        <sz val="12"/>
        <color rgb="FF000000"/>
        <rFont val="Times New Roman"/>
      </rPr>
      <t>(Income Tab)</t>
    </r>
    <r>
      <rPr>
        <sz val="12"/>
        <color rgb="FF000000"/>
        <rFont val="Times New Roman"/>
      </rPr>
      <t xml:space="preserve"> </t>
    </r>
  </si>
  <si>
    <r>
      <rPr>
        <b/>
        <sz val="12"/>
        <color rgb="FF000000"/>
        <rFont val="Times New Roman"/>
      </rPr>
      <t xml:space="preserve">Median Household Income </t>
    </r>
    <r>
      <rPr>
        <b/>
        <sz val="12"/>
        <color rgb="FF000000"/>
        <rFont val="Times New Roman"/>
      </rPr>
      <t>(Income Tab)</t>
    </r>
  </si>
  <si>
    <t>% of Population with 3+ Internet Providers (Speed &gt; 25/3 Mbps)</t>
  </si>
  <si>
    <t xml:space="preserve">Observed Take Rate </t>
  </si>
  <si>
    <t>Predicted Values</t>
  </si>
  <si>
    <t>Residuals</t>
  </si>
  <si>
    <t>Confidence Interval</t>
  </si>
  <si>
    <t>Prediction Interval</t>
  </si>
  <si>
    <t>Variables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</si>
  <si>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</si>
  <si>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</si>
  <si>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</si>
  <si>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</si>
  <si>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</si>
  <si>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</si>
  <si>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</si>
  <si>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</si>
  <si>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</si>
  <si>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</si>
  <si>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</t>
  </si>
  <si>
    <t>Lower Bound</t>
  </si>
  <si>
    <t>Upper Bound</t>
  </si>
  <si>
    <t>Training Data</t>
  </si>
  <si>
    <t>Alabama, AL</t>
  </si>
  <si>
    <t>Alaska, AK</t>
  </si>
  <si>
    <t>Arizona, AZ</t>
  </si>
  <si>
    <t>Arkansas, AR</t>
  </si>
  <si>
    <t>California, CA</t>
  </si>
  <si>
    <t>Colorado, CO</t>
  </si>
  <si>
    <t>Connecticut, CT</t>
  </si>
  <si>
    <t>Delaware, DE</t>
  </si>
  <si>
    <t>Florida, FL</t>
  </si>
  <si>
    <t>Georgia, GA</t>
  </si>
  <si>
    <t>Hawaii, HI</t>
  </si>
  <si>
    <t>Idaho, ID</t>
  </si>
  <si>
    <t>Confidence Intervals for Coefficients</t>
  </si>
  <si>
    <t>Illinois, IL</t>
  </si>
  <si>
    <t>Indiana, IN</t>
  </si>
  <si>
    <t>Iowa, IA</t>
  </si>
  <si>
    <t>Kansas, KS</t>
  </si>
  <si>
    <t>Kentucky, KY</t>
  </si>
  <si>
    <t>Louisiana, LA</t>
  </si>
  <si>
    <t>Maine, ME</t>
  </si>
  <si>
    <t>Maryland, MD</t>
  </si>
  <si>
    <t>Massachusetts, MA</t>
  </si>
  <si>
    <t>Michigan, MI</t>
  </si>
  <si>
    <t>Minnesota, MN</t>
  </si>
  <si>
    <t>Mississippi, MS</t>
  </si>
  <si>
    <t>Missouri, MO</t>
  </si>
  <si>
    <t>Montana, MT</t>
  </si>
  <si>
    <t>Nebraska, NE</t>
  </si>
  <si>
    <t>Nevada, NV</t>
  </si>
  <si>
    <t>New Hampshire, NH</t>
  </si>
  <si>
    <t>New Jersey, NJ</t>
  </si>
  <si>
    <t>New Mexico, NM</t>
  </si>
  <si>
    <t>New York, NY</t>
  </si>
  <si>
    <t>North Carolina, NC</t>
  </si>
  <si>
    <t>North Dakota, ND</t>
  </si>
  <si>
    <t>Ohio, OH</t>
  </si>
  <si>
    <t>Oklahoma, OK</t>
  </si>
  <si>
    <t>Oregon, OR</t>
  </si>
  <si>
    <t>Pennsylvania, PA</t>
  </si>
  <si>
    <t>Rhode Island, RI</t>
  </si>
  <si>
    <t>South Carolina, SC</t>
  </si>
  <si>
    <t>South Dakota, SD</t>
  </si>
  <si>
    <t>Tennessee, TN</t>
  </si>
  <si>
    <t>Texas, TX</t>
  </si>
  <si>
    <t>Utah, UT</t>
  </si>
  <si>
    <t>Vermont, VT</t>
  </si>
  <si>
    <t>Virginia, VA</t>
  </si>
  <si>
    <t>Washington, WA</t>
  </si>
  <si>
    <t>West Virginia, WV</t>
  </si>
  <si>
    <t>Wisconsin, WI</t>
  </si>
  <si>
    <t>Wyoming, WY</t>
  </si>
  <si>
    <t>Average:</t>
  </si>
  <si>
    <t>Test Data</t>
  </si>
  <si>
    <t>Hamilton County, TN</t>
  </si>
  <si>
    <t>98.83*</t>
  </si>
  <si>
    <t>Bristol City, VA</t>
  </si>
  <si>
    <t>100*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</si>
</sst>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BDD0E1"/>
        <bgColor rgb="FFBDD0E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 wrapText="1"/>
    </xf>
    <xf numFmtId="164" fontId="1" fillId="10" borderId="8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6" borderId="0" xfId="0" applyNumberFormat="1" applyFont="1" applyFill="1" applyAlignment="1">
      <alignment horizontal="center" vertical="center" wrapText="1"/>
    </xf>
    <xf numFmtId="4" fontId="1" fillId="7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/>
    <xf numFmtId="164" fontId="3" fillId="6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164" fontId="3" fillId="7" borderId="2" xfId="0" applyNumberFormat="1" applyFont="1" applyFill="1" applyBorder="1" applyAlignment="1">
      <alignment horizontal="center" vertical="center" wrapText="1"/>
    </xf>
    <xf numFmtId="164" fontId="1" fillId="10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895350</xdr:colOff>
      <xdr:row>1</xdr:row>
      <xdr:rowOff>38100</xdr:rowOff>
    </xdr:from>
    <xdr:ext cx="5648325" cy="3933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476250</xdr:colOff>
      <xdr:row>14</xdr:row>
      <xdr:rowOff>228600</xdr:rowOff>
    </xdr:from>
    <xdr:ext cx="1790700" cy="2152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X22" sqref="X22"/>
    </sheetView>
  </sheetViews>
  <sheetFormatPr baseColWidth="10" defaultColWidth="12.6640625" defaultRowHeight="15.75" customHeight="1" x14ac:dyDescent="0.15"/>
  <cols>
    <col min="2" max="2" width="18.6640625" customWidth="1"/>
    <col min="7" max="7" width="11.5" customWidth="1"/>
    <col min="8" max="8" width="12.6640625" customWidth="1"/>
    <col min="10" max="10" width="10.6640625" customWidth="1"/>
    <col min="11" max="11" width="11.83203125" customWidth="1"/>
    <col min="12" max="12" width="10.1640625" customWidth="1"/>
  </cols>
  <sheetData>
    <row r="1" spans="1:26" ht="123" customHeight="1" x14ac:dyDescent="0.15">
      <c r="A1" s="1"/>
      <c r="B1" s="1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1" t="s">
        <v>1</v>
      </c>
      <c r="M1" s="1" t="s">
        <v>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2" customHeight="1" x14ac:dyDescent="0.15">
      <c r="A2" s="1"/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2" t="s">
        <v>8</v>
      </c>
      <c r="H2" s="2" t="s">
        <v>9</v>
      </c>
      <c r="I2" s="2" t="s">
        <v>10</v>
      </c>
      <c r="J2" s="4" t="s">
        <v>11</v>
      </c>
      <c r="K2" s="3" t="s">
        <v>12</v>
      </c>
      <c r="L2" s="3" t="s">
        <v>13</v>
      </c>
      <c r="M2" s="5" t="s">
        <v>14</v>
      </c>
      <c r="N2" s="6" t="s">
        <v>15</v>
      </c>
      <c r="O2" s="7" t="s">
        <v>16</v>
      </c>
      <c r="P2" s="31" t="s">
        <v>17</v>
      </c>
      <c r="Q2" s="32"/>
      <c r="R2" s="33" t="s">
        <v>18</v>
      </c>
      <c r="S2" s="32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8" t="s">
        <v>19</v>
      </c>
      <c r="C3" s="9" t="s">
        <v>20</v>
      </c>
      <c r="D3" s="9" t="s">
        <v>21</v>
      </c>
      <c r="E3" s="9" t="s">
        <v>22</v>
      </c>
      <c r="F3" s="3" t="s">
        <v>23</v>
      </c>
      <c r="G3" s="9" t="s">
        <v>24</v>
      </c>
      <c r="H3" s="9" t="s">
        <v>25</v>
      </c>
      <c r="I3" s="9" t="s">
        <v>26</v>
      </c>
      <c r="J3" s="4" t="s">
        <v>27</v>
      </c>
      <c r="K3" s="3" t="s">
        <v>28</v>
      </c>
      <c r="L3" s="3" t="s">
        <v>29</v>
      </c>
      <c r="M3" s="8" t="s">
        <v>30</v>
      </c>
      <c r="N3" s="10"/>
      <c r="O3" s="11"/>
      <c r="P3" s="12" t="s">
        <v>31</v>
      </c>
      <c r="Q3" s="12" t="s">
        <v>32</v>
      </c>
      <c r="R3" s="13" t="s">
        <v>31</v>
      </c>
      <c r="S3" s="13" t="s">
        <v>32</v>
      </c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33</v>
      </c>
      <c r="B4" s="2" t="s">
        <v>34</v>
      </c>
      <c r="C4" s="2">
        <v>4779736</v>
      </c>
      <c r="D4" s="2">
        <v>37.9</v>
      </c>
      <c r="E4" s="2">
        <f>100-71.8</f>
        <v>28.200000000000003</v>
      </c>
      <c r="F4" s="2">
        <v>13.8</v>
      </c>
      <c r="G4" s="2">
        <v>69.7</v>
      </c>
      <c r="H4" s="2">
        <v>81.400000000000006</v>
      </c>
      <c r="I4" s="2">
        <v>21.7</v>
      </c>
      <c r="J4" s="2">
        <v>2.5</v>
      </c>
      <c r="K4" s="2">
        <v>42081</v>
      </c>
      <c r="L4" s="2">
        <v>86.15</v>
      </c>
      <c r="M4" s="14">
        <v>55.7</v>
      </c>
      <c r="N4" s="15">
        <v>61.033200000000001</v>
      </c>
      <c r="O4" s="16">
        <v>-5.3331999999999997</v>
      </c>
      <c r="P4" s="17">
        <v>57.847999999999999</v>
      </c>
      <c r="Q4" s="17">
        <v>64.218500000000006</v>
      </c>
      <c r="R4" s="18">
        <v>53.5657</v>
      </c>
      <c r="S4" s="18">
        <v>68.500799999999998</v>
      </c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2" t="s">
        <v>35</v>
      </c>
      <c r="C5" s="2">
        <v>710231</v>
      </c>
      <c r="D5" s="2">
        <v>33.799999999999997</v>
      </c>
      <c r="E5" s="2">
        <f>100-69.2</f>
        <v>30.799999999999997</v>
      </c>
      <c r="F5" s="2">
        <v>7.7</v>
      </c>
      <c r="G5" s="2">
        <v>63.1</v>
      </c>
      <c r="H5" s="2">
        <v>90.7</v>
      </c>
      <c r="I5" s="2">
        <v>27</v>
      </c>
      <c r="J5" s="2">
        <v>5.5</v>
      </c>
      <c r="K5" s="2">
        <v>66521</v>
      </c>
      <c r="L5" s="2">
        <v>35.78</v>
      </c>
      <c r="M5" s="14">
        <v>89.4</v>
      </c>
      <c r="N5" s="15">
        <v>90.932000000000002</v>
      </c>
      <c r="O5" s="16">
        <v>-1.532</v>
      </c>
      <c r="P5" s="17">
        <v>83.897599999999997</v>
      </c>
      <c r="Q5" s="17">
        <v>97.966399999999993</v>
      </c>
      <c r="R5" s="18">
        <v>74.4405</v>
      </c>
      <c r="S5" s="18">
        <v>107.4235</v>
      </c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2" t="s">
        <v>36</v>
      </c>
      <c r="C6" s="2">
        <v>6392017</v>
      </c>
      <c r="D6" s="2">
        <v>35.9</v>
      </c>
      <c r="E6" s="2">
        <f>100-70.1</f>
        <v>29.900000000000006</v>
      </c>
      <c r="F6" s="2">
        <v>13.8</v>
      </c>
      <c r="G6" s="2">
        <v>66</v>
      </c>
      <c r="H6" s="2">
        <v>85</v>
      </c>
      <c r="I6" s="2">
        <v>26.3</v>
      </c>
      <c r="J6" s="2">
        <v>5.2</v>
      </c>
      <c r="K6" s="2">
        <v>50448</v>
      </c>
      <c r="L6" s="2">
        <v>79.37</v>
      </c>
      <c r="M6" s="14">
        <v>75.13</v>
      </c>
      <c r="N6" s="15">
        <v>76.453299999999999</v>
      </c>
      <c r="O6" s="16">
        <v>-1.3232999999999999</v>
      </c>
      <c r="P6" s="17">
        <v>72.210700000000003</v>
      </c>
      <c r="Q6" s="17">
        <v>80.695999999999998</v>
      </c>
      <c r="R6" s="18">
        <v>66.506799999999998</v>
      </c>
      <c r="S6" s="18">
        <v>86.399900000000002</v>
      </c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2" t="s">
        <v>37</v>
      </c>
      <c r="C7" s="2">
        <v>2915918</v>
      </c>
      <c r="D7" s="2">
        <v>37.4</v>
      </c>
      <c r="E7" s="2">
        <f>100-71.2</f>
        <v>28.799999999999997</v>
      </c>
      <c r="F7" s="2">
        <v>14.4</v>
      </c>
      <c r="G7" s="2">
        <v>67</v>
      </c>
      <c r="H7" s="2">
        <v>81.900000000000006</v>
      </c>
      <c r="I7" s="2">
        <v>19.100000000000001</v>
      </c>
      <c r="J7" s="2">
        <v>3.3</v>
      </c>
      <c r="K7" s="2">
        <v>39267</v>
      </c>
      <c r="L7" s="2">
        <v>77.37</v>
      </c>
      <c r="M7" s="14">
        <v>65.97</v>
      </c>
      <c r="N7" s="15">
        <v>63.936199999999999</v>
      </c>
      <c r="O7" s="16">
        <v>2.0337999999999998</v>
      </c>
      <c r="P7" s="17">
        <v>60.528199999999998</v>
      </c>
      <c r="Q7" s="17">
        <v>67.344099999999997</v>
      </c>
      <c r="R7" s="18">
        <v>55.946599999999997</v>
      </c>
      <c r="S7" s="18">
        <v>71.925700000000006</v>
      </c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2" t="s">
        <v>38</v>
      </c>
      <c r="C8" s="2">
        <v>37253956</v>
      </c>
      <c r="D8" s="2">
        <v>35.200000000000003</v>
      </c>
      <c r="E8" s="2">
        <f>100-70.4</f>
        <v>29.599999999999994</v>
      </c>
      <c r="F8" s="2">
        <v>11.4</v>
      </c>
      <c r="G8" s="2">
        <v>55.9</v>
      </c>
      <c r="H8" s="2">
        <v>80.7</v>
      </c>
      <c r="I8" s="2">
        <v>30.1</v>
      </c>
      <c r="J8" s="2">
        <v>5</v>
      </c>
      <c r="K8" s="2">
        <v>60883</v>
      </c>
      <c r="L8" s="2">
        <v>94.93</v>
      </c>
      <c r="M8" s="14">
        <v>86.58</v>
      </c>
      <c r="N8" s="15">
        <v>89.829400000000007</v>
      </c>
      <c r="O8" s="16">
        <v>-3.2494000000000001</v>
      </c>
      <c r="P8" s="17">
        <v>82.726799999999997</v>
      </c>
      <c r="Q8" s="17">
        <v>96.932000000000002</v>
      </c>
      <c r="R8" s="18">
        <v>73.177999999999997</v>
      </c>
      <c r="S8" s="18">
        <v>106.4808</v>
      </c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2" t="s">
        <v>39</v>
      </c>
      <c r="C9" s="2">
        <v>5029196</v>
      </c>
      <c r="D9" s="2">
        <v>36.1</v>
      </c>
      <c r="E9" s="2">
        <f>100-71.5</f>
        <v>28.5</v>
      </c>
      <c r="F9" s="2">
        <v>10.9</v>
      </c>
      <c r="G9" s="2">
        <v>65.5</v>
      </c>
      <c r="H9" s="2">
        <v>89.3</v>
      </c>
      <c r="I9" s="2">
        <v>35.9</v>
      </c>
      <c r="J9" s="2">
        <v>6.3</v>
      </c>
      <c r="K9" s="2">
        <v>56456</v>
      </c>
      <c r="L9" s="2">
        <v>86.55</v>
      </c>
      <c r="M9" s="14">
        <v>75.459999999999994</v>
      </c>
      <c r="N9" s="15">
        <v>74.475099999999998</v>
      </c>
      <c r="O9" s="16">
        <v>0.98489000000000004</v>
      </c>
      <c r="P9" s="17">
        <v>69.173699999999997</v>
      </c>
      <c r="Q9" s="17">
        <v>79.776600000000002</v>
      </c>
      <c r="R9" s="18">
        <v>62.046300000000002</v>
      </c>
      <c r="S9" s="18">
        <v>86.903899999999993</v>
      </c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2" t="s">
        <v>40</v>
      </c>
      <c r="C10" s="2">
        <v>3574097</v>
      </c>
      <c r="D10" s="2">
        <v>40</v>
      </c>
      <c r="E10" s="2">
        <f>100-73</f>
        <v>27</v>
      </c>
      <c r="F10" s="2">
        <v>14.2</v>
      </c>
      <c r="G10" s="2">
        <v>67.5</v>
      </c>
      <c r="H10" s="2">
        <v>88.4</v>
      </c>
      <c r="I10" s="2">
        <v>35.200000000000003</v>
      </c>
      <c r="J10" s="2">
        <v>3.9</v>
      </c>
      <c r="K10" s="2">
        <v>67740</v>
      </c>
      <c r="L10" s="2">
        <v>99.11</v>
      </c>
      <c r="M10" s="14">
        <v>83.45</v>
      </c>
      <c r="N10" s="15">
        <v>80.058400000000006</v>
      </c>
      <c r="O10" s="16">
        <v>3.3915999999999999</v>
      </c>
      <c r="P10" s="17">
        <v>75.475899999999996</v>
      </c>
      <c r="Q10" s="17">
        <v>84.641000000000005</v>
      </c>
      <c r="R10" s="18">
        <v>69.314999999999998</v>
      </c>
      <c r="S10" s="18">
        <v>90.8018</v>
      </c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2" t="s">
        <v>41</v>
      </c>
      <c r="C11" s="2">
        <v>897934</v>
      </c>
      <c r="D11" s="2">
        <v>38.799999999999997</v>
      </c>
      <c r="E11" s="2">
        <f>100-72.4</f>
        <v>27.599999999999994</v>
      </c>
      <c r="F11" s="2">
        <v>14.4</v>
      </c>
      <c r="G11" s="2">
        <v>72.099999999999994</v>
      </c>
      <c r="H11" s="2">
        <v>87</v>
      </c>
      <c r="I11" s="2">
        <v>27.7</v>
      </c>
      <c r="J11" s="2">
        <v>3.1</v>
      </c>
      <c r="K11" s="2">
        <v>57599</v>
      </c>
      <c r="L11" s="2">
        <v>97.63</v>
      </c>
      <c r="M11" s="14">
        <v>74.959999999999994</v>
      </c>
      <c r="N11" s="15">
        <v>71.669499999999999</v>
      </c>
      <c r="O11" s="16">
        <v>3.2905000000000002</v>
      </c>
      <c r="P11" s="17">
        <v>67.813800000000001</v>
      </c>
      <c r="Q11" s="17">
        <v>75.525300000000001</v>
      </c>
      <c r="R11" s="18">
        <v>62.630099999999999</v>
      </c>
      <c r="S11" s="18">
        <v>80.709000000000003</v>
      </c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2" t="s">
        <v>42</v>
      </c>
      <c r="C12" s="2">
        <v>18801310</v>
      </c>
      <c r="D12" s="2">
        <v>40.700000000000003</v>
      </c>
      <c r="E12" s="2">
        <f>100-74.6</f>
        <v>25.400000000000006</v>
      </c>
      <c r="F12" s="2">
        <v>17.3</v>
      </c>
      <c r="G12" s="2">
        <v>67.400000000000006</v>
      </c>
      <c r="H12" s="2">
        <v>85.3</v>
      </c>
      <c r="I12" s="2">
        <v>25.9</v>
      </c>
      <c r="J12" s="2">
        <v>4.4000000000000004</v>
      </c>
      <c r="K12" s="2">
        <v>47661</v>
      </c>
      <c r="L12" s="2">
        <v>96.17</v>
      </c>
      <c r="M12" s="14">
        <v>76.19</v>
      </c>
      <c r="N12" s="15">
        <v>74.496399999999994</v>
      </c>
      <c r="O12" s="16">
        <v>1.6936</v>
      </c>
      <c r="P12" s="17">
        <v>69.144900000000007</v>
      </c>
      <c r="Q12" s="17">
        <v>79.847800000000007</v>
      </c>
      <c r="R12" s="18">
        <v>61.950299999999999</v>
      </c>
      <c r="S12" s="18">
        <v>87.042400000000001</v>
      </c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2" t="s">
        <v>43</v>
      </c>
      <c r="C13" s="2">
        <v>9687653</v>
      </c>
      <c r="D13" s="2">
        <v>35.299999999999997</v>
      </c>
      <c r="E13" s="2">
        <f>100-69.8</f>
        <v>30.200000000000003</v>
      </c>
      <c r="F13" s="2">
        <v>10.7</v>
      </c>
      <c r="G13" s="2">
        <v>65.7</v>
      </c>
      <c r="H13" s="2">
        <v>83.5</v>
      </c>
      <c r="I13" s="2">
        <v>27.2</v>
      </c>
      <c r="J13" s="2">
        <v>4.5</v>
      </c>
      <c r="K13" s="2">
        <v>49347</v>
      </c>
      <c r="L13" s="2">
        <v>92.46</v>
      </c>
      <c r="M13" s="14">
        <v>73.62</v>
      </c>
      <c r="N13" s="15">
        <v>67.305499999999995</v>
      </c>
      <c r="O13" s="16">
        <v>6.3144999999999998</v>
      </c>
      <c r="P13" s="17">
        <v>63.695500000000003</v>
      </c>
      <c r="Q13" s="17">
        <v>70.915400000000005</v>
      </c>
      <c r="R13" s="18">
        <v>58.842300000000002</v>
      </c>
      <c r="S13" s="18">
        <v>75.768600000000006</v>
      </c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2" t="s">
        <v>44</v>
      </c>
      <c r="C14" s="2">
        <v>1360301</v>
      </c>
      <c r="D14" s="2">
        <v>38.6</v>
      </c>
      <c r="E14" s="2">
        <f>100-73.8</f>
        <v>26.200000000000003</v>
      </c>
      <c r="F14" s="2">
        <v>14.3</v>
      </c>
      <c r="G14" s="2">
        <v>57.7</v>
      </c>
      <c r="H14" s="2">
        <v>89.8</v>
      </c>
      <c r="I14" s="2">
        <v>29.4</v>
      </c>
      <c r="J14" s="2">
        <v>4.5999999999999996</v>
      </c>
      <c r="K14" s="2">
        <v>66420</v>
      </c>
      <c r="L14" s="2">
        <v>49.59</v>
      </c>
      <c r="M14" s="14">
        <v>95.97</v>
      </c>
      <c r="N14" s="15">
        <v>97.231499999999997</v>
      </c>
      <c r="O14" s="16">
        <v>-1.2615000000000001</v>
      </c>
      <c r="P14" s="17">
        <v>91.649900000000002</v>
      </c>
      <c r="Q14" s="17">
        <v>102.813</v>
      </c>
      <c r="R14" s="18">
        <v>84.146100000000004</v>
      </c>
      <c r="S14" s="18">
        <v>110.3169</v>
      </c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2" t="s">
        <v>45</v>
      </c>
      <c r="C15" s="2">
        <v>1567582</v>
      </c>
      <c r="D15" s="2">
        <v>34.6</v>
      </c>
      <c r="E15" s="2">
        <f>100-68.3</f>
        <v>31.700000000000003</v>
      </c>
      <c r="F15" s="2">
        <v>12.4</v>
      </c>
      <c r="G15" s="2">
        <v>69.900000000000006</v>
      </c>
      <c r="H15" s="2">
        <v>88.2</v>
      </c>
      <c r="I15" s="2">
        <v>24.3</v>
      </c>
      <c r="J15" s="2">
        <v>5.4</v>
      </c>
      <c r="K15" s="2">
        <v>46423</v>
      </c>
      <c r="L15" s="2">
        <v>53.58</v>
      </c>
      <c r="M15" s="14">
        <v>75.45</v>
      </c>
      <c r="N15" s="15">
        <v>72.235699999999994</v>
      </c>
      <c r="O15" s="16">
        <v>3.2143000000000002</v>
      </c>
      <c r="P15" s="17">
        <v>68.381699999999995</v>
      </c>
      <c r="Q15" s="17">
        <v>76.089600000000004</v>
      </c>
      <c r="R15" s="18">
        <v>63.200299999999999</v>
      </c>
      <c r="S15" s="18">
        <v>81.271000000000001</v>
      </c>
      <c r="T15" s="1"/>
      <c r="U15" s="29" t="s">
        <v>46</v>
      </c>
      <c r="V15" s="30"/>
      <c r="W15" s="30"/>
      <c r="X15" s="1"/>
      <c r="Y15" s="1"/>
      <c r="Z15" s="1"/>
    </row>
    <row r="16" spans="1:26" ht="15.75" customHeight="1" x14ac:dyDescent="0.15">
      <c r="A16" s="1"/>
      <c r="B16" s="2" t="s">
        <v>47</v>
      </c>
      <c r="C16" s="2">
        <v>12830632</v>
      </c>
      <c r="D16" s="2">
        <v>36.6</v>
      </c>
      <c r="E16" s="2">
        <f>100-71.3</f>
        <v>28.700000000000003</v>
      </c>
      <c r="F16" s="2">
        <v>12.5</v>
      </c>
      <c r="G16" s="2">
        <v>67.5</v>
      </c>
      <c r="H16" s="2">
        <v>86.2</v>
      </c>
      <c r="I16" s="2">
        <v>30.3</v>
      </c>
      <c r="J16" s="2">
        <v>3.9</v>
      </c>
      <c r="K16" s="2">
        <v>55735</v>
      </c>
      <c r="L16" s="2">
        <v>94.67</v>
      </c>
      <c r="M16" s="14">
        <v>79.19</v>
      </c>
      <c r="N16" s="15">
        <v>73.490700000000004</v>
      </c>
      <c r="O16" s="16">
        <v>5.6993</v>
      </c>
      <c r="P16" s="17">
        <v>70.408100000000005</v>
      </c>
      <c r="Q16" s="17">
        <v>76.573300000000003</v>
      </c>
      <c r="R16" s="18">
        <v>66.263800000000003</v>
      </c>
      <c r="S16" s="18">
        <v>80.717600000000004</v>
      </c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2" t="s">
        <v>48</v>
      </c>
      <c r="C17" s="2">
        <v>6483802</v>
      </c>
      <c r="D17" s="2">
        <v>37</v>
      </c>
      <c r="E17" s="2">
        <f>100-70.6</f>
        <v>29.400000000000006</v>
      </c>
      <c r="F17" s="2">
        <v>13</v>
      </c>
      <c r="G17" s="2">
        <v>69.900000000000006</v>
      </c>
      <c r="H17" s="2">
        <v>86.2</v>
      </c>
      <c r="I17" s="2">
        <v>22.4</v>
      </c>
      <c r="J17" s="2">
        <v>3.2</v>
      </c>
      <c r="K17" s="2">
        <v>47697</v>
      </c>
      <c r="L17" s="2">
        <v>89.9</v>
      </c>
      <c r="M17" s="14">
        <v>57.75</v>
      </c>
      <c r="N17" s="15">
        <v>65.281599999999997</v>
      </c>
      <c r="O17" s="16">
        <v>-7.5316000000000001</v>
      </c>
      <c r="P17" s="17">
        <v>62.080500000000001</v>
      </c>
      <c r="Q17" s="17">
        <v>68.482600000000005</v>
      </c>
      <c r="R17" s="18">
        <v>57.777000000000001</v>
      </c>
      <c r="S17" s="18">
        <v>72.786100000000005</v>
      </c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2" t="s">
        <v>49</v>
      </c>
      <c r="C18" s="2">
        <v>3046355</v>
      </c>
      <c r="D18" s="2">
        <v>38.1</v>
      </c>
      <c r="E18" s="2">
        <f>100-71.5</f>
        <v>28.5</v>
      </c>
      <c r="F18" s="2">
        <v>14.9</v>
      </c>
      <c r="G18" s="2">
        <v>72.099999999999994</v>
      </c>
      <c r="H18" s="2">
        <v>89.9</v>
      </c>
      <c r="I18" s="2">
        <v>24.5</v>
      </c>
      <c r="J18" s="2">
        <v>4.8</v>
      </c>
      <c r="K18" s="2">
        <v>48872</v>
      </c>
      <c r="L18" s="2">
        <v>88.5</v>
      </c>
      <c r="M18" s="14">
        <v>64.53</v>
      </c>
      <c r="N18" s="15">
        <v>69.455699999999993</v>
      </c>
      <c r="O18" s="16">
        <v>-4.9257</v>
      </c>
      <c r="P18" s="17">
        <v>65.483699999999999</v>
      </c>
      <c r="Q18" s="17">
        <v>73.427700000000002</v>
      </c>
      <c r="R18" s="18">
        <v>60.143700000000003</v>
      </c>
      <c r="S18" s="18">
        <v>78.767799999999994</v>
      </c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2" t="s">
        <v>50</v>
      </c>
      <c r="C19" s="2">
        <v>2853118</v>
      </c>
      <c r="D19" s="2">
        <v>36</v>
      </c>
      <c r="E19" s="2">
        <f>100-70.1</f>
        <v>29.900000000000006</v>
      </c>
      <c r="F19" s="2">
        <v>13.2</v>
      </c>
      <c r="G19" s="2">
        <v>67.8</v>
      </c>
      <c r="H19" s="2">
        <v>89.2</v>
      </c>
      <c r="I19" s="2">
        <v>29.3</v>
      </c>
      <c r="J19" s="2">
        <v>4.3</v>
      </c>
      <c r="K19" s="2">
        <v>49424</v>
      </c>
      <c r="L19" s="2">
        <v>66.45</v>
      </c>
      <c r="M19" s="14">
        <v>78.23</v>
      </c>
      <c r="N19" s="15">
        <v>70.881</v>
      </c>
      <c r="O19" s="16">
        <v>7.3490000000000002</v>
      </c>
      <c r="P19" s="17">
        <v>67.010099999999994</v>
      </c>
      <c r="Q19" s="17">
        <v>74.751800000000003</v>
      </c>
      <c r="R19" s="18">
        <v>61.806100000000001</v>
      </c>
      <c r="S19" s="18">
        <v>79.955799999999996</v>
      </c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2" t="s">
        <v>51</v>
      </c>
      <c r="C20" s="2">
        <v>4339367</v>
      </c>
      <c r="D20" s="2">
        <v>38.1</v>
      </c>
      <c r="E20" s="2">
        <f>100-72.2</f>
        <v>27.799999999999997</v>
      </c>
      <c r="F20" s="2">
        <v>13.3</v>
      </c>
      <c r="G20" s="2">
        <v>68.7</v>
      </c>
      <c r="H20" s="2">
        <v>81</v>
      </c>
      <c r="I20" s="2">
        <v>20.3</v>
      </c>
      <c r="J20" s="2">
        <v>3.1</v>
      </c>
      <c r="K20" s="2">
        <v>41576</v>
      </c>
      <c r="L20" s="2">
        <v>90.92</v>
      </c>
      <c r="M20" s="14">
        <v>60.88</v>
      </c>
      <c r="N20" s="15">
        <v>61.099899999999998</v>
      </c>
      <c r="O20" s="16">
        <v>-0.21987999999999999</v>
      </c>
      <c r="P20" s="17">
        <v>57.706899999999997</v>
      </c>
      <c r="Q20" s="17">
        <v>64.492800000000003</v>
      </c>
      <c r="R20" s="18">
        <v>53.145400000000002</v>
      </c>
      <c r="S20" s="18">
        <v>69.054299999999998</v>
      </c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2" t="s">
        <v>52</v>
      </c>
      <c r="C21" s="2">
        <v>4533372</v>
      </c>
      <c r="D21" s="2">
        <v>35.799999999999997</v>
      </c>
      <c r="E21" s="2">
        <f>100-70.8</f>
        <v>29.200000000000003</v>
      </c>
      <c r="F21" s="2">
        <v>12.3</v>
      </c>
      <c r="G21" s="2">
        <v>67.2</v>
      </c>
      <c r="H21" s="2">
        <v>81</v>
      </c>
      <c r="I21" s="2">
        <v>20.9</v>
      </c>
      <c r="J21" s="2">
        <v>2.4</v>
      </c>
      <c r="K21" s="2">
        <v>43445</v>
      </c>
      <c r="L21" s="2">
        <v>87.61</v>
      </c>
      <c r="M21" s="14">
        <v>70.09</v>
      </c>
      <c r="N21" s="15">
        <v>63.2258</v>
      </c>
      <c r="O21" s="16">
        <v>6.8642000000000003</v>
      </c>
      <c r="P21" s="17">
        <v>59.287199999999999</v>
      </c>
      <c r="Q21" s="17">
        <v>67.164299999999997</v>
      </c>
      <c r="R21" s="18">
        <v>53.992199999999997</v>
      </c>
      <c r="S21" s="18">
        <v>72.459400000000002</v>
      </c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2" t="s">
        <v>53</v>
      </c>
      <c r="C22" s="2">
        <v>1328361</v>
      </c>
      <c r="D22" s="2">
        <v>42.7</v>
      </c>
      <c r="E22" s="2">
        <f>100-75.3</f>
        <v>24.700000000000003</v>
      </c>
      <c r="F22" s="2">
        <v>15.9</v>
      </c>
      <c r="G22" s="2">
        <v>71.3</v>
      </c>
      <c r="H22" s="2">
        <v>89.8</v>
      </c>
      <c r="I22" s="2">
        <v>26.5</v>
      </c>
      <c r="J22" s="2">
        <v>5.0999999999999996</v>
      </c>
      <c r="K22" s="2">
        <v>46933</v>
      </c>
      <c r="L22" s="2">
        <v>90.13</v>
      </c>
      <c r="M22" s="14">
        <v>66.78</v>
      </c>
      <c r="N22" s="15">
        <v>64.845100000000002</v>
      </c>
      <c r="O22" s="16">
        <v>1.9349000000000001</v>
      </c>
      <c r="P22" s="17">
        <v>60.587899999999998</v>
      </c>
      <c r="Q22" s="17">
        <v>69.1023</v>
      </c>
      <c r="R22" s="18">
        <v>54.864400000000003</v>
      </c>
      <c r="S22" s="18">
        <v>74.825800000000001</v>
      </c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2" t="s">
        <v>54</v>
      </c>
      <c r="C23" s="2">
        <v>5773552</v>
      </c>
      <c r="D23" s="2">
        <v>38</v>
      </c>
      <c r="E23" s="2">
        <f>100-72.3</f>
        <v>27.700000000000003</v>
      </c>
      <c r="F23" s="2">
        <v>12.3</v>
      </c>
      <c r="G23" s="2">
        <v>67.5</v>
      </c>
      <c r="H23" s="2">
        <v>87.8</v>
      </c>
      <c r="I23" s="2">
        <v>35.700000000000003</v>
      </c>
      <c r="J23" s="2">
        <v>3.9</v>
      </c>
      <c r="K23" s="2">
        <v>70647</v>
      </c>
      <c r="L23" s="2">
        <v>97.61</v>
      </c>
      <c r="M23" s="14">
        <v>84.27</v>
      </c>
      <c r="N23" s="15">
        <v>83.068399999999997</v>
      </c>
      <c r="O23" s="16">
        <v>1.2016</v>
      </c>
      <c r="P23" s="17">
        <v>78.742999999999995</v>
      </c>
      <c r="Q23" s="17">
        <v>87.393799999999999</v>
      </c>
      <c r="R23" s="18">
        <v>72.927899999999994</v>
      </c>
      <c r="S23" s="18">
        <v>93.209000000000003</v>
      </c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2" t="s">
        <v>55</v>
      </c>
      <c r="C24" s="2">
        <v>6547629</v>
      </c>
      <c r="D24" s="2">
        <v>39.1</v>
      </c>
      <c r="E24" s="2">
        <f>100-73.7</f>
        <v>26.299999999999997</v>
      </c>
      <c r="F24" s="2">
        <v>13.8</v>
      </c>
      <c r="G24" s="2">
        <v>62.3</v>
      </c>
      <c r="H24" s="2">
        <v>88.7</v>
      </c>
      <c r="I24" s="2">
        <v>38.299999999999997</v>
      </c>
      <c r="J24" s="2">
        <v>4</v>
      </c>
      <c r="K24" s="2">
        <v>64509</v>
      </c>
      <c r="L24" s="2">
        <v>97.94</v>
      </c>
      <c r="M24" s="14">
        <v>78.09</v>
      </c>
      <c r="N24" s="15">
        <v>79.734999999999999</v>
      </c>
      <c r="O24" s="16">
        <v>-1.645</v>
      </c>
      <c r="P24" s="17">
        <v>75.092299999999994</v>
      </c>
      <c r="Q24" s="17">
        <v>84.377700000000004</v>
      </c>
      <c r="R24" s="18">
        <v>68.8506</v>
      </c>
      <c r="S24" s="18">
        <v>90.619399999999999</v>
      </c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2" t="s">
        <v>56</v>
      </c>
      <c r="C25" s="2">
        <v>9883640</v>
      </c>
      <c r="D25" s="2">
        <v>38.9</v>
      </c>
      <c r="E25" s="2">
        <f>100-71.7</f>
        <v>28.299999999999997</v>
      </c>
      <c r="F25" s="2">
        <v>13.8</v>
      </c>
      <c r="G25" s="2">
        <v>72.099999999999994</v>
      </c>
      <c r="H25" s="2">
        <v>88</v>
      </c>
      <c r="I25" s="2">
        <v>25</v>
      </c>
      <c r="J25" s="2">
        <v>3.5</v>
      </c>
      <c r="K25" s="2">
        <v>48432</v>
      </c>
      <c r="L25" s="2">
        <v>91.77</v>
      </c>
      <c r="M25" s="14">
        <v>61.75</v>
      </c>
      <c r="N25" s="15">
        <v>63.922499999999999</v>
      </c>
      <c r="O25" s="16">
        <v>-2.1724999999999999</v>
      </c>
      <c r="P25" s="17">
        <v>59.833599999999997</v>
      </c>
      <c r="Q25" s="17">
        <v>68.011499999999998</v>
      </c>
      <c r="R25" s="18">
        <v>54.336399999999998</v>
      </c>
      <c r="S25" s="18">
        <v>73.508700000000005</v>
      </c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2" t="s">
        <v>57</v>
      </c>
      <c r="C26" s="2">
        <v>5303925</v>
      </c>
      <c r="D26" s="2">
        <v>37.4</v>
      </c>
      <c r="E26" s="2">
        <f>100-71.6</f>
        <v>28.400000000000006</v>
      </c>
      <c r="F26" s="2">
        <v>12.9</v>
      </c>
      <c r="G26" s="2">
        <v>73</v>
      </c>
      <c r="H26" s="2">
        <v>91.3</v>
      </c>
      <c r="I26" s="2">
        <v>31.4</v>
      </c>
      <c r="J26" s="2">
        <v>5</v>
      </c>
      <c r="K26" s="2">
        <v>57243</v>
      </c>
      <c r="L26" s="2">
        <v>91.06</v>
      </c>
      <c r="M26" s="14">
        <v>71.150000000000006</v>
      </c>
      <c r="N26" s="15">
        <v>72.696799999999996</v>
      </c>
      <c r="O26" s="16">
        <v>-1.5468</v>
      </c>
      <c r="P26" s="17">
        <v>68.709500000000006</v>
      </c>
      <c r="Q26" s="17">
        <v>76.683999999999997</v>
      </c>
      <c r="R26" s="18">
        <v>63.3491</v>
      </c>
      <c r="S26" s="18">
        <v>82.044399999999996</v>
      </c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2" t="s">
        <v>58</v>
      </c>
      <c r="C27" s="2">
        <v>2967297</v>
      </c>
      <c r="D27" s="2">
        <v>36</v>
      </c>
      <c r="E27" s="2">
        <f>100-69.8</f>
        <v>30.200000000000003</v>
      </c>
      <c r="F27" s="2">
        <v>12.8</v>
      </c>
      <c r="G27" s="2">
        <v>69.599999999999994</v>
      </c>
      <c r="H27" s="2">
        <v>79.599999999999994</v>
      </c>
      <c r="I27" s="2">
        <v>19.5</v>
      </c>
      <c r="J27" s="2">
        <v>2.4</v>
      </c>
      <c r="K27" s="2">
        <v>37881</v>
      </c>
      <c r="L27" s="2">
        <v>79.569999999999993</v>
      </c>
      <c r="M27" s="14">
        <v>46.71</v>
      </c>
      <c r="N27" s="15">
        <v>57.610900000000001</v>
      </c>
      <c r="O27" s="16">
        <v>-10.901</v>
      </c>
      <c r="P27" s="17">
        <v>53.562899999999999</v>
      </c>
      <c r="Q27" s="17">
        <v>61.658900000000003</v>
      </c>
      <c r="R27" s="18">
        <v>48.120699999999999</v>
      </c>
      <c r="S27" s="18">
        <v>67.100999999999999</v>
      </c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2" t="s">
        <v>59</v>
      </c>
      <c r="C28" s="2">
        <v>5988927</v>
      </c>
      <c r="D28" s="2">
        <v>37.9</v>
      </c>
      <c r="E28" s="2">
        <f>100-71.8</f>
        <v>28.200000000000003</v>
      </c>
      <c r="F28" s="2">
        <v>14</v>
      </c>
      <c r="G28" s="2">
        <v>68.8</v>
      </c>
      <c r="H28" s="2">
        <v>86.2</v>
      </c>
      <c r="I28" s="2">
        <v>25</v>
      </c>
      <c r="J28" s="2">
        <v>4.7</v>
      </c>
      <c r="K28" s="2">
        <v>51542</v>
      </c>
      <c r="L28" s="2">
        <v>88.7</v>
      </c>
      <c r="M28" s="14">
        <v>74.41</v>
      </c>
      <c r="N28" s="15">
        <v>73.318799999999996</v>
      </c>
      <c r="O28" s="16">
        <v>1.0911999999999999</v>
      </c>
      <c r="P28" s="17">
        <v>70.260300000000001</v>
      </c>
      <c r="Q28" s="17">
        <v>76.377399999999994</v>
      </c>
      <c r="R28" s="18">
        <v>66.148300000000006</v>
      </c>
      <c r="S28" s="18">
        <v>80.489400000000003</v>
      </c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2" t="s">
        <v>60</v>
      </c>
      <c r="C29" s="2">
        <v>989415</v>
      </c>
      <c r="D29" s="2">
        <v>39.799999999999997</v>
      </c>
      <c r="E29" s="2">
        <f>100-73.2</f>
        <v>26.799999999999997</v>
      </c>
      <c r="F29" s="2">
        <v>14.8</v>
      </c>
      <c r="G29" s="2">
        <v>68</v>
      </c>
      <c r="H29" s="2">
        <v>91</v>
      </c>
      <c r="I29" s="2">
        <v>27.9</v>
      </c>
      <c r="J29" s="2">
        <v>6.8</v>
      </c>
      <c r="K29" s="2">
        <v>43872</v>
      </c>
      <c r="L29" s="2">
        <v>54.52</v>
      </c>
      <c r="M29" s="14">
        <v>73.599999999999994</v>
      </c>
      <c r="N29" s="15">
        <v>71.426299999999998</v>
      </c>
      <c r="O29" s="16">
        <v>2.1737000000000002</v>
      </c>
      <c r="P29" s="17">
        <v>66.485399999999998</v>
      </c>
      <c r="Q29" s="17">
        <v>76.367199999999997</v>
      </c>
      <c r="R29" s="18">
        <v>59.842799999999997</v>
      </c>
      <c r="S29" s="18">
        <v>83.009799999999998</v>
      </c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2" t="s">
        <v>61</v>
      </c>
      <c r="C30" s="2">
        <v>1826341</v>
      </c>
      <c r="D30" s="2">
        <v>36.200000000000003</v>
      </c>
      <c r="E30" s="2">
        <f>100-70.5</f>
        <v>29.5</v>
      </c>
      <c r="F30" s="2">
        <v>13.5</v>
      </c>
      <c r="G30" s="2">
        <v>67.2</v>
      </c>
      <c r="H30" s="2">
        <v>90</v>
      </c>
      <c r="I30" s="2">
        <v>27.7</v>
      </c>
      <c r="J30" s="2">
        <v>4.9000000000000004</v>
      </c>
      <c r="K30" s="2">
        <v>49342</v>
      </c>
      <c r="L30" s="2">
        <v>45.22</v>
      </c>
      <c r="M30" s="14">
        <v>76.67</v>
      </c>
      <c r="N30" s="15">
        <v>76.685599999999994</v>
      </c>
      <c r="O30" s="16">
        <v>-1.5611E-2</v>
      </c>
      <c r="P30" s="17">
        <v>72.334100000000007</v>
      </c>
      <c r="Q30" s="17">
        <v>81.037099999999995</v>
      </c>
      <c r="R30" s="18">
        <v>66.483900000000006</v>
      </c>
      <c r="S30" s="18">
        <v>86.887299999999996</v>
      </c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2" t="s">
        <v>62</v>
      </c>
      <c r="C31" s="2">
        <v>2700551</v>
      </c>
      <c r="D31" s="2">
        <v>36.299999999999997</v>
      </c>
      <c r="E31" s="2">
        <f>100-71.4</f>
        <v>28.599999999999994</v>
      </c>
      <c r="F31" s="2">
        <v>12</v>
      </c>
      <c r="G31" s="2">
        <v>58.8</v>
      </c>
      <c r="H31" s="2">
        <v>84.3</v>
      </c>
      <c r="I31" s="2">
        <v>21.8</v>
      </c>
      <c r="J31" s="2">
        <v>3.2</v>
      </c>
      <c r="K31" s="2">
        <v>55726</v>
      </c>
      <c r="L31" s="2">
        <v>55.5</v>
      </c>
      <c r="M31" s="14">
        <v>85.21</v>
      </c>
      <c r="N31" s="15">
        <v>83.5886</v>
      </c>
      <c r="O31" s="16">
        <v>1.6214</v>
      </c>
      <c r="P31" s="17">
        <v>78.585400000000007</v>
      </c>
      <c r="Q31" s="17">
        <v>88.591800000000006</v>
      </c>
      <c r="R31" s="18">
        <v>71.859099999999998</v>
      </c>
      <c r="S31" s="18">
        <v>95.318100000000001</v>
      </c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2" t="s">
        <v>63</v>
      </c>
      <c r="C32" s="2">
        <v>1316470</v>
      </c>
      <c r="D32" s="2">
        <v>41.1</v>
      </c>
      <c r="E32" s="2">
        <f>100-73.8</f>
        <v>26.200000000000003</v>
      </c>
      <c r="F32" s="2">
        <v>13.5</v>
      </c>
      <c r="G32" s="2">
        <v>71</v>
      </c>
      <c r="H32" s="2">
        <v>90.9</v>
      </c>
      <c r="I32" s="2">
        <v>32.9</v>
      </c>
      <c r="J32" s="2">
        <v>5.0999999999999996</v>
      </c>
      <c r="K32" s="2">
        <v>63277</v>
      </c>
      <c r="L32" s="2">
        <v>94.63</v>
      </c>
      <c r="M32" s="14">
        <v>77.040000000000006</v>
      </c>
      <c r="N32" s="15">
        <v>74.962599999999995</v>
      </c>
      <c r="O32" s="16">
        <v>2.0773999999999999</v>
      </c>
      <c r="P32" s="17">
        <v>70.427999999999997</v>
      </c>
      <c r="Q32" s="17">
        <v>79.497299999999996</v>
      </c>
      <c r="R32" s="18">
        <v>64.331500000000005</v>
      </c>
      <c r="S32" s="18">
        <v>85.593699999999998</v>
      </c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2" t="s">
        <v>64</v>
      </c>
      <c r="C33" s="2">
        <v>8791894</v>
      </c>
      <c r="D33" s="2">
        <v>39</v>
      </c>
      <c r="E33" s="2">
        <f>100-72.7</f>
        <v>27.299999999999997</v>
      </c>
      <c r="F33" s="2">
        <v>13.5</v>
      </c>
      <c r="G33" s="2">
        <v>65.400000000000006</v>
      </c>
      <c r="H33" s="2">
        <v>87.3</v>
      </c>
      <c r="I33" s="2">
        <v>34.6</v>
      </c>
      <c r="J33" s="2">
        <v>3.5</v>
      </c>
      <c r="K33" s="2">
        <v>69811</v>
      </c>
      <c r="L33" s="2">
        <v>98.96</v>
      </c>
      <c r="M33" s="14">
        <v>86.7</v>
      </c>
      <c r="N33" s="15">
        <v>83.858999999999995</v>
      </c>
      <c r="O33" s="16">
        <v>2.8410000000000002</v>
      </c>
      <c r="P33" s="17">
        <v>79.665400000000005</v>
      </c>
      <c r="Q33" s="17">
        <v>88.052700000000002</v>
      </c>
      <c r="R33" s="18">
        <v>74.027500000000003</v>
      </c>
      <c r="S33" s="18">
        <v>93.690600000000003</v>
      </c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2" t="s">
        <v>65</v>
      </c>
      <c r="C34" s="2">
        <v>2059179</v>
      </c>
      <c r="D34" s="2">
        <v>36.700000000000003</v>
      </c>
      <c r="E34" s="2">
        <f>100-70.4</f>
        <v>29.599999999999994</v>
      </c>
      <c r="F34" s="2">
        <v>13.2</v>
      </c>
      <c r="G34" s="2">
        <v>68.5</v>
      </c>
      <c r="H34" s="2">
        <v>82.7</v>
      </c>
      <c r="I34" s="2">
        <v>25.5</v>
      </c>
      <c r="J34" s="2">
        <v>5</v>
      </c>
      <c r="K34" s="2">
        <v>43820</v>
      </c>
      <c r="L34" s="2">
        <v>60.95</v>
      </c>
      <c r="M34" s="14">
        <v>66.3</v>
      </c>
      <c r="N34" s="15">
        <v>68.918300000000002</v>
      </c>
      <c r="O34" s="16">
        <v>-2.6183000000000001</v>
      </c>
      <c r="P34" s="17">
        <v>63.88</v>
      </c>
      <c r="Q34" s="17">
        <v>73.956500000000005</v>
      </c>
      <c r="R34" s="18">
        <v>57.106400000000001</v>
      </c>
      <c r="S34" s="18">
        <v>80.730099999999993</v>
      </c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2" t="s">
        <v>66</v>
      </c>
      <c r="C35" s="2">
        <v>19378102</v>
      </c>
      <c r="D35" s="2">
        <v>38</v>
      </c>
      <c r="E35" s="2">
        <f>100-73.2</f>
        <v>26.799999999999997</v>
      </c>
      <c r="F35" s="2">
        <v>13.5</v>
      </c>
      <c r="G35" s="2">
        <v>53.3</v>
      </c>
      <c r="H35" s="2">
        <v>84.4</v>
      </c>
      <c r="I35" s="2">
        <v>32.1</v>
      </c>
      <c r="J35" s="2">
        <v>3.8</v>
      </c>
      <c r="K35" s="2">
        <v>55603</v>
      </c>
      <c r="L35" s="2">
        <v>94.38</v>
      </c>
      <c r="M35" s="14">
        <v>78.290000000000006</v>
      </c>
      <c r="N35" s="15">
        <v>80.308899999999994</v>
      </c>
      <c r="O35" s="16">
        <v>-2.0188999999999999</v>
      </c>
      <c r="P35" s="17">
        <v>74.405500000000004</v>
      </c>
      <c r="Q35" s="17">
        <v>86.212299999999999</v>
      </c>
      <c r="R35" s="18">
        <v>66.468900000000005</v>
      </c>
      <c r="S35" s="18">
        <v>94.148899999999998</v>
      </c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2" t="s">
        <v>67</v>
      </c>
      <c r="C36" s="2">
        <v>9535483</v>
      </c>
      <c r="D36" s="2">
        <v>37.4</v>
      </c>
      <c r="E36" s="2">
        <f>100-71.7</f>
        <v>28.299999999999997</v>
      </c>
      <c r="F36" s="2">
        <v>12.9</v>
      </c>
      <c r="G36" s="2">
        <v>66.7</v>
      </c>
      <c r="H36" s="2">
        <v>83.6</v>
      </c>
      <c r="I36" s="2">
        <v>26.1</v>
      </c>
      <c r="J36" s="2">
        <v>3.9</v>
      </c>
      <c r="K36" s="2">
        <v>45570</v>
      </c>
      <c r="L36" s="2">
        <v>94.77</v>
      </c>
      <c r="M36" s="14">
        <v>67.33</v>
      </c>
      <c r="N36" s="15">
        <v>64.546599999999998</v>
      </c>
      <c r="O36" s="16">
        <v>2.7833999999999999</v>
      </c>
      <c r="P36" s="17">
        <v>61.904499999999999</v>
      </c>
      <c r="Q36" s="17">
        <v>67.188699999999997</v>
      </c>
      <c r="R36" s="18">
        <v>58.352400000000003</v>
      </c>
      <c r="S36" s="18">
        <v>70.740799999999993</v>
      </c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2" t="s">
        <v>68</v>
      </c>
      <c r="C37" s="2">
        <v>672591</v>
      </c>
      <c r="D37" s="2">
        <v>37</v>
      </c>
      <c r="E37" s="2">
        <f>100-72.6</f>
        <v>27.400000000000006</v>
      </c>
      <c r="F37" s="2">
        <v>14.5</v>
      </c>
      <c r="G37" s="2">
        <v>65.400000000000006</v>
      </c>
      <c r="H37" s="2">
        <v>89.4</v>
      </c>
      <c r="I37" s="2">
        <v>26.3</v>
      </c>
      <c r="J37" s="2">
        <v>5.7</v>
      </c>
      <c r="K37" s="2">
        <v>46781</v>
      </c>
      <c r="L37" s="2">
        <v>40.49</v>
      </c>
      <c r="M37" s="14">
        <v>77.180000000000007</v>
      </c>
      <c r="N37" s="15">
        <v>80.659499999999994</v>
      </c>
      <c r="O37" s="16">
        <v>-3.4794999999999998</v>
      </c>
      <c r="P37" s="17">
        <v>75.082899999999995</v>
      </c>
      <c r="Q37" s="17">
        <v>86.236099999999993</v>
      </c>
      <c r="R37" s="18">
        <v>67.585599999999999</v>
      </c>
      <c r="S37" s="18">
        <v>93.733400000000003</v>
      </c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2" t="s">
        <v>69</v>
      </c>
      <c r="C38" s="2">
        <v>11536504</v>
      </c>
      <c r="D38" s="2">
        <v>38.799999999999997</v>
      </c>
      <c r="E38" s="2">
        <f>100-72</f>
        <v>28</v>
      </c>
      <c r="F38" s="2">
        <v>14.1</v>
      </c>
      <c r="G38" s="2">
        <v>67.599999999999994</v>
      </c>
      <c r="H38" s="2">
        <v>87.4</v>
      </c>
      <c r="I38" s="2">
        <v>24.1</v>
      </c>
      <c r="J38" s="2">
        <v>3.4</v>
      </c>
      <c r="K38" s="2">
        <v>47358</v>
      </c>
      <c r="L38" s="2">
        <v>85.29</v>
      </c>
      <c r="M38" s="14">
        <v>64.64</v>
      </c>
      <c r="N38" s="15">
        <v>67.116</v>
      </c>
      <c r="O38" s="16">
        <v>-2.476</v>
      </c>
      <c r="P38" s="17">
        <v>62.878399999999999</v>
      </c>
      <c r="Q38" s="17">
        <v>71.3536</v>
      </c>
      <c r="R38" s="18">
        <v>57.1813</v>
      </c>
      <c r="S38" s="18">
        <v>77.050700000000006</v>
      </c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" t="s">
        <v>70</v>
      </c>
      <c r="C39" s="2">
        <v>3751351</v>
      </c>
      <c r="D39" s="2">
        <v>36.200000000000003</v>
      </c>
      <c r="E39" s="2">
        <f>100-70.7</f>
        <v>29.299999999999997</v>
      </c>
      <c r="F39" s="2">
        <v>13.5</v>
      </c>
      <c r="G39" s="2">
        <v>67.2</v>
      </c>
      <c r="H39" s="2">
        <v>85.4</v>
      </c>
      <c r="I39" s="2">
        <v>22.6</v>
      </c>
      <c r="J39" s="2">
        <v>3.7</v>
      </c>
      <c r="K39" s="2">
        <v>42979</v>
      </c>
      <c r="L39" s="2">
        <v>74.7</v>
      </c>
      <c r="M39" s="14">
        <v>76.28</v>
      </c>
      <c r="N39" s="15">
        <v>66.805800000000005</v>
      </c>
      <c r="O39" s="16">
        <v>9.4741999999999997</v>
      </c>
      <c r="P39" s="17">
        <v>64.005399999999995</v>
      </c>
      <c r="Q39" s="17">
        <v>69.606300000000005</v>
      </c>
      <c r="R39" s="18">
        <v>60.240299999999998</v>
      </c>
      <c r="S39" s="18">
        <v>73.371300000000005</v>
      </c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2" t="s">
        <v>71</v>
      </c>
      <c r="C40" s="2">
        <v>3831074</v>
      </c>
      <c r="D40" s="2">
        <v>38.4</v>
      </c>
      <c r="E40" s="2">
        <f>100-73.3</f>
        <v>26.700000000000003</v>
      </c>
      <c r="F40" s="2">
        <v>13.9</v>
      </c>
      <c r="G40" s="2">
        <v>62.2</v>
      </c>
      <c r="H40" s="2">
        <v>88.6</v>
      </c>
      <c r="I40" s="2">
        <v>28.6</v>
      </c>
      <c r="J40" s="2">
        <v>6.6</v>
      </c>
      <c r="K40" s="2">
        <v>56119</v>
      </c>
      <c r="L40" s="2">
        <v>89.29</v>
      </c>
      <c r="M40" s="14">
        <v>81.239999999999995</v>
      </c>
      <c r="N40" s="15">
        <v>82.294300000000007</v>
      </c>
      <c r="O40" s="16">
        <v>-1.0543</v>
      </c>
      <c r="P40" s="17">
        <v>76.348500000000001</v>
      </c>
      <c r="Q40" s="17">
        <v>88.240099999999998</v>
      </c>
      <c r="R40" s="18">
        <v>68.355000000000004</v>
      </c>
      <c r="S40" s="18">
        <v>96.233599999999996</v>
      </c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2" t="s">
        <v>72</v>
      </c>
      <c r="C41" s="2">
        <v>12702379</v>
      </c>
      <c r="D41" s="2">
        <v>40.1</v>
      </c>
      <c r="E41" s="2">
        <f>100-73.5</f>
        <v>26.5</v>
      </c>
      <c r="F41" s="2">
        <v>15.4</v>
      </c>
      <c r="G41" s="2">
        <v>69.599999999999994</v>
      </c>
      <c r="H41" s="2">
        <v>87.4</v>
      </c>
      <c r="I41" s="2">
        <v>26.4</v>
      </c>
      <c r="J41" s="2">
        <v>3.5</v>
      </c>
      <c r="K41" s="2">
        <v>50398</v>
      </c>
      <c r="L41" s="2">
        <v>92.68</v>
      </c>
      <c r="M41" s="14">
        <v>67.86</v>
      </c>
      <c r="N41" s="15">
        <v>69.826499999999996</v>
      </c>
      <c r="O41" s="16">
        <v>-1.9664999999999999</v>
      </c>
      <c r="P41" s="17">
        <v>66.149600000000007</v>
      </c>
      <c r="Q41" s="17">
        <v>73.503399999999999</v>
      </c>
      <c r="R41" s="18">
        <v>61.206299999999999</v>
      </c>
      <c r="S41" s="18">
        <v>78.446799999999996</v>
      </c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2" t="s">
        <v>73</v>
      </c>
      <c r="C42" s="2">
        <v>1052567</v>
      </c>
      <c r="D42" s="2">
        <v>39.4</v>
      </c>
      <c r="E42" s="2">
        <f>100-73.3</f>
        <v>26.700000000000003</v>
      </c>
      <c r="F42" s="2">
        <v>14.4</v>
      </c>
      <c r="G42" s="2">
        <v>60.7</v>
      </c>
      <c r="H42" s="2">
        <v>83.7</v>
      </c>
      <c r="I42" s="2">
        <v>30.3</v>
      </c>
      <c r="J42" s="2">
        <v>3.3</v>
      </c>
      <c r="K42" s="2">
        <v>54902</v>
      </c>
      <c r="L42" s="2">
        <v>98.26</v>
      </c>
      <c r="M42" s="14">
        <v>72.319999999999993</v>
      </c>
      <c r="N42" s="15">
        <v>72.370199999999997</v>
      </c>
      <c r="O42" s="16">
        <v>-5.0153000000000003E-2</v>
      </c>
      <c r="P42" s="17">
        <v>67.214200000000005</v>
      </c>
      <c r="Q42" s="17">
        <v>77.5261</v>
      </c>
      <c r="R42" s="18">
        <v>60.282600000000002</v>
      </c>
      <c r="S42" s="18">
        <v>84.457700000000003</v>
      </c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2" t="s">
        <v>74</v>
      </c>
      <c r="C43" s="2">
        <v>4625364</v>
      </c>
      <c r="D43" s="2">
        <v>37.9</v>
      </c>
      <c r="E43" s="2">
        <f>100-71.9</f>
        <v>28.099999999999994</v>
      </c>
      <c r="F43" s="2">
        <v>13.7</v>
      </c>
      <c r="G43" s="2">
        <v>69.3</v>
      </c>
      <c r="H43" s="2">
        <v>83</v>
      </c>
      <c r="I43" s="2">
        <v>24</v>
      </c>
      <c r="J43" s="2">
        <v>3.8</v>
      </c>
      <c r="K43" s="2">
        <v>43939</v>
      </c>
      <c r="L43" s="2">
        <v>89.88</v>
      </c>
      <c r="M43" s="14">
        <v>59.72</v>
      </c>
      <c r="N43" s="15">
        <v>63.5869</v>
      </c>
      <c r="O43" s="16">
        <v>-3.8668999999999998</v>
      </c>
      <c r="P43" s="17">
        <v>61.092300000000002</v>
      </c>
      <c r="Q43" s="17">
        <v>66.081400000000002</v>
      </c>
      <c r="R43" s="18">
        <v>57.738500000000002</v>
      </c>
      <c r="S43" s="18">
        <v>69.435199999999995</v>
      </c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2" t="s">
        <v>75</v>
      </c>
      <c r="C44" s="2">
        <v>814180</v>
      </c>
      <c r="D44" s="2">
        <v>36.9</v>
      </c>
      <c r="E44" s="2">
        <f>100-70.7</f>
        <v>29.299999999999997</v>
      </c>
      <c r="F44" s="2">
        <v>14.3</v>
      </c>
      <c r="G44" s="2">
        <v>68.099999999999994</v>
      </c>
      <c r="H44" s="2">
        <v>89.3</v>
      </c>
      <c r="I44" s="2">
        <v>25.3</v>
      </c>
      <c r="J44" s="2">
        <v>6</v>
      </c>
      <c r="K44" s="2">
        <v>46369</v>
      </c>
      <c r="L44" s="2">
        <v>58.61</v>
      </c>
      <c r="M44" s="14">
        <v>74.94</v>
      </c>
      <c r="N44" s="15">
        <v>74.690100000000001</v>
      </c>
      <c r="O44" s="16">
        <v>0.24989</v>
      </c>
      <c r="P44" s="17">
        <v>71.052999999999997</v>
      </c>
      <c r="Q44" s="17">
        <v>78.327200000000005</v>
      </c>
      <c r="R44" s="18">
        <v>66.163200000000003</v>
      </c>
      <c r="S44" s="18">
        <v>83.216999999999999</v>
      </c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2" t="s">
        <v>76</v>
      </c>
      <c r="C45" s="2">
        <v>6346105</v>
      </c>
      <c r="D45" s="2">
        <v>38</v>
      </c>
      <c r="E45" s="2">
        <f>100-72.2</f>
        <v>27.799999999999997</v>
      </c>
      <c r="F45" s="2">
        <v>13.4</v>
      </c>
      <c r="G45" s="2">
        <v>68.2</v>
      </c>
      <c r="H45" s="2">
        <v>82.5</v>
      </c>
      <c r="I45" s="2">
        <v>22.7</v>
      </c>
      <c r="J45" s="2">
        <v>3.4</v>
      </c>
      <c r="K45" s="2">
        <v>43314</v>
      </c>
      <c r="L45" s="2">
        <v>91.27</v>
      </c>
      <c r="M45" s="14">
        <v>57.85</v>
      </c>
      <c r="N45" s="15">
        <v>62.946800000000003</v>
      </c>
      <c r="O45" s="16">
        <v>-5.0968</v>
      </c>
      <c r="P45" s="17">
        <v>60.281300000000002</v>
      </c>
      <c r="Q45" s="17">
        <v>65.612399999999994</v>
      </c>
      <c r="R45" s="18">
        <v>56.697600000000001</v>
      </c>
      <c r="S45" s="18">
        <v>69.195999999999998</v>
      </c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2" t="s">
        <v>77</v>
      </c>
      <c r="C46" s="2">
        <v>25145561</v>
      </c>
      <c r="D46" s="2">
        <v>33.6</v>
      </c>
      <c r="E46" s="2">
        <f>100-68.2</f>
        <v>31.799999999999997</v>
      </c>
      <c r="F46" s="2">
        <v>10.3</v>
      </c>
      <c r="G46" s="2">
        <v>63.7</v>
      </c>
      <c r="H46" s="2">
        <v>80</v>
      </c>
      <c r="I46" s="2">
        <v>25.8</v>
      </c>
      <c r="J46" s="2">
        <v>3.8</v>
      </c>
      <c r="K46" s="2">
        <v>49646</v>
      </c>
      <c r="L46" s="2">
        <v>88.12</v>
      </c>
      <c r="M46" s="14">
        <v>79.010000000000005</v>
      </c>
      <c r="N46" s="15">
        <v>72.105999999999995</v>
      </c>
      <c r="O46" s="16">
        <v>6.9039999999999999</v>
      </c>
      <c r="P46" s="17">
        <v>67.0458</v>
      </c>
      <c r="Q46" s="17">
        <v>77.166200000000003</v>
      </c>
      <c r="R46" s="18">
        <v>60.242699999999999</v>
      </c>
      <c r="S46" s="18">
        <v>83.969200000000001</v>
      </c>
      <c r="T46" s="1"/>
      <c r="U46" s="1"/>
      <c r="V46" s="1"/>
      <c r="W46" s="1"/>
      <c r="X46" s="1"/>
      <c r="Y46" s="1"/>
      <c r="Z46" s="1"/>
    </row>
    <row r="47" spans="1:26" ht="17" x14ac:dyDescent="0.15">
      <c r="A47" s="1"/>
      <c r="B47" s="2" t="s">
        <v>78</v>
      </c>
      <c r="C47" s="2">
        <v>2763885</v>
      </c>
      <c r="D47" s="2">
        <v>29.2</v>
      </c>
      <c r="E47" s="2">
        <f>100-63.6</f>
        <v>36.4</v>
      </c>
      <c r="F47" s="2">
        <v>9</v>
      </c>
      <c r="G47" s="2">
        <v>70.400000000000006</v>
      </c>
      <c r="H47" s="2">
        <v>90.6</v>
      </c>
      <c r="I47" s="2">
        <v>29.4</v>
      </c>
      <c r="J47" s="2">
        <v>4.8</v>
      </c>
      <c r="K47" s="2">
        <v>56330</v>
      </c>
      <c r="L47" s="2">
        <v>70.12</v>
      </c>
      <c r="M47" s="14">
        <v>71.37</v>
      </c>
      <c r="N47" s="15">
        <v>73.874799999999993</v>
      </c>
      <c r="O47" s="16">
        <v>-2.5047999999999999</v>
      </c>
      <c r="P47" s="17">
        <v>67.045000000000002</v>
      </c>
      <c r="Q47" s="17">
        <v>80.704599999999999</v>
      </c>
      <c r="R47" s="18">
        <v>57.862900000000003</v>
      </c>
      <c r="S47" s="18">
        <v>89.886700000000005</v>
      </c>
      <c r="T47" s="1"/>
      <c r="U47" s="1"/>
      <c r="V47" s="1"/>
      <c r="W47" s="1"/>
      <c r="X47" s="1"/>
      <c r="Y47" s="1"/>
      <c r="Z47" s="1"/>
    </row>
    <row r="48" spans="1:26" ht="17" x14ac:dyDescent="0.15">
      <c r="A48" s="1"/>
      <c r="B48" s="2" t="s">
        <v>79</v>
      </c>
      <c r="C48" s="2">
        <v>625741</v>
      </c>
      <c r="D48" s="2">
        <v>41.5</v>
      </c>
      <c r="E48" s="2">
        <f>100-74.3</f>
        <v>25.700000000000003</v>
      </c>
      <c r="F48" s="2">
        <v>14.6</v>
      </c>
      <c r="G48" s="2">
        <v>70.7</v>
      </c>
      <c r="H48" s="2">
        <v>90.6</v>
      </c>
      <c r="I48" s="2">
        <v>33.299999999999997</v>
      </c>
      <c r="J48" s="2">
        <v>6.7</v>
      </c>
      <c r="K48" s="2">
        <v>51841</v>
      </c>
      <c r="L48" s="2">
        <v>89.32</v>
      </c>
      <c r="M48" s="14">
        <v>66.59</v>
      </c>
      <c r="N48" s="15">
        <v>68.565299999999993</v>
      </c>
      <c r="O48" s="16">
        <v>-1.9753000000000001</v>
      </c>
      <c r="P48" s="17">
        <v>63.486800000000002</v>
      </c>
      <c r="Q48" s="17">
        <v>73.643900000000002</v>
      </c>
      <c r="R48" s="18">
        <v>56.659100000000002</v>
      </c>
      <c r="S48" s="18">
        <v>80.471599999999995</v>
      </c>
      <c r="T48" s="1"/>
      <c r="U48" s="1"/>
      <c r="V48" s="1"/>
      <c r="W48" s="1"/>
      <c r="X48" s="1"/>
      <c r="Y48" s="1"/>
      <c r="Z48" s="1"/>
    </row>
    <row r="49" spans="1:26" ht="17" x14ac:dyDescent="0.15">
      <c r="A49" s="1"/>
      <c r="B49" s="2" t="s">
        <v>80</v>
      </c>
      <c r="C49" s="2">
        <v>8001024</v>
      </c>
      <c r="D49" s="2">
        <v>37.5</v>
      </c>
      <c r="E49" s="2">
        <f>100-72.5</f>
        <v>27.5</v>
      </c>
      <c r="F49" s="2">
        <v>12.2</v>
      </c>
      <c r="G49" s="2">
        <v>67.2</v>
      </c>
      <c r="H49" s="2">
        <v>86.1</v>
      </c>
      <c r="I49" s="2">
        <v>33.799999999999997</v>
      </c>
      <c r="J49" s="2">
        <v>4.2</v>
      </c>
      <c r="K49" s="2">
        <v>61406</v>
      </c>
      <c r="L49" s="2">
        <v>91.7</v>
      </c>
      <c r="M49" s="14">
        <v>67.510000000000005</v>
      </c>
      <c r="N49" s="15">
        <v>77.559299999999993</v>
      </c>
      <c r="O49" s="16">
        <v>-10.048999999999999</v>
      </c>
      <c r="P49" s="17">
        <v>73.334299999999999</v>
      </c>
      <c r="Q49" s="17">
        <v>81.784300000000002</v>
      </c>
      <c r="R49" s="18">
        <v>67.6541</v>
      </c>
      <c r="S49" s="18">
        <v>87.464500000000001</v>
      </c>
      <c r="T49" s="1"/>
      <c r="U49" s="1"/>
      <c r="V49" s="1"/>
      <c r="W49" s="1"/>
      <c r="X49" s="1"/>
      <c r="Y49" s="1"/>
      <c r="Z49" s="1"/>
    </row>
    <row r="50" spans="1:26" ht="17" x14ac:dyDescent="0.15">
      <c r="A50" s="1"/>
      <c r="B50" s="2" t="s">
        <v>81</v>
      </c>
      <c r="C50" s="2">
        <v>6724540</v>
      </c>
      <c r="D50" s="2">
        <v>37.299999999999997</v>
      </c>
      <c r="E50" s="2">
        <f>100-72.3</f>
        <v>27.700000000000003</v>
      </c>
      <c r="F50" s="2">
        <v>12.3</v>
      </c>
      <c r="G50" s="2">
        <v>63.9</v>
      </c>
      <c r="H50" s="2">
        <v>89.6</v>
      </c>
      <c r="I50" s="2">
        <v>31</v>
      </c>
      <c r="J50" s="2">
        <v>5.0999999999999996</v>
      </c>
      <c r="K50" s="2">
        <v>57244</v>
      </c>
      <c r="L50" s="2">
        <v>95.5</v>
      </c>
      <c r="M50" s="14">
        <v>76.069999999999993</v>
      </c>
      <c r="N50" s="15">
        <v>75.990300000000005</v>
      </c>
      <c r="O50" s="16">
        <v>7.9735E-2</v>
      </c>
      <c r="P50" s="17">
        <v>71.868899999999996</v>
      </c>
      <c r="Q50" s="17">
        <v>80.111599999999996</v>
      </c>
      <c r="R50" s="18">
        <v>66.328100000000006</v>
      </c>
      <c r="S50" s="18">
        <v>85.6524</v>
      </c>
      <c r="T50" s="1"/>
      <c r="U50" s="1"/>
      <c r="V50" s="1"/>
      <c r="W50" s="1"/>
      <c r="X50" s="1"/>
      <c r="Y50" s="1"/>
      <c r="Z50" s="1"/>
    </row>
    <row r="51" spans="1:26" ht="17" x14ac:dyDescent="0.15">
      <c r="A51" s="1"/>
      <c r="B51" s="2" t="s">
        <v>82</v>
      </c>
      <c r="C51" s="2">
        <v>1852994</v>
      </c>
      <c r="D51" s="2">
        <v>41.3</v>
      </c>
      <c r="E51" s="2">
        <f>100-74.9</f>
        <v>25.099999999999994</v>
      </c>
      <c r="F51" s="2">
        <v>16</v>
      </c>
      <c r="G51" s="2">
        <v>73.400000000000006</v>
      </c>
      <c r="H51" s="2">
        <v>81.900000000000006</v>
      </c>
      <c r="I51" s="2">
        <v>17.3</v>
      </c>
      <c r="J51" s="2">
        <v>2.9</v>
      </c>
      <c r="K51" s="2">
        <v>38380</v>
      </c>
      <c r="L51" s="2">
        <v>84.61</v>
      </c>
      <c r="M51" s="14">
        <v>66.650000000000006</v>
      </c>
      <c r="N51" s="15">
        <v>60.087400000000002</v>
      </c>
      <c r="O51" s="16">
        <v>6.5625999999999998</v>
      </c>
      <c r="P51" s="17">
        <v>55.105200000000004</v>
      </c>
      <c r="Q51" s="17">
        <v>65.069699999999997</v>
      </c>
      <c r="R51" s="18">
        <v>48.406999999999996</v>
      </c>
      <c r="S51" s="18">
        <v>71.767899999999997</v>
      </c>
      <c r="T51" s="1"/>
      <c r="U51" s="1"/>
      <c r="V51" s="1"/>
      <c r="W51" s="1"/>
      <c r="X51" s="1"/>
      <c r="Y51" s="1"/>
      <c r="Z51" s="1"/>
    </row>
    <row r="52" spans="1:26" ht="17" x14ac:dyDescent="0.15">
      <c r="A52" s="1"/>
      <c r="B52" s="2" t="s">
        <v>83</v>
      </c>
      <c r="C52" s="2">
        <v>5686986</v>
      </c>
      <c r="D52" s="2">
        <v>38.5</v>
      </c>
      <c r="E52" s="2">
        <f>100-72.2</f>
        <v>27.799999999999997</v>
      </c>
      <c r="F52" s="2">
        <v>13.7</v>
      </c>
      <c r="G52" s="2">
        <v>68.099999999999994</v>
      </c>
      <c r="H52" s="2">
        <v>89.4</v>
      </c>
      <c r="I52" s="2">
        <v>25.8</v>
      </c>
      <c r="J52" s="2">
        <v>4</v>
      </c>
      <c r="K52" s="2">
        <v>51598</v>
      </c>
      <c r="L52" s="2">
        <v>91.29</v>
      </c>
      <c r="M52" s="14">
        <v>67.83</v>
      </c>
      <c r="N52" s="15">
        <v>69.551100000000005</v>
      </c>
      <c r="O52" s="16">
        <v>-1.7211000000000001</v>
      </c>
      <c r="P52" s="17">
        <v>66.050899999999999</v>
      </c>
      <c r="Q52" s="17">
        <v>73.051400000000001</v>
      </c>
      <c r="R52" s="18">
        <v>61.345100000000002</v>
      </c>
      <c r="S52" s="18">
        <v>77.757099999999994</v>
      </c>
      <c r="T52" s="1"/>
      <c r="U52" s="1"/>
      <c r="V52" s="1"/>
      <c r="W52" s="1"/>
      <c r="X52" s="1"/>
      <c r="Y52" s="1"/>
      <c r="Z52" s="1"/>
    </row>
    <row r="53" spans="1:26" ht="17" x14ac:dyDescent="0.15">
      <c r="A53" s="1"/>
      <c r="B53" s="2" t="s">
        <v>84</v>
      </c>
      <c r="C53" s="2">
        <v>563626</v>
      </c>
      <c r="D53" s="2">
        <v>36.799999999999997</v>
      </c>
      <c r="E53" s="2">
        <f>100-71.6</f>
        <v>28.400000000000006</v>
      </c>
      <c r="F53" s="2">
        <v>12.4</v>
      </c>
      <c r="G53" s="2">
        <v>69.2</v>
      </c>
      <c r="H53" s="2">
        <v>91.3</v>
      </c>
      <c r="I53" s="2">
        <v>23.6</v>
      </c>
      <c r="J53" s="19">
        <v>5</v>
      </c>
      <c r="K53" s="19">
        <v>53802</v>
      </c>
      <c r="L53" s="19">
        <v>56.6</v>
      </c>
      <c r="M53" s="20">
        <v>79.53</v>
      </c>
      <c r="N53" s="15">
        <v>78.825400000000002</v>
      </c>
      <c r="O53" s="16">
        <v>0.7046</v>
      </c>
      <c r="P53" s="17">
        <v>74.496799999999993</v>
      </c>
      <c r="Q53" s="17">
        <v>83.153999999999996</v>
      </c>
      <c r="R53" s="18">
        <v>68.677400000000006</v>
      </c>
      <c r="S53" s="18">
        <v>88.973399999999998</v>
      </c>
      <c r="T53" s="1"/>
      <c r="U53" s="1"/>
      <c r="V53" s="1"/>
      <c r="W53" s="1"/>
      <c r="X53" s="1"/>
      <c r="Y53" s="1"/>
      <c r="Z53" s="1"/>
    </row>
    <row r="54" spans="1:26" ht="16" x14ac:dyDescent="0.15">
      <c r="A54" s="1"/>
      <c r="B54" s="21"/>
      <c r="C54" s="21"/>
      <c r="D54" s="21"/>
      <c r="E54" s="21"/>
      <c r="F54" s="21"/>
      <c r="G54" s="21"/>
      <c r="H54" s="21"/>
      <c r="I54" s="21"/>
      <c r="J54" s="34" t="s">
        <v>85</v>
      </c>
      <c r="K54" s="35"/>
      <c r="L54" s="36"/>
      <c r="M54" s="22">
        <f>AVERAGE(M4:M53)</f>
        <v>72.788800000000009</v>
      </c>
      <c r="N54" s="21"/>
      <c r="O54" s="21"/>
      <c r="P54" s="21"/>
      <c r="Q54" s="21"/>
      <c r="R54" s="21"/>
      <c r="S54" s="21"/>
      <c r="T54" s="1"/>
      <c r="U54" s="1"/>
      <c r="V54" s="1"/>
      <c r="W54" s="1"/>
      <c r="X54" s="1"/>
      <c r="Y54" s="1"/>
      <c r="Z54" s="1"/>
    </row>
    <row r="55" spans="1:26" ht="17" x14ac:dyDescent="0.15">
      <c r="A55" s="1" t="s">
        <v>86</v>
      </c>
      <c r="B55" s="1" t="s">
        <v>87</v>
      </c>
      <c r="C55" s="1">
        <v>336463</v>
      </c>
      <c r="D55" s="1">
        <v>39.299999999999997</v>
      </c>
      <c r="E55" s="1">
        <f>100-73.8</f>
        <v>26.200000000000003</v>
      </c>
      <c r="F55" s="1">
        <v>14.7</v>
      </c>
      <c r="G55" s="1">
        <v>64.3</v>
      </c>
      <c r="H55" s="1">
        <v>85.4</v>
      </c>
      <c r="I55" s="1">
        <v>27</v>
      </c>
      <c r="J55" s="1">
        <v>2.9</v>
      </c>
      <c r="K55" s="1">
        <v>45408</v>
      </c>
      <c r="L55" s="23" t="s">
        <v>88</v>
      </c>
      <c r="M55" s="24">
        <v>43</v>
      </c>
      <c r="N55" s="25">
        <v>62.753700000000002</v>
      </c>
      <c r="O55" s="26">
        <f t="shared" ref="O55:O56" si="0">M55-N55</f>
        <v>-19.753700000000002</v>
      </c>
      <c r="P55" s="27">
        <v>57.439399999999999</v>
      </c>
      <c r="Q55" s="27">
        <v>68.067999999999998</v>
      </c>
      <c r="R55" s="28">
        <v>50.294800000000002</v>
      </c>
      <c r="S55" s="28">
        <v>75.212599999999995</v>
      </c>
      <c r="T55" s="1"/>
      <c r="U55" s="1"/>
      <c r="V55" s="1"/>
      <c r="W55" s="1"/>
      <c r="X55" s="1"/>
      <c r="Y55" s="1"/>
      <c r="Z55" s="1"/>
    </row>
    <row r="56" spans="1:26" ht="17" x14ac:dyDescent="0.15">
      <c r="A56" s="1"/>
      <c r="B56" s="1" t="s">
        <v>89</v>
      </c>
      <c r="C56" s="1">
        <v>17835</v>
      </c>
      <c r="D56" s="1">
        <v>41.3</v>
      </c>
      <c r="E56" s="1">
        <f>100-74.9</f>
        <v>25.099999999999994</v>
      </c>
      <c r="F56" s="1">
        <v>19</v>
      </c>
      <c r="G56" s="1">
        <v>60.8</v>
      </c>
      <c r="H56" s="1">
        <v>79.8</v>
      </c>
      <c r="I56" s="1">
        <v>19.7</v>
      </c>
      <c r="J56" s="1">
        <v>2</v>
      </c>
      <c r="K56" s="1">
        <v>32079</v>
      </c>
      <c r="L56" s="23" t="s">
        <v>90</v>
      </c>
      <c r="M56" s="24">
        <v>70</v>
      </c>
      <c r="N56" s="25">
        <v>57.967300000000002</v>
      </c>
      <c r="O56" s="26">
        <f t="shared" si="0"/>
        <v>12.032699999999998</v>
      </c>
      <c r="P56" s="27">
        <v>49.311</v>
      </c>
      <c r="Q56" s="27">
        <v>66.623699999999999</v>
      </c>
      <c r="R56" s="28">
        <v>37.673200000000001</v>
      </c>
      <c r="S56" s="28">
        <v>78.261399999999995</v>
      </c>
      <c r="T56" s="1"/>
      <c r="U56" s="1"/>
      <c r="V56" s="1"/>
      <c r="W56" s="1"/>
      <c r="X56" s="1"/>
      <c r="Y56" s="1"/>
      <c r="Z56" s="1"/>
    </row>
    <row r="57" spans="1:26" ht="16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C1:K1"/>
    <mergeCell ref="P2:Q2"/>
    <mergeCell ref="R2:S2"/>
    <mergeCell ref="U15:W15"/>
    <mergeCell ref="J54:L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Rutberg, Jason</cp:lastModifiedBy>
  <dcterms:modified xsi:type="dcterms:W3CDTF">2024-08-20T20:32:26Z</dcterms:modified>
</cp:coreProperties>
</file>