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7960" windowHeight="12600" activeTab="1"/>
  </bookViews>
  <sheets>
    <sheet name="Dom1" sheetId="1" r:id="rId1"/>
    <sheet name="Dom2" sheetId="2" r:id="rId2"/>
  </sheets>
  <definedNames>
    <definedName name="D2_17c_s24512_temp" localSheetId="0">'Dom1'!$B$2:$P$6</definedName>
  </definedNames>
  <calcPr calcId="125725"/>
</workbook>
</file>

<file path=xl/calcChain.xml><?xml version="1.0" encoding="utf-8"?>
<calcChain xmlns="http://schemas.openxmlformats.org/spreadsheetml/2006/main">
  <c r="N2" i="2"/>
  <c r="H3"/>
  <c r="J3" s="1"/>
  <c r="I3"/>
  <c r="K3"/>
  <c r="L3"/>
  <c r="H4"/>
  <c r="K4"/>
  <c r="L4"/>
  <c r="H5"/>
  <c r="I5" s="1"/>
  <c r="J5" s="1"/>
  <c r="K5"/>
  <c r="L5" s="1"/>
  <c r="L2"/>
  <c r="K2"/>
  <c r="J2"/>
  <c r="I2"/>
  <c r="H2"/>
  <c r="G2" a="1"/>
  <c r="G4" s="1"/>
  <c r="F3"/>
  <c r="F4"/>
  <c r="F5"/>
  <c r="F2"/>
  <c r="N2" i="1"/>
  <c r="M10"/>
  <c r="N10" s="1"/>
  <c r="O10" s="1"/>
  <c r="M2"/>
  <c r="O2"/>
  <c r="L3"/>
  <c r="L4"/>
  <c r="L5"/>
  <c r="L6"/>
  <c r="L7"/>
  <c r="L8"/>
  <c r="L10"/>
  <c r="L11"/>
  <c r="L12"/>
  <c r="L13"/>
  <c r="L14"/>
  <c r="L15"/>
  <c r="L16"/>
  <c r="L17"/>
  <c r="L18"/>
  <c r="L19"/>
  <c r="K3"/>
  <c r="K4"/>
  <c r="K5"/>
  <c r="K6"/>
  <c r="K7"/>
  <c r="K8"/>
  <c r="K10"/>
  <c r="K11"/>
  <c r="K12"/>
  <c r="K13"/>
  <c r="K14"/>
  <c r="K15"/>
  <c r="K16"/>
  <c r="K17"/>
  <c r="K18"/>
  <c r="K19"/>
  <c r="L2"/>
  <c r="K2"/>
  <c r="J3"/>
  <c r="J4"/>
  <c r="J5"/>
  <c r="J6"/>
  <c r="J7"/>
  <c r="J8"/>
  <c r="J10"/>
  <c r="J11"/>
  <c r="J12"/>
  <c r="J13"/>
  <c r="J14"/>
  <c r="J15"/>
  <c r="J16"/>
  <c r="J17"/>
  <c r="J18"/>
  <c r="J19"/>
  <c r="J2"/>
  <c r="I10"/>
  <c r="I11"/>
  <c r="I12"/>
  <c r="I13"/>
  <c r="I14"/>
  <c r="I15"/>
  <c r="I16"/>
  <c r="I17"/>
  <c r="I18"/>
  <c r="I19"/>
  <c r="H19"/>
  <c r="I3"/>
  <c r="I7"/>
  <c r="I2"/>
  <c r="H3"/>
  <c r="H4"/>
  <c r="I4" s="1"/>
  <c r="H5"/>
  <c r="I5" s="1"/>
  <c r="H6"/>
  <c r="I6" s="1"/>
  <c r="H7"/>
  <c r="H8"/>
  <c r="I8" s="1"/>
  <c r="H10"/>
  <c r="H11"/>
  <c r="H12"/>
  <c r="H13"/>
  <c r="H14"/>
  <c r="H15"/>
  <c r="H16"/>
  <c r="H17"/>
  <c r="H18"/>
  <c r="H2"/>
  <c r="G10" a="1"/>
  <c r="G10" s="1"/>
  <c r="G2" a="1"/>
  <c r="G4" s="1"/>
  <c r="F11"/>
  <c r="F12"/>
  <c r="F13"/>
  <c r="F14"/>
  <c r="F15"/>
  <c r="F16"/>
  <c r="F17"/>
  <c r="F18"/>
  <c r="F19"/>
  <c r="F10"/>
  <c r="F3"/>
  <c r="F4"/>
  <c r="F5"/>
  <c r="F6"/>
  <c r="F7"/>
  <c r="F8"/>
  <c r="F2"/>
  <c r="M2" i="2" l="1"/>
  <c r="I4"/>
  <c r="J4" s="1"/>
  <c r="G5"/>
  <c r="G2"/>
  <c r="G6" s="1"/>
  <c r="G3"/>
  <c r="G19" i="1"/>
  <c r="G15"/>
  <c r="G11"/>
  <c r="G16"/>
  <c r="G12"/>
  <c r="G17"/>
  <c r="G13"/>
  <c r="G18"/>
  <c r="G14"/>
  <c r="G5"/>
  <c r="G6"/>
  <c r="G2"/>
  <c r="G7"/>
  <c r="G3"/>
  <c r="G8"/>
  <c r="O2" i="2" l="1"/>
</calcChain>
</file>

<file path=xl/connections.xml><?xml version="1.0" encoding="utf-8"?>
<connections xmlns="http://schemas.openxmlformats.org/spreadsheetml/2006/main">
  <connection id="1" name="D2_17c_s24512_temp" type="6" refreshedVersion="3" background="1" saveData="1">
    <textPr codePage="852" sourceFile="E:\PJATK\SAD\D2_17c_s24512_temp.txt" decimal="," thousands=" " tab="0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<sst xmlns="http://schemas.openxmlformats.org/spreadsheetml/2006/main" count="43" uniqueCount="23">
  <si>
    <t>m2</t>
  </si>
  <si>
    <t>DG</t>
  </si>
  <si>
    <t>GG</t>
  </si>
  <si>
    <t>Klasa_20</t>
  </si>
  <si>
    <t>Średnia</t>
  </si>
  <si>
    <t>xs_i</t>
  </si>
  <si>
    <t>ni*xs_i</t>
  </si>
  <si>
    <t>f_i</t>
  </si>
  <si>
    <t>ni*(xs_i)^2</t>
  </si>
  <si>
    <t>f_i_%</t>
  </si>
  <si>
    <t>Wariacja</t>
  </si>
  <si>
    <t>Odch. Stand.</t>
  </si>
  <si>
    <t>LP</t>
  </si>
  <si>
    <t>Sort</t>
  </si>
  <si>
    <t>n</t>
  </si>
  <si>
    <t>Klasa</t>
  </si>
  <si>
    <t>Częstość</t>
  </si>
  <si>
    <t>Suma</t>
  </si>
  <si>
    <t>Klasa_15</t>
  </si>
  <si>
    <t>ni_15</t>
  </si>
  <si>
    <t>ni_20</t>
  </si>
  <si>
    <t>Lepsze wydaje się być grupowanie co 15m^2, ponieważ zdecydaowanie lepiej pokazuje rzeczywisty rozkład danych. Dzięki takiemu przedstawieniu metrażów jesteśmy w stanie trafniej ocenić zbiór i na tej podstawie wyciągnąć wnioski.</t>
  </si>
  <si>
    <t>Wnioski, które nasówają się po przedstawieniu powyższych danych pokazują, że więcej jest firm mniejszych, które zatrudniają mniej osób.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</si>
</sst>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Border="1"/>
    <xf numFmtId="10" fontId="0" fillId="0" borderId="0" xfId="0" applyNumberForma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/>
              <a:t>Częstość_20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'Dom1'!$G$1</c:f>
              <c:strCache>
                <c:ptCount val="1"/>
                <c:pt idx="0">
                  <c:v>ni_20</c:v>
                </c:pt>
              </c:strCache>
            </c:strRef>
          </c:tx>
          <c:cat>
            <c:strRef>
              <c:f>'Dom1'!$F$2:$F$8</c:f>
              <c:strCache>
                <c:ptCount val="7"/>
                <c:pt idx="0">
                  <c:v>(60-80]</c:v>
                </c:pt>
                <c:pt idx="1">
                  <c:v>(80-100]</c:v>
                </c:pt>
                <c:pt idx="2">
                  <c:v>(100-120]</c:v>
                </c:pt>
                <c:pt idx="3">
                  <c:v>(120-140]</c:v>
                </c:pt>
                <c:pt idx="4">
                  <c:v>(140-160]</c:v>
                </c:pt>
                <c:pt idx="5">
                  <c:v>(160-180]</c:v>
                </c:pt>
                <c:pt idx="6">
                  <c:v>(180-200]</c:v>
                </c:pt>
              </c:strCache>
            </c:strRef>
          </c:cat>
          <c:val>
            <c:numRef>
              <c:f>'Dom1'!$G$2:$G$8</c:f>
              <c:numCache>
                <c:formatCode>General</c:formatCode>
                <c:ptCount val="7"/>
                <c:pt idx="0">
                  <c:v>10</c:v>
                </c:pt>
                <c:pt idx="1">
                  <c:v>8</c:v>
                </c:pt>
                <c:pt idx="2">
                  <c:v>19</c:v>
                </c:pt>
                <c:pt idx="3">
                  <c:v>13</c:v>
                </c:pt>
                <c:pt idx="4">
                  <c:v>10</c:v>
                </c:pt>
                <c:pt idx="5">
                  <c:v>12</c:v>
                </c:pt>
                <c:pt idx="6">
                  <c:v>3</c:v>
                </c:pt>
              </c:numCache>
            </c:numRef>
          </c:val>
        </c:ser>
        <c:axId val="125900672"/>
        <c:axId val="125913344"/>
      </c:barChart>
      <c:lineChart>
        <c:grouping val="standard"/>
        <c:ser>
          <c:idx val="1"/>
          <c:order val="1"/>
          <c:tx>
            <c:strRef>
              <c:f>'Dom1'!$G$1</c:f>
              <c:strCache>
                <c:ptCount val="1"/>
                <c:pt idx="0">
                  <c:v>ni_20</c:v>
                </c:pt>
              </c:strCache>
            </c:strRef>
          </c:tx>
          <c:marker>
            <c:symbol val="none"/>
          </c:marker>
          <c:val>
            <c:numRef>
              <c:f>'Dom1'!$G$2:$G$8</c:f>
              <c:numCache>
                <c:formatCode>General</c:formatCode>
                <c:ptCount val="7"/>
                <c:pt idx="0">
                  <c:v>10</c:v>
                </c:pt>
                <c:pt idx="1">
                  <c:v>8</c:v>
                </c:pt>
                <c:pt idx="2">
                  <c:v>19</c:v>
                </c:pt>
                <c:pt idx="3">
                  <c:v>13</c:v>
                </c:pt>
                <c:pt idx="4">
                  <c:v>10</c:v>
                </c:pt>
                <c:pt idx="5">
                  <c:v>12</c:v>
                </c:pt>
                <c:pt idx="6">
                  <c:v>3</c:v>
                </c:pt>
              </c:numCache>
            </c:numRef>
          </c:val>
        </c:ser>
        <c:marker val="1"/>
        <c:axId val="125900672"/>
        <c:axId val="125913344"/>
      </c:lineChart>
      <c:catAx>
        <c:axId val="125900672"/>
        <c:scaling>
          <c:orientation val="minMax"/>
        </c:scaling>
        <c:axPos val="b"/>
        <c:tickLblPos val="nextTo"/>
        <c:crossAx val="125913344"/>
        <c:crosses val="autoZero"/>
        <c:auto val="1"/>
        <c:lblAlgn val="ctr"/>
        <c:lblOffset val="100"/>
      </c:catAx>
      <c:valAx>
        <c:axId val="125913344"/>
        <c:scaling>
          <c:orientation val="minMax"/>
        </c:scaling>
        <c:axPos val="l"/>
        <c:majorGridlines/>
        <c:numFmt formatCode="General" sourceLinked="1"/>
        <c:tickLblPos val="nextTo"/>
        <c:crossAx val="12590067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Częstość_15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'Dom1'!$G$9</c:f>
              <c:strCache>
                <c:ptCount val="1"/>
                <c:pt idx="0">
                  <c:v>ni_15</c:v>
                </c:pt>
              </c:strCache>
            </c:strRef>
          </c:tx>
          <c:cat>
            <c:strRef>
              <c:f>'Dom1'!$F$10:$F$19</c:f>
              <c:strCache>
                <c:ptCount val="10"/>
                <c:pt idx="0">
                  <c:v>(55-70]</c:v>
                </c:pt>
                <c:pt idx="1">
                  <c:v>(70-85]</c:v>
                </c:pt>
                <c:pt idx="2">
                  <c:v>(85-100]</c:v>
                </c:pt>
                <c:pt idx="3">
                  <c:v>(100-115]</c:v>
                </c:pt>
                <c:pt idx="4">
                  <c:v>(115-130]</c:v>
                </c:pt>
                <c:pt idx="5">
                  <c:v>(130-145]</c:v>
                </c:pt>
                <c:pt idx="6">
                  <c:v>(145-160]</c:v>
                </c:pt>
                <c:pt idx="7">
                  <c:v>(160-175]</c:v>
                </c:pt>
                <c:pt idx="8">
                  <c:v>(175-190]</c:v>
                </c:pt>
                <c:pt idx="9">
                  <c:v>(190-205]</c:v>
                </c:pt>
              </c:strCache>
            </c:strRef>
          </c:cat>
          <c:val>
            <c:numRef>
              <c:f>'Dom1'!$G$10:$G$19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14</c:v>
                </c:pt>
                <c:pt idx="4">
                  <c:v>14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</c:ser>
        <c:axId val="84818944"/>
        <c:axId val="84833024"/>
      </c:barChart>
      <c:lineChart>
        <c:grouping val="standard"/>
        <c:ser>
          <c:idx val="1"/>
          <c:order val="1"/>
          <c:tx>
            <c:strRef>
              <c:f>'Dom1'!$G$9</c:f>
              <c:strCache>
                <c:ptCount val="1"/>
                <c:pt idx="0">
                  <c:v>ni_15</c:v>
                </c:pt>
              </c:strCache>
            </c:strRef>
          </c:tx>
          <c:marker>
            <c:symbol val="none"/>
          </c:marker>
          <c:val>
            <c:numRef>
              <c:f>'Dom1'!$G$10:$G$19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14</c:v>
                </c:pt>
                <c:pt idx="4">
                  <c:v>14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</c:ser>
        <c:marker val="1"/>
        <c:axId val="84818944"/>
        <c:axId val="84833024"/>
      </c:lineChart>
      <c:catAx>
        <c:axId val="84818944"/>
        <c:scaling>
          <c:orientation val="minMax"/>
        </c:scaling>
        <c:axPos val="b"/>
        <c:tickLblPos val="nextTo"/>
        <c:crossAx val="84833024"/>
        <c:crosses val="autoZero"/>
        <c:auto val="1"/>
        <c:lblAlgn val="ctr"/>
        <c:lblOffset val="100"/>
      </c:catAx>
      <c:valAx>
        <c:axId val="84833024"/>
        <c:scaling>
          <c:orientation val="minMax"/>
        </c:scaling>
        <c:axPos val="l"/>
        <c:majorGridlines/>
        <c:numFmt formatCode="General" sourceLinked="1"/>
        <c:tickLblPos val="nextTo"/>
        <c:crossAx val="8481894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/>
              <a:t>Częstość</a:t>
            </a: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'Dom2'!$G$1</c:f>
              <c:strCache>
                <c:ptCount val="1"/>
                <c:pt idx="0">
                  <c:v>Częstość</c:v>
                </c:pt>
              </c:strCache>
            </c:strRef>
          </c:tx>
          <c:cat>
            <c:strRef>
              <c:f>'Dom2'!$F$2:$F$5</c:f>
              <c:strCache>
                <c:ptCount val="4"/>
                <c:pt idx="0">
                  <c:v>(100-150]</c:v>
                </c:pt>
                <c:pt idx="1">
                  <c:v>(150-200]</c:v>
                </c:pt>
                <c:pt idx="2">
                  <c:v>(200-250]</c:v>
                </c:pt>
                <c:pt idx="3">
                  <c:v>(250-300]</c:v>
                </c:pt>
              </c:strCache>
            </c:strRef>
          </c:cat>
          <c:val>
            <c:numRef>
              <c:f>'Dom2'!$G$2:$G$5</c:f>
              <c:numCache>
                <c:formatCode>General</c:formatCode>
                <c:ptCount val="4"/>
                <c:pt idx="0">
                  <c:v>18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</c:ser>
        <c:axId val="129366656"/>
        <c:axId val="150729088"/>
      </c:barChart>
      <c:lineChart>
        <c:grouping val="standard"/>
        <c:ser>
          <c:idx val="1"/>
          <c:order val="1"/>
          <c:tx>
            <c:strRef>
              <c:f>'Dom2'!$G$1</c:f>
              <c:strCache>
                <c:ptCount val="1"/>
                <c:pt idx="0">
                  <c:v>Częstość</c:v>
                </c:pt>
              </c:strCache>
            </c:strRef>
          </c:tx>
          <c:marker>
            <c:symbol val="none"/>
          </c:marker>
          <c:val>
            <c:numRef>
              <c:f>'Dom2'!$G$2:$G$5</c:f>
              <c:numCache>
                <c:formatCode>General</c:formatCode>
                <c:ptCount val="4"/>
                <c:pt idx="0">
                  <c:v>18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</c:ser>
        <c:marker val="1"/>
        <c:axId val="129366656"/>
        <c:axId val="150729088"/>
      </c:lineChart>
      <c:catAx>
        <c:axId val="129366656"/>
        <c:scaling>
          <c:orientation val="minMax"/>
        </c:scaling>
        <c:axPos val="b"/>
        <c:tickLblPos val="nextTo"/>
        <c:crossAx val="150729088"/>
        <c:crosses val="autoZero"/>
        <c:auto val="1"/>
        <c:lblAlgn val="ctr"/>
        <c:lblOffset val="100"/>
      </c:catAx>
      <c:valAx>
        <c:axId val="150729088"/>
        <c:scaling>
          <c:orientation val="minMax"/>
        </c:scaling>
        <c:axPos val="l"/>
        <c:majorGridlines/>
        <c:numFmt formatCode="General" sourceLinked="1"/>
        <c:tickLblPos val="nextTo"/>
        <c:crossAx val="12936665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333375</xdr:colOff>
      <xdr:row>0</xdr:row>
      <xdr:rowOff>0</xdr:rowOff>
    </xdr:from>
    <xdr:to>
      <xdr:col>24</xdr:col>
      <xdr:colOff>104775</xdr:colOff>
      <xdr:row>15</xdr:row>
      <xdr:rowOff>19050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381000</xdr:colOff>
      <xdr:row>16</xdr:row>
      <xdr:rowOff>47625</xdr:rowOff>
    </xdr:from>
    <xdr:to>
      <xdr:col>24</xdr:col>
      <xdr:colOff>152400</xdr:colOff>
      <xdr:row>31</xdr:row>
      <xdr:rowOff>66675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47625</xdr:rowOff>
    </xdr:from>
    <xdr:to>
      <xdr:col>10</xdr:col>
      <xdr:colOff>228600</xdr:colOff>
      <xdr:row>23</xdr:row>
      <xdr:rowOff>76200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2_17c_s24512_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zoomScaleNormal="100" workbookViewId="0">
      <selection activeCell="D30" sqref="D30"/>
    </sheetView>
  </sheetViews>
  <sheetFormatPr defaultRowHeight="14.25"/>
  <cols>
    <col min="1" max="1" width="9" style="1"/>
    <col min="2" max="5" width="3.875" style="1" bestFit="1" customWidth="1"/>
    <col min="6" max="6" width="8.75" style="1" bestFit="1" customWidth="1"/>
    <col min="7" max="7" width="5.5" style="1" bestFit="1" customWidth="1"/>
    <col min="8" max="8" width="4.375" style="9" bestFit="1" customWidth="1"/>
    <col min="9" max="9" width="6.875" style="1" bestFit="1" customWidth="1"/>
    <col min="10" max="10" width="10.125" style="1" bestFit="1" customWidth="1"/>
    <col min="11" max="11" width="4.375" style="7" bestFit="1" customWidth="1"/>
    <col min="12" max="12" width="7" style="5" bestFit="1" customWidth="1"/>
    <col min="13" max="13" width="7.75" style="1" bestFit="1" customWidth="1"/>
    <col min="14" max="15" width="12.5" style="1" bestFit="1" customWidth="1"/>
    <col min="16" max="16" width="3.875" style="1" bestFit="1" customWidth="1"/>
    <col min="17" max="16384" width="9" style="1"/>
  </cols>
  <sheetData>
    <row r="1" spans="1:15" s="2" customFormat="1" ht="15">
      <c r="A1" s="2" t="s">
        <v>0</v>
      </c>
      <c r="D1" s="2" t="s">
        <v>1</v>
      </c>
      <c r="E1" s="2" t="s">
        <v>2</v>
      </c>
      <c r="F1" s="2" t="s">
        <v>3</v>
      </c>
      <c r="G1" s="2" t="s">
        <v>20</v>
      </c>
      <c r="H1" s="8" t="s">
        <v>5</v>
      </c>
      <c r="I1" s="2" t="s">
        <v>6</v>
      </c>
      <c r="J1" s="2" t="s">
        <v>8</v>
      </c>
      <c r="K1" s="6" t="s">
        <v>7</v>
      </c>
      <c r="L1" s="10" t="s">
        <v>9</v>
      </c>
      <c r="M1" s="2" t="s">
        <v>4</v>
      </c>
      <c r="N1" s="2" t="s">
        <v>10</v>
      </c>
      <c r="O1" s="2" t="s">
        <v>11</v>
      </c>
    </row>
    <row r="2" spans="1:15">
      <c r="A2" s="1">
        <v>61</v>
      </c>
      <c r="D2" s="1">
        <v>60</v>
      </c>
      <c r="E2" s="1">
        <v>80</v>
      </c>
      <c r="F2" s="3" t="str">
        <f>"("&amp;D2&amp;"-"&amp;E2&amp;"]"</f>
        <v>(60-80]</v>
      </c>
      <c r="G2" s="4">
        <f t="array" ref="G2:G8">FREQUENCY(A2:A76,E2:E8)</f>
        <v>10</v>
      </c>
      <c r="H2" s="9">
        <f>(D2+E2)/2</f>
        <v>70</v>
      </c>
      <c r="I2" s="1">
        <f>G2*H2</f>
        <v>700</v>
      </c>
      <c r="J2" s="1">
        <f>H2*I2</f>
        <v>49000</v>
      </c>
      <c r="K2" s="7">
        <f>G2/75</f>
        <v>0.13333333333333333</v>
      </c>
      <c r="L2" s="5">
        <f>K2</f>
        <v>0.13333333333333333</v>
      </c>
      <c r="M2" s="1">
        <f>SUM(I2:I8)/SUM(G2:G8)</f>
        <v>124.13333333333334</v>
      </c>
      <c r="N2" s="1">
        <f>(SUM(J2:J8)-SUM(G2:G8*M2^2))/(M2-1)</f>
        <v>8847.3943331528608</v>
      </c>
      <c r="O2" s="1">
        <f>N2*0.5</f>
        <v>4423.6971665764304</v>
      </c>
    </row>
    <row r="3" spans="1:15">
      <c r="A3" s="1">
        <v>65</v>
      </c>
      <c r="D3" s="1">
        <v>80</v>
      </c>
      <c r="E3" s="1">
        <v>100</v>
      </c>
      <c r="F3" s="3" t="str">
        <f t="shared" ref="F3:F8" si="0">"("&amp;D3&amp;"-"&amp;E3&amp;"]"</f>
        <v>(80-100]</v>
      </c>
      <c r="G3" s="4">
        <v>8</v>
      </c>
      <c r="H3" s="9">
        <f t="shared" ref="H3:H8" si="1">(D3+E3)/2</f>
        <v>90</v>
      </c>
      <c r="I3" s="1">
        <f t="shared" ref="I3:I19" si="2">G3*H3</f>
        <v>720</v>
      </c>
      <c r="J3" s="1">
        <f t="shared" ref="J3:J19" si="3">H3*I3</f>
        <v>64800</v>
      </c>
      <c r="K3" s="7">
        <f t="shared" ref="K3:K19" si="4">G3/75</f>
        <v>0.10666666666666667</v>
      </c>
      <c r="L3" s="5">
        <f t="shared" ref="L3:L19" si="5">K3</f>
        <v>0.10666666666666667</v>
      </c>
    </row>
    <row r="4" spans="1:15">
      <c r="A4" s="1">
        <v>67</v>
      </c>
      <c r="D4" s="1">
        <v>100</v>
      </c>
      <c r="E4" s="1">
        <v>120</v>
      </c>
      <c r="F4" s="3" t="str">
        <f t="shared" si="0"/>
        <v>(100-120]</v>
      </c>
      <c r="G4" s="4">
        <v>19</v>
      </c>
      <c r="H4" s="9">
        <f t="shared" si="1"/>
        <v>110</v>
      </c>
      <c r="I4" s="1">
        <f t="shared" si="2"/>
        <v>2090</v>
      </c>
      <c r="J4" s="1">
        <f t="shared" si="3"/>
        <v>229900</v>
      </c>
      <c r="K4" s="7">
        <f t="shared" si="4"/>
        <v>0.25333333333333335</v>
      </c>
      <c r="L4" s="5">
        <f t="shared" si="5"/>
        <v>0.25333333333333335</v>
      </c>
    </row>
    <row r="5" spans="1:15">
      <c r="A5" s="1">
        <v>69</v>
      </c>
      <c r="D5" s="1">
        <v>120</v>
      </c>
      <c r="E5" s="1">
        <v>140</v>
      </c>
      <c r="F5" s="3" t="str">
        <f t="shared" si="0"/>
        <v>(120-140]</v>
      </c>
      <c r="G5" s="4">
        <v>13</v>
      </c>
      <c r="H5" s="9">
        <f t="shared" si="1"/>
        <v>130</v>
      </c>
      <c r="I5" s="1">
        <f t="shared" si="2"/>
        <v>1690</v>
      </c>
      <c r="J5" s="1">
        <f t="shared" si="3"/>
        <v>219700</v>
      </c>
      <c r="K5" s="7">
        <f t="shared" si="4"/>
        <v>0.17333333333333334</v>
      </c>
      <c r="L5" s="5">
        <f t="shared" si="5"/>
        <v>0.17333333333333334</v>
      </c>
    </row>
    <row r="6" spans="1:15">
      <c r="A6" s="1">
        <v>71</v>
      </c>
      <c r="D6" s="1">
        <v>140</v>
      </c>
      <c r="E6" s="1">
        <v>160</v>
      </c>
      <c r="F6" s="3" t="str">
        <f t="shared" si="0"/>
        <v>(140-160]</v>
      </c>
      <c r="G6" s="4">
        <v>10</v>
      </c>
      <c r="H6" s="9">
        <f t="shared" si="1"/>
        <v>150</v>
      </c>
      <c r="I6" s="1">
        <f t="shared" si="2"/>
        <v>1500</v>
      </c>
      <c r="J6" s="1">
        <f t="shared" si="3"/>
        <v>225000</v>
      </c>
      <c r="K6" s="7">
        <f t="shared" si="4"/>
        <v>0.13333333333333333</v>
      </c>
      <c r="L6" s="5">
        <f t="shared" si="5"/>
        <v>0.13333333333333333</v>
      </c>
    </row>
    <row r="7" spans="1:15">
      <c r="A7" s="1">
        <v>75</v>
      </c>
      <c r="D7" s="1">
        <v>160</v>
      </c>
      <c r="E7" s="1">
        <v>180</v>
      </c>
      <c r="F7" s="3" t="str">
        <f t="shared" si="0"/>
        <v>(160-180]</v>
      </c>
      <c r="G7" s="4">
        <v>12</v>
      </c>
      <c r="H7" s="9">
        <f t="shared" si="1"/>
        <v>170</v>
      </c>
      <c r="I7" s="1">
        <f t="shared" si="2"/>
        <v>2040</v>
      </c>
      <c r="J7" s="1">
        <f t="shared" si="3"/>
        <v>346800</v>
      </c>
      <c r="K7" s="7">
        <f t="shared" si="4"/>
        <v>0.16</v>
      </c>
      <c r="L7" s="5">
        <f t="shared" si="5"/>
        <v>0.16</v>
      </c>
    </row>
    <row r="8" spans="1:15">
      <c r="A8" s="1">
        <v>76</v>
      </c>
      <c r="D8" s="1">
        <v>180</v>
      </c>
      <c r="E8" s="1">
        <v>200</v>
      </c>
      <c r="F8" s="3" t="str">
        <f t="shared" si="0"/>
        <v>(180-200]</v>
      </c>
      <c r="G8" s="4">
        <v>3</v>
      </c>
      <c r="H8" s="9">
        <f t="shared" si="1"/>
        <v>190</v>
      </c>
      <c r="I8" s="1">
        <f t="shared" si="2"/>
        <v>570</v>
      </c>
      <c r="J8" s="1">
        <f t="shared" si="3"/>
        <v>108300</v>
      </c>
      <c r="K8" s="7">
        <f t="shared" si="4"/>
        <v>0.04</v>
      </c>
      <c r="L8" s="5">
        <f t="shared" si="5"/>
        <v>0.04</v>
      </c>
    </row>
    <row r="9" spans="1:15" ht="15">
      <c r="A9" s="1">
        <v>77</v>
      </c>
      <c r="D9" s="2" t="s">
        <v>1</v>
      </c>
      <c r="E9" s="2" t="s">
        <v>2</v>
      </c>
      <c r="F9" s="2" t="s">
        <v>18</v>
      </c>
      <c r="G9" s="2" t="s">
        <v>19</v>
      </c>
      <c r="H9" s="8" t="s">
        <v>5</v>
      </c>
      <c r="I9" s="2" t="s">
        <v>6</v>
      </c>
      <c r="J9" s="2" t="s">
        <v>8</v>
      </c>
      <c r="K9" s="6" t="s">
        <v>7</v>
      </c>
      <c r="L9" s="10" t="s">
        <v>9</v>
      </c>
      <c r="M9" s="2" t="s">
        <v>4</v>
      </c>
      <c r="N9" s="2" t="s">
        <v>10</v>
      </c>
      <c r="O9" s="2" t="s">
        <v>11</v>
      </c>
    </row>
    <row r="10" spans="1:15">
      <c r="A10" s="1">
        <v>78</v>
      </c>
      <c r="D10" s="1">
        <v>55</v>
      </c>
      <c r="E10" s="1">
        <v>70</v>
      </c>
      <c r="F10" s="3" t="str">
        <f>"("&amp;D10&amp;"-"&amp;E10&amp;"]"</f>
        <v>(55-70]</v>
      </c>
      <c r="G10" s="4">
        <f t="array" ref="G10:G19">FREQUENCY(A2:A76,E10:E19)</f>
        <v>4</v>
      </c>
      <c r="H10" s="9">
        <f t="shared" ref="H10:H19" si="6">(D10+E10)/2</f>
        <v>62.5</v>
      </c>
      <c r="I10" s="1">
        <f t="shared" si="2"/>
        <v>250</v>
      </c>
      <c r="J10" s="1">
        <f t="shared" si="3"/>
        <v>15625</v>
      </c>
      <c r="K10" s="7">
        <f t="shared" si="4"/>
        <v>5.3333333333333337E-2</v>
      </c>
      <c r="L10" s="5">
        <f t="shared" si="5"/>
        <v>5.3333333333333337E-2</v>
      </c>
      <c r="M10" s="1">
        <f>SUM(I10:I19)/SUM(G10:G19)</f>
        <v>123.7</v>
      </c>
      <c r="N10" s="1">
        <f t="shared" ref="N10" si="7">(SUM(J10:J16)-SUM(G10:G16*M10^2))/(M10-1)</f>
        <v>5874.639282803586</v>
      </c>
      <c r="O10" s="1">
        <f t="shared" ref="O10" si="8">N10*0.5</f>
        <v>2937.319641401793</v>
      </c>
    </row>
    <row r="11" spans="1:15">
      <c r="A11" s="1">
        <v>79</v>
      </c>
      <c r="D11" s="1">
        <v>70</v>
      </c>
      <c r="E11" s="1">
        <v>85</v>
      </c>
      <c r="F11" s="3" t="str">
        <f t="shared" ref="F11:F19" si="9">"("&amp;D11&amp;"-"&amp;E11&amp;"]"</f>
        <v>(70-85]</v>
      </c>
      <c r="G11" s="4">
        <v>8</v>
      </c>
      <c r="H11" s="9">
        <f t="shared" si="6"/>
        <v>77.5</v>
      </c>
      <c r="I11" s="1">
        <f t="shared" si="2"/>
        <v>620</v>
      </c>
      <c r="J11" s="1">
        <f t="shared" si="3"/>
        <v>48050</v>
      </c>
      <c r="K11" s="7">
        <f t="shared" si="4"/>
        <v>0.10666666666666667</v>
      </c>
      <c r="L11" s="5">
        <f t="shared" si="5"/>
        <v>0.10666666666666667</v>
      </c>
    </row>
    <row r="12" spans="1:15">
      <c r="A12" s="1">
        <v>81</v>
      </c>
      <c r="D12" s="1">
        <v>85</v>
      </c>
      <c r="E12" s="1">
        <v>100</v>
      </c>
      <c r="F12" s="3" t="str">
        <f t="shared" si="9"/>
        <v>(85-100]</v>
      </c>
      <c r="G12" s="4">
        <v>6</v>
      </c>
      <c r="H12" s="9">
        <f t="shared" si="6"/>
        <v>92.5</v>
      </c>
      <c r="I12" s="1">
        <f t="shared" si="2"/>
        <v>555</v>
      </c>
      <c r="J12" s="1">
        <f t="shared" si="3"/>
        <v>51337.5</v>
      </c>
      <c r="K12" s="7">
        <f t="shared" si="4"/>
        <v>0.08</v>
      </c>
      <c r="L12" s="5">
        <f t="shared" si="5"/>
        <v>0.08</v>
      </c>
    </row>
    <row r="13" spans="1:15">
      <c r="A13" s="1">
        <v>83</v>
      </c>
      <c r="D13" s="1">
        <v>100</v>
      </c>
      <c r="E13" s="1">
        <v>115</v>
      </c>
      <c r="F13" s="3" t="str">
        <f t="shared" si="9"/>
        <v>(100-115]</v>
      </c>
      <c r="G13" s="4">
        <v>14</v>
      </c>
      <c r="H13" s="9">
        <f t="shared" si="6"/>
        <v>107.5</v>
      </c>
      <c r="I13" s="1">
        <f t="shared" si="2"/>
        <v>1505</v>
      </c>
      <c r="J13" s="1">
        <f t="shared" si="3"/>
        <v>161787.5</v>
      </c>
      <c r="K13" s="7">
        <f t="shared" si="4"/>
        <v>0.18666666666666668</v>
      </c>
      <c r="L13" s="5">
        <f t="shared" si="5"/>
        <v>0.18666666666666668</v>
      </c>
    </row>
    <row r="14" spans="1:15">
      <c r="A14" s="1">
        <v>88</v>
      </c>
      <c r="D14" s="1">
        <v>115</v>
      </c>
      <c r="E14" s="1">
        <v>130</v>
      </c>
      <c r="F14" s="3" t="str">
        <f t="shared" si="9"/>
        <v>(115-130]</v>
      </c>
      <c r="G14" s="4">
        <v>14</v>
      </c>
      <c r="H14" s="9">
        <f t="shared" si="6"/>
        <v>122.5</v>
      </c>
      <c r="I14" s="1">
        <f t="shared" si="2"/>
        <v>1715</v>
      </c>
      <c r="J14" s="1">
        <f t="shared" si="3"/>
        <v>210087.5</v>
      </c>
      <c r="K14" s="7">
        <f t="shared" si="4"/>
        <v>0.18666666666666668</v>
      </c>
      <c r="L14" s="5">
        <f t="shared" si="5"/>
        <v>0.18666666666666668</v>
      </c>
    </row>
    <row r="15" spans="1:15">
      <c r="A15" s="1">
        <v>95</v>
      </c>
      <c r="D15" s="1">
        <v>130</v>
      </c>
      <c r="E15" s="1">
        <v>145</v>
      </c>
      <c r="F15" s="3" t="str">
        <f t="shared" si="9"/>
        <v>(130-145]</v>
      </c>
      <c r="G15" s="4">
        <v>7</v>
      </c>
      <c r="H15" s="9">
        <f t="shared" si="6"/>
        <v>137.5</v>
      </c>
      <c r="I15" s="1">
        <f t="shared" si="2"/>
        <v>962.5</v>
      </c>
      <c r="J15" s="1">
        <f t="shared" si="3"/>
        <v>132343.75</v>
      </c>
      <c r="K15" s="7">
        <f t="shared" si="4"/>
        <v>9.3333333333333338E-2</v>
      </c>
      <c r="L15" s="5">
        <f t="shared" si="5"/>
        <v>9.3333333333333338E-2</v>
      </c>
    </row>
    <row r="16" spans="1:15">
      <c r="A16" s="1">
        <v>96</v>
      </c>
      <c r="D16" s="1">
        <v>145</v>
      </c>
      <c r="E16" s="1">
        <v>160</v>
      </c>
      <c r="F16" s="3" t="str">
        <f t="shared" si="9"/>
        <v>(145-160]</v>
      </c>
      <c r="G16" s="4">
        <v>7</v>
      </c>
      <c r="H16" s="9">
        <f t="shared" si="6"/>
        <v>152.5</v>
      </c>
      <c r="I16" s="1">
        <f t="shared" si="2"/>
        <v>1067.5</v>
      </c>
      <c r="J16" s="1">
        <f t="shared" si="3"/>
        <v>162793.75</v>
      </c>
      <c r="K16" s="7">
        <f t="shared" si="4"/>
        <v>9.3333333333333338E-2</v>
      </c>
      <c r="L16" s="5">
        <f t="shared" si="5"/>
        <v>9.3333333333333338E-2</v>
      </c>
    </row>
    <row r="17" spans="1:12">
      <c r="A17" s="1">
        <v>97</v>
      </c>
      <c r="D17" s="1">
        <v>160</v>
      </c>
      <c r="E17" s="1">
        <v>175</v>
      </c>
      <c r="F17" s="3" t="str">
        <f t="shared" si="9"/>
        <v>(160-175]</v>
      </c>
      <c r="G17" s="4">
        <v>10</v>
      </c>
      <c r="H17" s="9">
        <f t="shared" si="6"/>
        <v>167.5</v>
      </c>
      <c r="I17" s="1">
        <f t="shared" si="2"/>
        <v>1675</v>
      </c>
      <c r="J17" s="1">
        <f t="shared" si="3"/>
        <v>280562.5</v>
      </c>
      <c r="K17" s="7">
        <f t="shared" si="4"/>
        <v>0.13333333333333333</v>
      </c>
      <c r="L17" s="5">
        <f t="shared" si="5"/>
        <v>0.13333333333333333</v>
      </c>
    </row>
    <row r="18" spans="1:12">
      <c r="A18" s="1">
        <v>98</v>
      </c>
      <c r="D18" s="1">
        <v>175</v>
      </c>
      <c r="E18" s="1">
        <v>190</v>
      </c>
      <c r="F18" s="3" t="str">
        <f t="shared" si="9"/>
        <v>(175-190]</v>
      </c>
      <c r="G18" s="4">
        <v>4</v>
      </c>
      <c r="H18" s="9">
        <f t="shared" si="6"/>
        <v>182.5</v>
      </c>
      <c r="I18" s="1">
        <f t="shared" si="2"/>
        <v>730</v>
      </c>
      <c r="J18" s="1">
        <f t="shared" si="3"/>
        <v>133225</v>
      </c>
      <c r="K18" s="7">
        <f t="shared" si="4"/>
        <v>5.3333333333333337E-2</v>
      </c>
      <c r="L18" s="5">
        <f t="shared" si="5"/>
        <v>5.3333333333333337E-2</v>
      </c>
    </row>
    <row r="19" spans="1:12">
      <c r="A19" s="1">
        <v>100</v>
      </c>
      <c r="D19" s="1">
        <v>190</v>
      </c>
      <c r="E19" s="1">
        <v>205</v>
      </c>
      <c r="F19" s="3" t="str">
        <f t="shared" si="9"/>
        <v>(190-205]</v>
      </c>
      <c r="G19" s="4">
        <v>1</v>
      </c>
      <c r="H19" s="9">
        <f t="shared" si="6"/>
        <v>197.5</v>
      </c>
      <c r="I19" s="1">
        <f t="shared" si="2"/>
        <v>197.5</v>
      </c>
      <c r="J19" s="1">
        <f t="shared" si="3"/>
        <v>39006.25</v>
      </c>
      <c r="K19" s="7">
        <f t="shared" si="4"/>
        <v>1.3333333333333334E-2</v>
      </c>
      <c r="L19" s="5">
        <f t="shared" si="5"/>
        <v>1.3333333333333334E-2</v>
      </c>
    </row>
    <row r="20" spans="1:12">
      <c r="A20" s="1">
        <v>102</v>
      </c>
      <c r="H20" s="1"/>
    </row>
    <row r="21" spans="1:12">
      <c r="A21" s="1">
        <v>103</v>
      </c>
      <c r="H21" s="1"/>
    </row>
    <row r="22" spans="1:12">
      <c r="A22" s="1">
        <v>104</v>
      </c>
      <c r="H22" s="1"/>
    </row>
    <row r="23" spans="1:12">
      <c r="A23" s="1">
        <v>105</v>
      </c>
      <c r="D23" s="12" t="s">
        <v>21</v>
      </c>
      <c r="E23" s="12"/>
      <c r="F23" s="12"/>
      <c r="G23" s="12"/>
      <c r="H23" s="12"/>
      <c r="I23" s="12"/>
      <c r="J23" s="12"/>
      <c r="K23" s="12"/>
      <c r="L23" s="12"/>
    </row>
    <row r="24" spans="1:12">
      <c r="A24" s="1">
        <v>106</v>
      </c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">
        <v>107</v>
      </c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">
        <v>108</v>
      </c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">
        <v>109</v>
      </c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">
        <v>110</v>
      </c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">
        <v>111</v>
      </c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">
        <v>112</v>
      </c>
    </row>
    <row r="31" spans="1:12">
      <c r="A31" s="1">
        <v>113</v>
      </c>
    </row>
    <row r="32" spans="1:12">
      <c r="A32" s="1">
        <v>114</v>
      </c>
    </row>
    <row r="33" spans="1:1">
      <c r="A33" s="1">
        <v>115</v>
      </c>
    </row>
    <row r="34" spans="1:1">
      <c r="A34" s="1">
        <v>116</v>
      </c>
    </row>
    <row r="35" spans="1:1">
      <c r="A35" s="1">
        <v>117</v>
      </c>
    </row>
    <row r="36" spans="1:1">
      <c r="A36" s="1">
        <v>119</v>
      </c>
    </row>
    <row r="37" spans="1:1">
      <c r="A37" s="1">
        <v>119</v>
      </c>
    </row>
    <row r="38" spans="1:1">
      <c r="A38" s="1">
        <v>120</v>
      </c>
    </row>
    <row r="39" spans="1:1">
      <c r="A39" s="1">
        <v>121</v>
      </c>
    </row>
    <row r="40" spans="1:1">
      <c r="A40" s="1">
        <v>122</v>
      </c>
    </row>
    <row r="41" spans="1:1">
      <c r="A41" s="1">
        <v>125</v>
      </c>
    </row>
    <row r="42" spans="1:1">
      <c r="A42" s="1">
        <v>125</v>
      </c>
    </row>
    <row r="43" spans="1:1">
      <c r="A43" s="1">
        <v>127</v>
      </c>
    </row>
    <row r="44" spans="1:1">
      <c r="A44" s="1">
        <v>128</v>
      </c>
    </row>
    <row r="45" spans="1:1">
      <c r="A45" s="1">
        <v>128</v>
      </c>
    </row>
    <row r="46" spans="1:1">
      <c r="A46" s="1">
        <v>130</v>
      </c>
    </row>
    <row r="47" spans="1:1">
      <c r="A47" s="1">
        <v>130</v>
      </c>
    </row>
    <row r="48" spans="1:1">
      <c r="A48" s="1">
        <v>132</v>
      </c>
    </row>
    <row r="49" spans="1:1">
      <c r="A49" s="1">
        <v>132</v>
      </c>
    </row>
    <row r="50" spans="1:1">
      <c r="A50" s="1">
        <v>136</v>
      </c>
    </row>
    <row r="51" spans="1:1">
      <c r="A51" s="1">
        <v>139</v>
      </c>
    </row>
    <row r="52" spans="1:1">
      <c r="A52" s="1">
        <v>142</v>
      </c>
    </row>
    <row r="53" spans="1:1">
      <c r="A53" s="1">
        <v>143</v>
      </c>
    </row>
    <row r="54" spans="1:1">
      <c r="A54" s="1">
        <v>145</v>
      </c>
    </row>
    <row r="55" spans="1:1">
      <c r="A55" s="1">
        <v>146</v>
      </c>
    </row>
    <row r="56" spans="1:1">
      <c r="A56" s="1">
        <v>147</v>
      </c>
    </row>
    <row r="57" spans="1:1">
      <c r="A57" s="1">
        <v>149</v>
      </c>
    </row>
    <row r="58" spans="1:1">
      <c r="A58" s="1">
        <v>150</v>
      </c>
    </row>
    <row r="59" spans="1:1">
      <c r="A59" s="1">
        <v>150</v>
      </c>
    </row>
    <row r="60" spans="1:1">
      <c r="A60" s="1">
        <v>150</v>
      </c>
    </row>
    <row r="61" spans="1:1">
      <c r="A61" s="1">
        <v>151</v>
      </c>
    </row>
    <row r="62" spans="1:1">
      <c r="A62" s="1">
        <v>162</v>
      </c>
    </row>
    <row r="63" spans="1:1">
      <c r="A63" s="1">
        <v>163</v>
      </c>
    </row>
    <row r="64" spans="1:1">
      <c r="A64" s="1">
        <v>163</v>
      </c>
    </row>
    <row r="65" spans="1:1">
      <c r="A65" s="1">
        <v>164</v>
      </c>
    </row>
    <row r="66" spans="1:1">
      <c r="A66" s="1">
        <v>165</v>
      </c>
    </row>
    <row r="67" spans="1:1">
      <c r="A67" s="1">
        <v>166</v>
      </c>
    </row>
    <row r="68" spans="1:1">
      <c r="A68" s="1">
        <v>166</v>
      </c>
    </row>
    <row r="69" spans="1:1">
      <c r="A69" s="1">
        <v>168</v>
      </c>
    </row>
    <row r="70" spans="1:1">
      <c r="A70" s="1">
        <v>169</v>
      </c>
    </row>
    <row r="71" spans="1:1">
      <c r="A71" s="1">
        <v>169</v>
      </c>
    </row>
    <row r="72" spans="1:1">
      <c r="A72" s="1">
        <v>177</v>
      </c>
    </row>
    <row r="73" spans="1:1">
      <c r="A73" s="1">
        <v>177</v>
      </c>
    </row>
    <row r="74" spans="1:1">
      <c r="A74" s="1">
        <v>182</v>
      </c>
    </row>
    <row r="75" spans="1:1">
      <c r="A75" s="1">
        <v>184</v>
      </c>
    </row>
    <row r="76" spans="1:1">
      <c r="A76" s="1">
        <v>194</v>
      </c>
    </row>
  </sheetData>
  <mergeCells count="1">
    <mergeCell ref="D23:L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>
      <selection activeCell="O20" sqref="O20"/>
    </sheetView>
  </sheetViews>
  <sheetFormatPr defaultRowHeight="14.25"/>
  <cols>
    <col min="1" max="5" width="9" style="1"/>
    <col min="6" max="6" width="8.625" style="1" bestFit="1" customWidth="1"/>
    <col min="7" max="7" width="9.125" style="1" bestFit="1" customWidth="1"/>
    <col min="8" max="8" width="4.375" style="1" bestFit="1" customWidth="1"/>
    <col min="9" max="9" width="6.75" style="1" bestFit="1" customWidth="1"/>
    <col min="10" max="10" width="10.125" style="1" bestFit="1" customWidth="1"/>
    <col min="11" max="11" width="4.375" style="1" bestFit="1" customWidth="1"/>
    <col min="12" max="12" width="7" style="1" bestFit="1" customWidth="1"/>
    <col min="13" max="13" width="7.75" style="1" bestFit="1" customWidth="1"/>
    <col min="14" max="14" width="8.25" style="1" bestFit="1" customWidth="1"/>
    <col min="15" max="15" width="12.25" style="1" bestFit="1" customWidth="1"/>
    <col min="16" max="16384" width="9" style="1"/>
  </cols>
  <sheetData>
    <row r="1" spans="1:15" s="2" customFormat="1" ht="15">
      <c r="A1" s="2" t="s">
        <v>12</v>
      </c>
      <c r="B1" s="2" t="s">
        <v>13</v>
      </c>
      <c r="C1" s="2" t="s">
        <v>14</v>
      </c>
      <c r="D1" s="2" t="s">
        <v>1</v>
      </c>
      <c r="E1" s="2" t="s">
        <v>2</v>
      </c>
      <c r="F1" s="2" t="s">
        <v>15</v>
      </c>
      <c r="G1" s="2" t="s">
        <v>16</v>
      </c>
      <c r="H1" s="8" t="s">
        <v>5</v>
      </c>
      <c r="I1" s="2" t="s">
        <v>6</v>
      </c>
      <c r="J1" s="2" t="s">
        <v>8</v>
      </c>
      <c r="K1" s="6" t="s">
        <v>7</v>
      </c>
      <c r="L1" s="10" t="s">
        <v>9</v>
      </c>
      <c r="M1" s="2" t="s">
        <v>4</v>
      </c>
      <c r="N1" s="2" t="s">
        <v>10</v>
      </c>
      <c r="O1" s="2" t="s">
        <v>11</v>
      </c>
    </row>
    <row r="2" spans="1:15">
      <c r="A2" s="1">
        <v>101</v>
      </c>
      <c r="B2" s="1">
        <v>101</v>
      </c>
      <c r="C2" s="1">
        <v>30</v>
      </c>
      <c r="D2" s="1">
        <v>100</v>
      </c>
      <c r="E2" s="1">
        <v>150</v>
      </c>
      <c r="F2" s="1" t="str">
        <f>"("&amp;D2&amp;"-"&amp;E2&amp;"]"</f>
        <v>(100-150]</v>
      </c>
      <c r="G2" s="1">
        <f t="array" ref="G2:G5">FREQUENCY(B2:B31,E2:E5)</f>
        <v>18</v>
      </c>
      <c r="H2" s="9">
        <f>(D2+E2)/2</f>
        <v>125</v>
      </c>
      <c r="I2" s="1">
        <f>G2*H2</f>
        <v>2250</v>
      </c>
      <c r="J2" s="1">
        <f>H2*I2</f>
        <v>281250</v>
      </c>
      <c r="K2" s="7">
        <f>G2/75</f>
        <v>0.24</v>
      </c>
      <c r="L2" s="5">
        <f>K2</f>
        <v>0.24</v>
      </c>
      <c r="M2" s="1">
        <f>SUM(I2:I8)/SUM(G2:G8)</f>
        <v>77.5</v>
      </c>
      <c r="N2" s="1">
        <f>(SUM(J2:J8)-SUM(G2:G8*M2^2))/(M2-1)</f>
        <v>8701.1437908496737</v>
      </c>
      <c r="O2" s="1">
        <f>N2*0.5</f>
        <v>4350.5718954248368</v>
      </c>
    </row>
    <row r="3" spans="1:15">
      <c r="A3" s="1">
        <v>155</v>
      </c>
      <c r="B3" s="1">
        <v>101</v>
      </c>
      <c r="D3" s="1">
        <v>150</v>
      </c>
      <c r="E3" s="1">
        <v>200</v>
      </c>
      <c r="F3" s="1" t="str">
        <f t="shared" ref="F3:F5" si="0">"("&amp;D3&amp;"-"&amp;E3&amp;"]"</f>
        <v>(150-200]</v>
      </c>
      <c r="G3" s="1">
        <v>7</v>
      </c>
      <c r="H3" s="9">
        <f t="shared" ref="H3:H5" si="1">(D3+E3)/2</f>
        <v>175</v>
      </c>
      <c r="I3" s="1">
        <f t="shared" ref="I3:J3" si="2">G3*H3</f>
        <v>1225</v>
      </c>
      <c r="J3" s="1">
        <f t="shared" si="2"/>
        <v>214375</v>
      </c>
      <c r="K3" s="7">
        <f t="shared" ref="K3:K5" si="3">G3/75</f>
        <v>9.3333333333333338E-2</v>
      </c>
      <c r="L3" s="5">
        <f t="shared" ref="L3:L5" si="4">K3</f>
        <v>9.3333333333333338E-2</v>
      </c>
    </row>
    <row r="4" spans="1:15">
      <c r="A4" s="1">
        <v>170</v>
      </c>
      <c r="B4" s="1">
        <v>101</v>
      </c>
      <c r="D4" s="1">
        <v>200</v>
      </c>
      <c r="E4" s="1">
        <v>250</v>
      </c>
      <c r="F4" s="1" t="str">
        <f t="shared" si="0"/>
        <v>(200-250]</v>
      </c>
      <c r="G4" s="1">
        <v>4</v>
      </c>
      <c r="H4" s="9">
        <f t="shared" si="1"/>
        <v>225</v>
      </c>
      <c r="I4" s="1">
        <f t="shared" ref="I4:J4" si="5">G4*H4</f>
        <v>900</v>
      </c>
      <c r="J4" s="1">
        <f t="shared" si="5"/>
        <v>202500</v>
      </c>
      <c r="K4" s="7">
        <f t="shared" si="3"/>
        <v>5.3333333333333337E-2</v>
      </c>
      <c r="L4" s="5">
        <f t="shared" si="4"/>
        <v>5.3333333333333337E-2</v>
      </c>
    </row>
    <row r="5" spans="1:15">
      <c r="A5" s="1">
        <v>144</v>
      </c>
      <c r="B5" s="1">
        <v>101</v>
      </c>
      <c r="D5" s="1">
        <v>250</v>
      </c>
      <c r="E5" s="1">
        <v>300</v>
      </c>
      <c r="F5" s="1" t="str">
        <f t="shared" si="0"/>
        <v>(250-300]</v>
      </c>
      <c r="G5" s="1">
        <v>1</v>
      </c>
      <c r="H5" s="9">
        <f t="shared" si="1"/>
        <v>275</v>
      </c>
      <c r="I5" s="1">
        <f t="shared" ref="I5:J5" si="6">G5*H5</f>
        <v>275</v>
      </c>
      <c r="J5" s="1">
        <f t="shared" si="6"/>
        <v>75625</v>
      </c>
      <c r="K5" s="7">
        <f t="shared" si="3"/>
        <v>1.3333333333333334E-2</v>
      </c>
      <c r="L5" s="5">
        <f t="shared" si="4"/>
        <v>1.3333333333333334E-2</v>
      </c>
    </row>
    <row r="6" spans="1:15">
      <c r="A6" s="1">
        <v>144</v>
      </c>
      <c r="B6" s="1">
        <v>101</v>
      </c>
      <c r="F6" s="11" t="s">
        <v>17</v>
      </c>
      <c r="G6" s="11">
        <f>SUM(G2:G5)</f>
        <v>30</v>
      </c>
    </row>
    <row r="7" spans="1:15">
      <c r="A7" s="1">
        <v>235</v>
      </c>
      <c r="B7" s="1">
        <v>125</v>
      </c>
    </row>
    <row r="8" spans="1:15">
      <c r="A8" s="1">
        <v>200</v>
      </c>
      <c r="B8" s="1">
        <v>125</v>
      </c>
    </row>
    <row r="9" spans="1:15">
      <c r="A9" s="1">
        <v>101</v>
      </c>
      <c r="B9" s="1">
        <v>125</v>
      </c>
    </row>
    <row r="10" spans="1:15">
      <c r="A10" s="1">
        <v>101</v>
      </c>
      <c r="B10" s="1">
        <v>144</v>
      </c>
    </row>
    <row r="11" spans="1:15">
      <c r="A11" s="1">
        <v>170</v>
      </c>
      <c r="B11" s="1">
        <v>144</v>
      </c>
    </row>
    <row r="12" spans="1:15">
      <c r="A12" s="1">
        <v>144</v>
      </c>
      <c r="B12" s="1">
        <v>144</v>
      </c>
    </row>
    <row r="13" spans="1:15">
      <c r="A13" s="1">
        <v>235</v>
      </c>
      <c r="B13" s="1">
        <v>144</v>
      </c>
    </row>
    <row r="14" spans="1:15">
      <c r="A14" s="1">
        <v>101</v>
      </c>
      <c r="B14" s="1">
        <v>144</v>
      </c>
    </row>
    <row r="15" spans="1:15">
      <c r="A15" s="1">
        <v>220</v>
      </c>
      <c r="B15" s="1">
        <v>144</v>
      </c>
    </row>
    <row r="16" spans="1:15">
      <c r="A16" s="1">
        <v>170</v>
      </c>
      <c r="B16" s="1">
        <v>144</v>
      </c>
    </row>
    <row r="17" spans="1:10">
      <c r="A17" s="1">
        <v>200</v>
      </c>
      <c r="B17" s="1">
        <v>144</v>
      </c>
    </row>
    <row r="18" spans="1:10">
      <c r="A18" s="1">
        <v>145</v>
      </c>
      <c r="B18" s="1">
        <v>144</v>
      </c>
    </row>
    <row r="19" spans="1:10">
      <c r="A19" s="1">
        <v>125</v>
      </c>
      <c r="B19" s="1">
        <v>145</v>
      </c>
    </row>
    <row r="20" spans="1:10">
      <c r="A20" s="1">
        <v>220</v>
      </c>
      <c r="B20" s="1">
        <v>155</v>
      </c>
    </row>
    <row r="21" spans="1:10">
      <c r="A21" s="1">
        <v>125</v>
      </c>
      <c r="B21" s="1">
        <v>170</v>
      </c>
    </row>
    <row r="22" spans="1:10">
      <c r="A22" s="1">
        <v>125</v>
      </c>
      <c r="B22" s="1">
        <v>170</v>
      </c>
    </row>
    <row r="23" spans="1:10">
      <c r="A23" s="1">
        <v>101</v>
      </c>
      <c r="B23" s="1">
        <v>170</v>
      </c>
    </row>
    <row r="24" spans="1:10">
      <c r="A24" s="1">
        <v>144</v>
      </c>
      <c r="B24" s="1">
        <v>170</v>
      </c>
    </row>
    <row r="25" spans="1:10">
      <c r="A25" s="1">
        <v>300</v>
      </c>
      <c r="B25" s="1">
        <v>200</v>
      </c>
    </row>
    <row r="26" spans="1:10">
      <c r="A26" s="1">
        <v>144</v>
      </c>
      <c r="B26" s="1">
        <v>200</v>
      </c>
      <c r="D26" s="12" t="s">
        <v>22</v>
      </c>
      <c r="E26" s="12"/>
      <c r="F26" s="12"/>
      <c r="G26" s="12"/>
      <c r="H26" s="12"/>
      <c r="I26" s="12"/>
      <c r="J26" s="12"/>
    </row>
    <row r="27" spans="1:10">
      <c r="A27" s="1">
        <v>144</v>
      </c>
      <c r="B27" s="1">
        <v>220</v>
      </c>
      <c r="D27" s="12"/>
      <c r="E27" s="12"/>
      <c r="F27" s="12"/>
      <c r="G27" s="12"/>
      <c r="H27" s="12"/>
      <c r="I27" s="12"/>
      <c r="J27" s="12"/>
    </row>
    <row r="28" spans="1:10">
      <c r="A28" s="1">
        <v>170</v>
      </c>
      <c r="B28" s="1">
        <v>220</v>
      </c>
      <c r="D28" s="12"/>
      <c r="E28" s="12"/>
      <c r="F28" s="12"/>
      <c r="G28" s="12"/>
      <c r="H28" s="12"/>
      <c r="I28" s="12"/>
      <c r="J28" s="12"/>
    </row>
    <row r="29" spans="1:10">
      <c r="A29" s="1">
        <v>144</v>
      </c>
      <c r="B29" s="1">
        <v>235</v>
      </c>
      <c r="D29" s="12"/>
      <c r="E29" s="12"/>
      <c r="F29" s="12"/>
      <c r="G29" s="12"/>
      <c r="H29" s="12"/>
      <c r="I29" s="12"/>
      <c r="J29" s="12"/>
    </row>
    <row r="30" spans="1:10">
      <c r="A30" s="1">
        <v>144</v>
      </c>
      <c r="B30" s="1">
        <v>235</v>
      </c>
      <c r="D30" s="12"/>
      <c r="E30" s="12"/>
      <c r="F30" s="12"/>
      <c r="G30" s="12"/>
      <c r="H30" s="12"/>
      <c r="I30" s="12"/>
      <c r="J30" s="12"/>
    </row>
    <row r="31" spans="1:10">
      <c r="A31" s="1">
        <v>144</v>
      </c>
      <c r="B31" s="1">
        <v>300</v>
      </c>
      <c r="D31" s="12"/>
      <c r="E31" s="12"/>
      <c r="F31" s="12"/>
      <c r="G31" s="12"/>
      <c r="H31" s="12"/>
      <c r="I31" s="12"/>
      <c r="J31" s="12"/>
    </row>
    <row r="32" spans="1:10">
      <c r="D32" s="12"/>
      <c r="E32" s="12"/>
      <c r="F32" s="12"/>
      <c r="G32" s="12"/>
      <c r="H32" s="12"/>
      <c r="I32" s="12"/>
      <c r="J32" s="12"/>
    </row>
    <row r="33" spans="4:10">
      <c r="D33" s="12"/>
      <c r="E33" s="12"/>
      <c r="F33" s="12"/>
      <c r="G33" s="12"/>
      <c r="H33" s="12"/>
      <c r="I33" s="12"/>
      <c r="J33" s="12"/>
    </row>
    <row r="34" spans="4:10">
      <c r="D34" s="12"/>
      <c r="E34" s="12"/>
      <c r="F34" s="12"/>
      <c r="G34" s="12"/>
      <c r="H34" s="12"/>
      <c r="I34" s="12"/>
      <c r="J34" s="12"/>
    </row>
  </sheetData>
  <sortState ref="B2:B31">
    <sortCondition ref="B2:B31"/>
  </sortState>
  <mergeCells count="1">
    <mergeCell ref="D26:J3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Dom1</vt:lpstr>
      <vt:lpstr>Dom2</vt:lpstr>
      <vt:lpstr>'Dom1'!D2_17c_s24512_temp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ASRock</dc:creator>
  <cp:lastModifiedBy>ASRock</cp:lastModifiedBy>
  <dcterms:created xsi:type="dcterms:W3CDTF">2023-03-26T19:25:01Z</dcterms:created>
  <dcterms:modified xsi:type="dcterms:W3CDTF">2023-03-28T12:53:48Z</dcterms:modified>
</cp:coreProperties>
</file>