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zad1" sheetId="1" r:id="rId1"/>
    <sheet name="zad2" sheetId="2" r:id="rId2"/>
    <sheet name="zad3" sheetId="3" r:id="rId3"/>
    <sheet name="zad4" sheetId="4" r:id="rId4"/>
  </sheets>
  <calcPr calcId="125725"/>
</workbook>
</file>

<file path=xl/calcChain.xml><?xml version="1.0" encoding="utf-8"?>
<calcChain xmlns="http://schemas.openxmlformats.org/spreadsheetml/2006/main">
  <c r="E14" i="1"/>
  <c r="F14"/>
  <c r="G14"/>
  <c r="H14"/>
  <c r="I14"/>
  <c r="J14"/>
  <c r="D14"/>
  <c r="E11"/>
  <c r="F11"/>
  <c r="G11"/>
  <c r="H11"/>
  <c r="I11"/>
  <c r="J11"/>
  <c r="D11"/>
  <c r="P21" i="4"/>
  <c r="P19"/>
  <c r="Q18"/>
  <c r="R18"/>
  <c r="S18"/>
  <c r="T18"/>
  <c r="P18"/>
  <c r="P17"/>
  <c r="Q16"/>
  <c r="R16"/>
  <c r="S16"/>
  <c r="T16"/>
  <c r="P16"/>
  <c r="J30"/>
  <c r="J25"/>
  <c r="I24"/>
  <c r="H22"/>
  <c r="H23" s="1"/>
  <c r="I22"/>
  <c r="I23" s="1"/>
  <c r="J22"/>
  <c r="J23" s="1"/>
  <c r="K22"/>
  <c r="G22"/>
  <c r="O20" i="3"/>
  <c r="J17"/>
  <c r="K16"/>
  <c r="L16"/>
  <c r="M16"/>
  <c r="J16"/>
  <c r="J14"/>
  <c r="K13"/>
  <c r="L13"/>
  <c r="M13"/>
  <c r="J13"/>
  <c r="K12"/>
  <c r="L12"/>
  <c r="M12"/>
  <c r="J12"/>
  <c r="J11"/>
  <c r="K10"/>
  <c r="L10"/>
  <c r="M10"/>
  <c r="J10"/>
  <c r="J17" i="2"/>
  <c r="J15"/>
  <c r="J13"/>
  <c r="J14"/>
  <c r="J12"/>
  <c r="J8"/>
  <c r="E13" i="1"/>
  <c r="F13"/>
  <c r="G13"/>
  <c r="H13"/>
  <c r="I13"/>
  <c r="J13"/>
  <c r="D13"/>
  <c r="D8"/>
  <c r="E9"/>
  <c r="F9"/>
  <c r="G9"/>
  <c r="H9"/>
  <c r="I9"/>
  <c r="J9"/>
  <c r="D9"/>
  <c r="G24" i="4" l="1"/>
  <c r="D15" i="1" l="1"/>
</calcChain>
</file>

<file path=xl/sharedStrings.xml><?xml version="1.0" encoding="utf-8"?>
<sst xmlns="http://schemas.openxmlformats.org/spreadsheetml/2006/main" count="97" uniqueCount="79">
  <si>
    <t>n=</t>
  </si>
  <si>
    <t>p=</t>
  </si>
  <si>
    <t>EX=np=2</t>
  </si>
  <si>
    <t>VarX=np(1-p)=1.5</t>
  </si>
  <si>
    <t>C(n,i)=</t>
  </si>
  <si>
    <t>n!</t>
  </si>
  <si>
    <t>S24512_Praca3_zad1</t>
  </si>
  <si>
    <t>EX^2=20</t>
  </si>
  <si>
    <t>Var(X) = EX^2 - (EX)^2</t>
  </si>
  <si>
    <t>λ=EX = Var(x)</t>
  </si>
  <si>
    <t>z tego wynika, że</t>
  </si>
  <si>
    <t>λ = 20 - λ^2</t>
  </si>
  <si>
    <t>więc</t>
  </si>
  <si>
    <t xml:space="preserve">λ = 4 lub λ= -5 </t>
  </si>
  <si>
    <t>P(X &gt; 2) = 1 - P(X &lt;= 2)</t>
  </si>
  <si>
    <r>
      <t xml:space="preserve">P(X &gt; 2) = 1 - ( </t>
    </r>
    <r>
      <rPr>
        <b/>
        <sz val="11"/>
        <color theme="1"/>
        <rFont val="Calibri"/>
        <family val="2"/>
        <charset val="238"/>
        <scheme val="minor"/>
      </rPr>
      <t>P(X = 0) + P(X = 1) + P(X = 2)</t>
    </r>
    <r>
      <rPr>
        <sz val="11"/>
        <color theme="1"/>
        <rFont val="Calibri"/>
        <family val="2"/>
        <charset val="238"/>
        <scheme val="minor"/>
      </rPr>
      <t xml:space="preserve"> )</t>
    </r>
  </si>
  <si>
    <t>P(X = 0)=</t>
  </si>
  <si>
    <t>P(X = 1)=</t>
  </si>
  <si>
    <t>P(X = 2)=</t>
  </si>
  <si>
    <t>e=</t>
  </si>
  <si>
    <t>ale λ &gt; 0 więc</t>
  </si>
  <si>
    <t>λ = 4</t>
  </si>
  <si>
    <t>λ =</t>
  </si>
  <si>
    <t>k=</t>
  </si>
  <si>
    <t>P(X &gt; 2) =</t>
  </si>
  <si>
    <t xml:space="preserve">SUMA = </t>
  </si>
  <si>
    <t>S24512_Praca3_zad2</t>
  </si>
  <si>
    <t>FX=</t>
  </si>
  <si>
    <t>x&lt;0</t>
  </si>
  <si>
    <t>0&lt;=x&lt;1</t>
  </si>
  <si>
    <t>1&lt;=x&lt;2</t>
  </si>
  <si>
    <t>2&lt;=x&lt;3</t>
  </si>
  <si>
    <t>3&lt;=x</t>
  </si>
  <si>
    <t>xi</t>
  </si>
  <si>
    <t>pi</t>
  </si>
  <si>
    <t>EX=</t>
  </si>
  <si>
    <t>xi*pi</t>
  </si>
  <si>
    <t>E2^X=</t>
  </si>
  <si>
    <t>2^X=</t>
  </si>
  <si>
    <t>2^X * pi=</t>
  </si>
  <si>
    <t>`</t>
  </si>
  <si>
    <t>σ=</t>
  </si>
  <si>
    <t>pi * (xi-EX)^2=</t>
  </si>
  <si>
    <t>S24512_Praca3_zad3</t>
  </si>
  <si>
    <t>P(X &gt; σ) = P(X&gt;0.9174)=P(X=1)+P(X=2)+P(X=3)</t>
  </si>
  <si>
    <t>P(X &gt; σ) = 0,4+0,3+0,2 = 0,9</t>
  </si>
  <si>
    <t>P(X+1 &lt; E2^X) = P(X&lt;2.7)  =                               P(X=0) + P(X=1) + P(X=2)</t>
  </si>
  <si>
    <t>P(X+1 &lt; E2^X) = 0,1+0,4+0,3 = 0,8</t>
  </si>
  <si>
    <t>P(X+1 &lt; E2^X "ILOCZYN" X &gt; σ) = P(X=1) + P(X=2) = 0,7</t>
  </si>
  <si>
    <t xml:space="preserve">P(X+1 &lt; E2^X | X &gt; σ) = 0,7/0,9 = </t>
  </si>
  <si>
    <t>x</t>
  </si>
  <si>
    <t>p(x)</t>
  </si>
  <si>
    <t>a</t>
  </si>
  <si>
    <t>b</t>
  </si>
  <si>
    <t>c</t>
  </si>
  <si>
    <t>a)</t>
  </si>
  <si>
    <t>F(4) =</t>
  </si>
  <si>
    <t>&lt;=&gt;</t>
  </si>
  <si>
    <t>p(4) = 0,4</t>
  </si>
  <si>
    <t xml:space="preserve">sqrt X = </t>
  </si>
  <si>
    <t>E(sqrt X) =</t>
  </si>
  <si>
    <t xml:space="preserve">sqrt X * p(x) = </t>
  </si>
  <si>
    <t>4c</t>
  </si>
  <si>
    <t>4c=0,5</t>
  </si>
  <si>
    <t>.+4c =</t>
  </si>
  <si>
    <t>c=</t>
  </si>
  <si>
    <t xml:space="preserve">a = 1 - (0,1 + 0,4 +0,2 +0,125) </t>
  </si>
  <si>
    <t>=</t>
  </si>
  <si>
    <t>b)</t>
  </si>
  <si>
    <t xml:space="preserve">EX = </t>
  </si>
  <si>
    <t xml:space="preserve">(xi - EX)^2 * pi = </t>
  </si>
  <si>
    <t>F(σ) = P(X &lt;= σ) = 1- P(X &gt; σ) = 1 - (P(9) + P(16))</t>
  </si>
  <si>
    <t>F(σ) =</t>
  </si>
  <si>
    <t>S24512_Praca3_zad4</t>
  </si>
  <si>
    <t>i</t>
  </si>
  <si>
    <t>i!</t>
  </si>
  <si>
    <t xml:space="preserve">n-i = </t>
  </si>
  <si>
    <t>F(6) =</t>
  </si>
  <si>
    <t>P(i) 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</si>
</sst>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5" xfId="0" applyFill="1" applyBorder="1"/>
    <xf numFmtId="0" fontId="0" fillId="12" borderId="0" xfId="0" applyFill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14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5" xfId="0" applyFill="1" applyBorder="1"/>
    <xf numFmtId="0" fontId="0" fillId="12" borderId="6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11" borderId="10" xfId="0" applyFill="1" applyBorder="1"/>
    <xf numFmtId="0" fontId="0" fillId="11" borderId="0" xfId="0" applyFill="1" applyBorder="1"/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5" borderId="10" xfId="0" applyFill="1" applyBorder="1"/>
    <xf numFmtId="0" fontId="0" fillId="15" borderId="0" xfId="0" applyFill="1" applyBorder="1"/>
    <xf numFmtId="0" fontId="0" fillId="15" borderId="1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3" borderId="0" xfId="0" applyFill="1" applyBorder="1"/>
    <xf numFmtId="0" fontId="0" fillId="10" borderId="0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5" xfId="0" applyFill="1" applyBorder="1"/>
    <xf numFmtId="0" fontId="0" fillId="13" borderId="6" xfId="0" applyFill="1" applyBorder="1"/>
    <xf numFmtId="0" fontId="2" fillId="0" borderId="0" xfId="0" applyFont="1" applyAlignment="1">
      <alignment horizontal="center" vertical="center"/>
    </xf>
    <xf numFmtId="0" fontId="1" fillId="13" borderId="1" xfId="0" applyFont="1" applyFill="1" applyBorder="1"/>
    <xf numFmtId="0" fontId="1" fillId="13" borderId="4" xfId="0" applyFont="1" applyFill="1" applyBorder="1"/>
    <xf numFmtId="0" fontId="1" fillId="14" borderId="1" xfId="0" applyFont="1" applyFill="1" applyBorder="1"/>
    <xf numFmtId="0" fontId="1" fillId="14" borderId="4" xfId="0" applyFont="1" applyFill="1" applyBorder="1"/>
    <xf numFmtId="0" fontId="1" fillId="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4" xfId="0" applyFont="1" applyFill="1" applyBorder="1"/>
    <xf numFmtId="0" fontId="0" fillId="7" borderId="0" xfId="0" applyFill="1" applyAlignment="1">
      <alignment horizontal="center"/>
    </xf>
    <xf numFmtId="0" fontId="0" fillId="12" borderId="11" xfId="0" applyFill="1" applyBorder="1"/>
    <xf numFmtId="0" fontId="0" fillId="12" borderId="10" xfId="0" applyFill="1" applyBorder="1"/>
    <xf numFmtId="2" fontId="0" fillId="14" borderId="0" xfId="0" applyNumberFormat="1" applyFill="1"/>
    <xf numFmtId="0" fontId="0" fillId="16" borderId="0" xfId="0" applyFill="1"/>
    <xf numFmtId="0" fontId="1" fillId="16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15"/>
  <sheetViews>
    <sheetView tabSelected="1" workbookViewId="0">
      <selection activeCell="F35" sqref="F35"/>
    </sheetView>
  </sheetViews>
  <sheetFormatPr defaultRowHeight="15"/>
  <cols>
    <col min="5" max="5" width="13.5703125" bestFit="1" customWidth="1"/>
    <col min="6" max="6" width="12.42578125" bestFit="1" customWidth="1"/>
    <col min="7" max="7" width="11.42578125" bestFit="1" customWidth="1"/>
    <col min="8" max="8" width="13.7109375" customWidth="1"/>
    <col min="9" max="9" width="12.7109375" customWidth="1"/>
    <col min="10" max="10" width="11.42578125" customWidth="1"/>
    <col min="11" max="11" width="17.28515625" customWidth="1"/>
  </cols>
  <sheetData>
    <row r="2" spans="3:10">
      <c r="C2" s="1" t="s">
        <v>6</v>
      </c>
      <c r="D2" s="1"/>
    </row>
    <row r="4" spans="3:10">
      <c r="C4" s="69" t="s">
        <v>2</v>
      </c>
      <c r="D4" s="69"/>
      <c r="F4" s="13" t="s">
        <v>0</v>
      </c>
      <c r="G4" s="13">
        <v>8</v>
      </c>
    </row>
    <row r="5" spans="3:10">
      <c r="C5" s="69" t="s">
        <v>3</v>
      </c>
      <c r="D5" s="69"/>
      <c r="F5" s="13" t="s">
        <v>1</v>
      </c>
      <c r="G5" s="13">
        <v>0.25</v>
      </c>
    </row>
    <row r="7" spans="3:10">
      <c r="C7" s="70" t="s">
        <v>74</v>
      </c>
      <c r="D7" s="71">
        <v>0</v>
      </c>
      <c r="E7" s="24">
        <v>1</v>
      </c>
      <c r="F7" s="24">
        <v>2</v>
      </c>
      <c r="G7" s="24">
        <v>3</v>
      </c>
      <c r="H7" s="24">
        <v>4</v>
      </c>
      <c r="I7" s="24">
        <v>5</v>
      </c>
      <c r="J7" s="24">
        <v>6</v>
      </c>
    </row>
    <row r="8" spans="3:10">
      <c r="C8" s="70" t="s">
        <v>5</v>
      </c>
      <c r="D8" s="71">
        <f>FACT(G4)</f>
        <v>40320</v>
      </c>
      <c r="E8" s="24"/>
      <c r="F8" s="24"/>
      <c r="G8" s="24"/>
      <c r="H8" s="24"/>
      <c r="I8" s="24"/>
      <c r="J8" s="24"/>
    </row>
    <row r="9" spans="3:10">
      <c r="C9" s="70" t="s">
        <v>75</v>
      </c>
      <c r="D9" s="71">
        <f>FACT(D7)</f>
        <v>1</v>
      </c>
      <c r="E9" s="24">
        <f>FACT(E7)</f>
        <v>1</v>
      </c>
      <c r="F9" s="24">
        <f>FACT(F7)</f>
        <v>2</v>
      </c>
      <c r="G9" s="24">
        <f>FACT(G7)</f>
        <v>6</v>
      </c>
      <c r="H9" s="24">
        <f>FACT(H7)</f>
        <v>24</v>
      </c>
      <c r="I9" s="24">
        <f>FACT(I7)</f>
        <v>120</v>
      </c>
      <c r="J9" s="24">
        <f>FACT(J7)</f>
        <v>720</v>
      </c>
    </row>
    <row r="11" spans="3:10">
      <c r="C11" s="33" t="s">
        <v>4</v>
      </c>
      <c r="D11" s="72">
        <f>$D$8/(D9*FACT(($G$4-D7)))</f>
        <v>1</v>
      </c>
      <c r="E11" s="72">
        <f t="shared" ref="E11:J11" si="0">$D$8/(E9*FACT(($G$4-E7)))</f>
        <v>8</v>
      </c>
      <c r="F11" s="72">
        <f t="shared" si="0"/>
        <v>28</v>
      </c>
      <c r="G11" s="72">
        <f t="shared" si="0"/>
        <v>56</v>
      </c>
      <c r="H11" s="72">
        <f t="shared" si="0"/>
        <v>70</v>
      </c>
      <c r="I11" s="72">
        <f t="shared" si="0"/>
        <v>56</v>
      </c>
      <c r="J11" s="72">
        <f t="shared" si="0"/>
        <v>28</v>
      </c>
    </row>
    <row r="13" spans="3:10">
      <c r="C13" s="73" t="s">
        <v>76</v>
      </c>
      <c r="D13" s="73">
        <f>$G$4-D7</f>
        <v>8</v>
      </c>
      <c r="E13" s="73">
        <f>$G$4-E7</f>
        <v>7</v>
      </c>
      <c r="F13" s="73">
        <f>$G$4-F7</f>
        <v>6</v>
      </c>
      <c r="G13" s="73">
        <f>$G$4-G7</f>
        <v>5</v>
      </c>
      <c r="H13" s="73">
        <f>$G$4-H7</f>
        <v>4</v>
      </c>
      <c r="I13" s="73">
        <f>$G$4-I7</f>
        <v>3</v>
      </c>
      <c r="J13" s="73">
        <f>$G$4-J7</f>
        <v>2</v>
      </c>
    </row>
    <row r="14" spans="3:10">
      <c r="C14" s="73" t="s">
        <v>78</v>
      </c>
      <c r="D14" s="73">
        <f>D11 * POWER($G$5,D7) * POWER((1-$G$5),D13)</f>
        <v>0.1001129150390625</v>
      </c>
      <c r="E14" s="73">
        <f t="shared" ref="E14:J14" si="1">E11 * POWER($G$5,E7) * POWER((1-$G$5),E13)</f>
        <v>0.2669677734375</v>
      </c>
      <c r="F14" s="73">
        <f t="shared" si="1"/>
        <v>0.31146240234375</v>
      </c>
      <c r="G14" s="73">
        <f t="shared" si="1"/>
        <v>0.2076416015625</v>
      </c>
      <c r="H14" s="73">
        <f t="shared" si="1"/>
        <v>8.6517333984375E-2</v>
      </c>
      <c r="I14" s="73">
        <f t="shared" si="1"/>
        <v>2.30712890625E-2</v>
      </c>
      <c r="J14" s="73">
        <f t="shared" si="1"/>
        <v>3.84521484375E-3</v>
      </c>
    </row>
    <row r="15" spans="3:10">
      <c r="C15" s="74" t="s">
        <v>77</v>
      </c>
      <c r="D15" s="74">
        <f>SUM(D14:J14)</f>
        <v>0.9996185302734375</v>
      </c>
      <c r="E15" s="73"/>
      <c r="F15" s="73"/>
      <c r="G15" s="73"/>
      <c r="H15" s="73"/>
      <c r="I15" s="73"/>
      <c r="J15" s="73"/>
    </row>
  </sheetData>
  <mergeCells count="2">
    <mergeCell ref="C4:D4"/>
    <mergeCell ref="C5:D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5:J17"/>
  <sheetViews>
    <sheetView workbookViewId="0">
      <selection activeCell="D5" sqref="D5:E5"/>
    </sheetView>
  </sheetViews>
  <sheetFormatPr defaultRowHeight="15"/>
  <sheetData>
    <row r="5" spans="4:10">
      <c r="D5" s="5" t="s">
        <v>26</v>
      </c>
      <c r="E5" s="5"/>
    </row>
    <row r="7" spans="4:10">
      <c r="D7" s="6" t="s">
        <v>7</v>
      </c>
      <c r="E7" s="6"/>
      <c r="F7" s="6"/>
      <c r="G7" s="6"/>
      <c r="I7" s="2" t="s">
        <v>22</v>
      </c>
      <c r="J7" s="2">
        <v>4</v>
      </c>
    </row>
    <row r="8" spans="4:10">
      <c r="D8" s="6" t="s">
        <v>9</v>
      </c>
      <c r="E8" s="6"/>
      <c r="F8" s="6"/>
      <c r="G8" s="6"/>
      <c r="I8" s="2" t="s">
        <v>19</v>
      </c>
      <c r="J8" s="2">
        <f>EXP(1)</f>
        <v>2.7182818284590451</v>
      </c>
    </row>
    <row r="9" spans="4:10">
      <c r="D9" s="6" t="s">
        <v>8</v>
      </c>
      <c r="E9" s="6"/>
      <c r="F9" s="6"/>
      <c r="G9" s="6"/>
      <c r="I9" s="2" t="s">
        <v>23</v>
      </c>
      <c r="J9" s="2">
        <v>0</v>
      </c>
    </row>
    <row r="10" spans="4:10">
      <c r="D10" s="6" t="s">
        <v>10</v>
      </c>
      <c r="E10" s="6"/>
      <c r="F10" s="6"/>
      <c r="G10" s="6"/>
      <c r="I10" s="2" t="s">
        <v>23</v>
      </c>
      <c r="J10" s="2">
        <v>1</v>
      </c>
    </row>
    <row r="11" spans="4:10">
      <c r="D11" s="6" t="s">
        <v>11</v>
      </c>
      <c r="E11" s="6"/>
      <c r="F11" s="6"/>
      <c r="G11" s="6"/>
      <c r="I11" s="2" t="s">
        <v>23</v>
      </c>
      <c r="J11" s="2">
        <v>2</v>
      </c>
    </row>
    <row r="12" spans="4:10">
      <c r="D12" s="6" t="s">
        <v>12</v>
      </c>
      <c r="E12" s="6"/>
      <c r="F12" s="6"/>
      <c r="G12" s="6"/>
      <c r="I12" s="3" t="s">
        <v>16</v>
      </c>
      <c r="J12" s="3">
        <f>( POWER($J$8,$J$7*-1) * POWER($J$7,J9) ) / FACT(J9)</f>
        <v>1.8315638888734182E-2</v>
      </c>
    </row>
    <row r="13" spans="4:10">
      <c r="D13" s="6" t="s">
        <v>13</v>
      </c>
      <c r="E13" s="6"/>
      <c r="F13" s="6"/>
      <c r="G13" s="6"/>
      <c r="I13" s="3" t="s">
        <v>17</v>
      </c>
      <c r="J13" s="3">
        <f t="shared" ref="J13:J14" si="0">( POWER($J$8,$J$7*-1) * POWER($J$7,J10) ) / FACT(J10)</f>
        <v>7.3262555554936729E-2</v>
      </c>
    </row>
    <row r="14" spans="4:10">
      <c r="D14" s="6" t="s">
        <v>20</v>
      </c>
      <c r="E14" s="6"/>
      <c r="F14" s="6"/>
      <c r="G14" s="6"/>
      <c r="I14" s="3" t="s">
        <v>18</v>
      </c>
      <c r="J14" s="3">
        <f t="shared" si="0"/>
        <v>0.14652511110987346</v>
      </c>
    </row>
    <row r="15" spans="4:10">
      <c r="D15" s="7" t="s">
        <v>21</v>
      </c>
      <c r="E15" s="7"/>
      <c r="F15" s="7"/>
      <c r="G15" s="7"/>
      <c r="I15" s="3" t="s">
        <v>25</v>
      </c>
      <c r="J15" s="3">
        <f>SUM(J12:J14)</f>
        <v>0.23810330555354436</v>
      </c>
    </row>
    <row r="16" spans="4:10">
      <c r="D16" s="8" t="s">
        <v>14</v>
      </c>
      <c r="E16" s="8"/>
      <c r="F16" s="8"/>
      <c r="G16" s="8"/>
    </row>
    <row r="17" spans="4:10">
      <c r="D17" s="8" t="s">
        <v>15</v>
      </c>
      <c r="E17" s="8"/>
      <c r="F17" s="8"/>
      <c r="G17" s="8"/>
      <c r="I17" s="4" t="s">
        <v>24</v>
      </c>
      <c r="J17" s="4">
        <f>1-J15</f>
        <v>0.76189669444645558</v>
      </c>
    </row>
  </sheetData>
  <mergeCells count="12">
    <mergeCell ref="D17:G17"/>
    <mergeCell ref="D5:E5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5:T30"/>
  <sheetViews>
    <sheetView workbookViewId="0">
      <selection activeCell="J17" sqref="J17"/>
    </sheetView>
  </sheetViews>
  <sheetFormatPr defaultRowHeight="15"/>
  <cols>
    <col min="8" max="8" width="9.140625" customWidth="1"/>
    <col min="9" max="9" width="14.140625" customWidth="1"/>
    <col min="13" max="13" width="9.140625" customWidth="1"/>
  </cols>
  <sheetData>
    <row r="5" spans="5:18">
      <c r="E5" s="5" t="s">
        <v>43</v>
      </c>
      <c r="F5" s="5"/>
    </row>
    <row r="7" spans="5:18" ht="15.75" thickBot="1">
      <c r="E7" s="15" t="s">
        <v>27</v>
      </c>
      <c r="F7" s="16">
        <v>0</v>
      </c>
      <c r="G7" s="17" t="s">
        <v>28</v>
      </c>
      <c r="I7" s="16" t="s">
        <v>33</v>
      </c>
      <c r="J7" s="22">
        <v>0</v>
      </c>
      <c r="K7" s="22">
        <v>1</v>
      </c>
      <c r="L7" s="22">
        <v>2</v>
      </c>
      <c r="M7" s="17">
        <v>3</v>
      </c>
      <c r="O7" s="28" t="s">
        <v>44</v>
      </c>
      <c r="P7" s="28"/>
      <c r="Q7" s="28"/>
      <c r="R7" s="28"/>
    </row>
    <row r="8" spans="5:18" ht="15.75" thickBot="1">
      <c r="E8" s="15"/>
      <c r="F8" s="18">
        <v>0.1</v>
      </c>
      <c r="G8" s="19" t="s">
        <v>29</v>
      </c>
      <c r="I8" s="20" t="s">
        <v>34</v>
      </c>
      <c r="J8" s="23">
        <v>0.1</v>
      </c>
      <c r="K8" s="23">
        <v>0.4</v>
      </c>
      <c r="L8" s="23">
        <v>0.3</v>
      </c>
      <c r="M8" s="21">
        <v>0.2</v>
      </c>
      <c r="O8" s="28"/>
      <c r="P8" s="28"/>
      <c r="Q8" s="28"/>
      <c r="R8" s="28"/>
    </row>
    <row r="9" spans="5:18" ht="15.75" thickBot="1">
      <c r="E9" s="15"/>
      <c r="F9" s="18">
        <v>0.5</v>
      </c>
      <c r="G9" s="19" t="s">
        <v>30</v>
      </c>
      <c r="O9" s="28"/>
      <c r="P9" s="28"/>
      <c r="Q9" s="28"/>
      <c r="R9" s="28"/>
    </row>
    <row r="10" spans="5:18" ht="15.75" thickBot="1">
      <c r="E10" s="15"/>
      <c r="F10" s="18">
        <v>0.8</v>
      </c>
      <c r="G10" s="19" t="s">
        <v>31</v>
      </c>
      <c r="I10" s="2" t="s">
        <v>36</v>
      </c>
      <c r="J10" s="2">
        <f>J7*J8</f>
        <v>0</v>
      </c>
      <c r="K10" s="2">
        <f t="shared" ref="K10:M10" si="0">K7*K8</f>
        <v>0.4</v>
      </c>
      <c r="L10" s="2">
        <f t="shared" si="0"/>
        <v>0.6</v>
      </c>
      <c r="M10" s="2">
        <f t="shared" si="0"/>
        <v>0.60000000000000009</v>
      </c>
      <c r="O10" s="29" t="s">
        <v>45</v>
      </c>
      <c r="P10" s="29"/>
      <c r="Q10" s="29"/>
      <c r="R10" s="29"/>
    </row>
    <row r="11" spans="5:18">
      <c r="E11" s="15"/>
      <c r="F11" s="20">
        <v>1</v>
      </c>
      <c r="G11" s="21" t="s">
        <v>32</v>
      </c>
      <c r="I11" s="2" t="s">
        <v>35</v>
      </c>
      <c r="J11" s="2">
        <f>SUM(J10:M10)</f>
        <v>1.6</v>
      </c>
      <c r="K11" s="2"/>
      <c r="L11" s="2"/>
      <c r="M11" s="2"/>
    </row>
    <row r="12" spans="5:18">
      <c r="I12" s="14" t="s">
        <v>38</v>
      </c>
      <c r="J12" s="14">
        <f>POWER(2,J7)</f>
        <v>1</v>
      </c>
      <c r="K12" s="14">
        <f t="shared" ref="K12:M12" si="1">POWER(2,K7)</f>
        <v>2</v>
      </c>
      <c r="L12" s="14">
        <f t="shared" si="1"/>
        <v>4</v>
      </c>
      <c r="M12" s="14">
        <f t="shared" si="1"/>
        <v>8</v>
      </c>
      <c r="O12" s="27" t="s">
        <v>46</v>
      </c>
      <c r="P12" s="27"/>
      <c r="Q12" s="27"/>
      <c r="R12" s="27"/>
    </row>
    <row r="13" spans="5:18">
      <c r="I13" s="14" t="s">
        <v>39</v>
      </c>
      <c r="J13" s="14">
        <f>J12*J8</f>
        <v>0.1</v>
      </c>
      <c r="K13" s="14">
        <f t="shared" ref="K13:M13" si="2">K12*K8</f>
        <v>0.8</v>
      </c>
      <c r="L13" s="14">
        <f t="shared" si="2"/>
        <v>1.2</v>
      </c>
      <c r="M13" s="14">
        <f t="shared" si="2"/>
        <v>1.6</v>
      </c>
      <c r="O13" s="27"/>
      <c r="P13" s="27"/>
      <c r="Q13" s="27"/>
      <c r="R13" s="27"/>
    </row>
    <row r="14" spans="5:18">
      <c r="I14" s="14" t="s">
        <v>37</v>
      </c>
      <c r="J14" s="14">
        <f>SUM(J13:M13)</f>
        <v>3.7</v>
      </c>
      <c r="K14" s="14"/>
      <c r="L14" s="14"/>
      <c r="M14" s="14"/>
      <c r="O14" s="26" t="s">
        <v>47</v>
      </c>
      <c r="P14" s="26"/>
      <c r="Q14" s="26"/>
      <c r="R14" s="26"/>
    </row>
    <row r="16" spans="5:18" ht="15" customHeight="1">
      <c r="I16" s="25" t="s">
        <v>42</v>
      </c>
      <c r="J16" s="25">
        <f>J8*POWER(J7-$J$11,2)</f>
        <v>0.25600000000000006</v>
      </c>
      <c r="K16" s="25">
        <f t="shared" ref="K16:M16" si="3">K8*POWER(K7-$J$11,2)</f>
        <v>0.14400000000000004</v>
      </c>
      <c r="L16" s="25">
        <f t="shared" si="3"/>
        <v>4.7999999999999973E-2</v>
      </c>
      <c r="M16" s="25">
        <f t="shared" si="3"/>
        <v>0.39199999999999996</v>
      </c>
      <c r="O16" s="28" t="s">
        <v>48</v>
      </c>
      <c r="P16" s="28"/>
      <c r="Q16" s="28"/>
      <c r="R16" s="28"/>
    </row>
    <row r="17" spans="9:20">
      <c r="I17" s="25" t="s">
        <v>41</v>
      </c>
      <c r="J17" s="25">
        <f>SQRT(SUM(J16:M16))</f>
        <v>0.9165151389911681</v>
      </c>
      <c r="K17" s="31"/>
      <c r="L17" s="31"/>
      <c r="M17" s="31"/>
      <c r="O17" s="28"/>
      <c r="P17" s="28"/>
      <c r="Q17" s="28"/>
      <c r="R17" s="28"/>
    </row>
    <row r="18" spans="9:20">
      <c r="K18" s="32"/>
      <c r="L18" s="32"/>
      <c r="M18" s="32"/>
    </row>
    <row r="19" spans="9:20" ht="15" customHeight="1">
      <c r="K19" s="32"/>
      <c r="L19" s="32"/>
      <c r="M19" s="32"/>
      <c r="O19" s="30" t="s">
        <v>49</v>
      </c>
      <c r="P19" s="30"/>
      <c r="Q19" s="30"/>
      <c r="R19" s="30"/>
    </row>
    <row r="20" spans="9:20">
      <c r="O20" s="30">
        <f>0.7/0.9</f>
        <v>0.77777777777777768</v>
      </c>
      <c r="P20" s="30"/>
      <c r="Q20" s="30"/>
      <c r="R20" s="30"/>
    </row>
    <row r="30" spans="9:20">
      <c r="T30" t="s">
        <v>40</v>
      </c>
    </row>
  </sheetData>
  <mergeCells count="8">
    <mergeCell ref="O19:R19"/>
    <mergeCell ref="O20:R20"/>
    <mergeCell ref="E5:F5"/>
    <mergeCell ref="O7:R9"/>
    <mergeCell ref="O10:R10"/>
    <mergeCell ref="O12:R13"/>
    <mergeCell ref="O14:R14"/>
    <mergeCell ref="O16:R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8:U35"/>
  <sheetViews>
    <sheetView workbookViewId="0">
      <selection activeCell="X43" sqref="X43"/>
    </sheetView>
  </sheetViews>
  <sheetFormatPr defaultRowHeight="15"/>
  <sheetData>
    <row r="8" spans="5:21">
      <c r="F8" s="66" t="s">
        <v>73</v>
      </c>
      <c r="G8" s="66"/>
    </row>
    <row r="10" spans="5:21" ht="15.75" thickBot="1">
      <c r="F10" s="64" t="s">
        <v>50</v>
      </c>
      <c r="G10" s="34">
        <v>0</v>
      </c>
      <c r="H10" s="34">
        <v>1</v>
      </c>
      <c r="I10" s="34">
        <v>4</v>
      </c>
      <c r="J10" s="34">
        <v>9</v>
      </c>
      <c r="K10" s="35">
        <v>16</v>
      </c>
      <c r="L10" s="61" t="s">
        <v>57</v>
      </c>
      <c r="M10" s="61"/>
      <c r="N10" s="62" t="s">
        <v>50</v>
      </c>
      <c r="O10" s="57">
        <v>0</v>
      </c>
      <c r="P10" s="57">
        <v>1</v>
      </c>
      <c r="Q10" s="57">
        <v>4</v>
      </c>
      <c r="R10" s="57">
        <v>9</v>
      </c>
      <c r="S10" s="58">
        <v>16</v>
      </c>
    </row>
    <row r="11" spans="5:21">
      <c r="F11" s="65" t="s">
        <v>51</v>
      </c>
      <c r="G11" s="36" t="s">
        <v>52</v>
      </c>
      <c r="H11" s="36">
        <v>0.1</v>
      </c>
      <c r="I11" s="36" t="s">
        <v>53</v>
      </c>
      <c r="J11" s="36">
        <v>0.2</v>
      </c>
      <c r="K11" s="37" t="s">
        <v>54</v>
      </c>
      <c r="L11" s="61"/>
      <c r="M11" s="61"/>
      <c r="N11" s="63" t="s">
        <v>51</v>
      </c>
      <c r="O11" s="59">
        <v>0.17499999999999999</v>
      </c>
      <c r="P11" s="59">
        <v>0.1</v>
      </c>
      <c r="Q11" s="59">
        <v>0.4</v>
      </c>
      <c r="R11" s="59">
        <v>0.2</v>
      </c>
      <c r="S11" s="60">
        <v>0.125</v>
      </c>
    </row>
    <row r="14" spans="5:21" ht="15.75" thickBot="1"/>
    <row r="15" spans="5:21">
      <c r="E15" s="12"/>
      <c r="F15" s="42" t="s">
        <v>55</v>
      </c>
      <c r="G15" s="42"/>
      <c r="H15" s="42"/>
      <c r="I15" s="42"/>
      <c r="J15" s="42"/>
      <c r="K15" s="42"/>
      <c r="L15" s="11"/>
      <c r="N15" s="12"/>
      <c r="O15" s="42" t="s">
        <v>68</v>
      </c>
      <c r="P15" s="42"/>
      <c r="Q15" s="42"/>
      <c r="R15" s="42"/>
      <c r="S15" s="42"/>
      <c r="T15" s="42"/>
      <c r="U15" s="11"/>
    </row>
    <row r="16" spans="5:21">
      <c r="E16" s="43"/>
      <c r="F16" s="44" t="s">
        <v>60</v>
      </c>
      <c r="G16" s="44">
        <v>2</v>
      </c>
      <c r="H16" s="44"/>
      <c r="I16" s="44"/>
      <c r="J16" s="44"/>
      <c r="K16" s="44"/>
      <c r="L16" s="45"/>
      <c r="N16" s="43"/>
      <c r="O16" s="55" t="s">
        <v>36</v>
      </c>
      <c r="P16" s="55">
        <f>G32*G33</f>
        <v>0</v>
      </c>
      <c r="Q16" s="55">
        <f t="shared" ref="Q16:T16" si="0">H32*H33</f>
        <v>0.1</v>
      </c>
      <c r="R16" s="55">
        <f t="shared" si="0"/>
        <v>1.6</v>
      </c>
      <c r="S16" s="55">
        <f t="shared" si="0"/>
        <v>1.8</v>
      </c>
      <c r="T16" s="55">
        <f t="shared" si="0"/>
        <v>2</v>
      </c>
      <c r="U16" s="45"/>
    </row>
    <row r="17" spans="5:21">
      <c r="E17" s="43"/>
      <c r="F17" s="44" t="s">
        <v>56</v>
      </c>
      <c r="G17" s="44">
        <v>0.5</v>
      </c>
      <c r="H17" s="44" t="s">
        <v>57</v>
      </c>
      <c r="I17" s="44" t="s">
        <v>58</v>
      </c>
      <c r="J17" s="44"/>
      <c r="K17" s="44"/>
      <c r="L17" s="45"/>
      <c r="N17" s="43"/>
      <c r="O17" s="55" t="s">
        <v>69</v>
      </c>
      <c r="P17" s="55">
        <f>SUM(P16:T16)</f>
        <v>5.5</v>
      </c>
      <c r="Q17" s="55"/>
      <c r="R17" s="55"/>
      <c r="S17" s="55"/>
      <c r="T17" s="55"/>
      <c r="U17" s="45"/>
    </row>
    <row r="18" spans="5:21">
      <c r="E18" s="43"/>
      <c r="F18" s="44"/>
      <c r="G18" s="44"/>
      <c r="H18" s="44"/>
      <c r="I18" s="44"/>
      <c r="J18" s="44"/>
      <c r="K18" s="44"/>
      <c r="L18" s="45"/>
      <c r="N18" s="49" t="s">
        <v>70</v>
      </c>
      <c r="O18" s="50"/>
      <c r="P18" s="48">
        <f>POWER(G32-$P$17,2)*G33</f>
        <v>5.2937499999999993</v>
      </c>
      <c r="Q18" s="48">
        <f t="shared" ref="Q18:T18" si="1">POWER(H32-$P$17,2)*H33</f>
        <v>2.0249999999999999</v>
      </c>
      <c r="R18" s="48">
        <f t="shared" si="1"/>
        <v>0.9</v>
      </c>
      <c r="S18" s="48">
        <f t="shared" si="1"/>
        <v>2.4500000000000002</v>
      </c>
      <c r="T18" s="48">
        <f t="shared" si="1"/>
        <v>13.78125</v>
      </c>
      <c r="U18" s="45"/>
    </row>
    <row r="19" spans="5:21" ht="15.75" thickBot="1">
      <c r="E19" s="43"/>
      <c r="F19" s="67" t="s">
        <v>50</v>
      </c>
      <c r="G19" s="38">
        <v>0</v>
      </c>
      <c r="H19" s="38">
        <v>1</v>
      </c>
      <c r="I19" s="38">
        <v>4</v>
      </c>
      <c r="J19" s="38">
        <v>9</v>
      </c>
      <c r="K19" s="39">
        <v>16</v>
      </c>
      <c r="L19" s="45"/>
      <c r="N19" s="47"/>
      <c r="O19" s="48" t="s">
        <v>41</v>
      </c>
      <c r="P19" s="48">
        <f>SQRT(SUM(P18:T18))</f>
        <v>4.9446941260304467</v>
      </c>
      <c r="Q19" s="48"/>
      <c r="R19" s="48"/>
      <c r="S19" s="48"/>
      <c r="T19" s="48"/>
      <c r="U19" s="45"/>
    </row>
    <row r="20" spans="5:21">
      <c r="E20" s="43"/>
      <c r="F20" s="68" t="s">
        <v>51</v>
      </c>
      <c r="G20" s="40" t="s">
        <v>52</v>
      </c>
      <c r="H20" s="40">
        <v>0.1</v>
      </c>
      <c r="I20" s="40">
        <v>0.4</v>
      </c>
      <c r="J20" s="40">
        <v>0.2</v>
      </c>
      <c r="K20" s="41" t="s">
        <v>54</v>
      </c>
      <c r="L20" s="45"/>
      <c r="N20" s="43"/>
      <c r="O20" s="56" t="s">
        <v>71</v>
      </c>
      <c r="P20" s="56"/>
      <c r="Q20" s="56"/>
      <c r="R20" s="56"/>
      <c r="S20" s="56"/>
      <c r="T20" s="44"/>
      <c r="U20" s="45"/>
    </row>
    <row r="21" spans="5:21">
      <c r="E21" s="43"/>
      <c r="F21" s="44"/>
      <c r="G21" s="44"/>
      <c r="H21" s="44"/>
      <c r="I21" s="44"/>
      <c r="J21" s="44"/>
      <c r="K21" s="44"/>
      <c r="L21" s="45"/>
      <c r="N21" s="43"/>
      <c r="O21" s="56" t="s">
        <v>72</v>
      </c>
      <c r="P21" s="56">
        <f>1 - (J33+K33)</f>
        <v>0.67500000000000004</v>
      </c>
      <c r="Q21" s="56"/>
      <c r="R21" s="56"/>
      <c r="S21" s="56"/>
      <c r="T21" s="44"/>
      <c r="U21" s="45"/>
    </row>
    <row r="22" spans="5:21">
      <c r="E22" s="51"/>
      <c r="F22" s="52" t="s">
        <v>59</v>
      </c>
      <c r="G22" s="52">
        <f>SQRT(G19)</f>
        <v>0</v>
      </c>
      <c r="H22" s="52">
        <f t="shared" ref="H22:K22" si="2">SQRT(H19)</f>
        <v>1</v>
      </c>
      <c r="I22" s="52">
        <f t="shared" si="2"/>
        <v>2</v>
      </c>
      <c r="J22" s="52">
        <f t="shared" si="2"/>
        <v>3</v>
      </c>
      <c r="K22" s="52">
        <f t="shared" si="2"/>
        <v>4</v>
      </c>
      <c r="L22" s="45"/>
      <c r="N22" s="43"/>
      <c r="O22" s="44"/>
      <c r="P22" s="44"/>
      <c r="Q22" s="44"/>
      <c r="R22" s="44"/>
      <c r="S22" s="44"/>
      <c r="T22" s="44"/>
      <c r="U22" s="45"/>
    </row>
    <row r="23" spans="5:21" ht="15.75" thickBot="1">
      <c r="E23" s="53" t="s">
        <v>61</v>
      </c>
      <c r="F23" s="54"/>
      <c r="G23" s="52">
        <v>0</v>
      </c>
      <c r="H23" s="52">
        <f t="shared" ref="H23:J23" si="3">H22*H20</f>
        <v>0.1</v>
      </c>
      <c r="I23" s="52">
        <f t="shared" si="3"/>
        <v>0.8</v>
      </c>
      <c r="J23" s="52">
        <f t="shared" si="3"/>
        <v>0.60000000000000009</v>
      </c>
      <c r="K23" s="52" t="s">
        <v>62</v>
      </c>
      <c r="L23" s="45"/>
      <c r="N23" s="10"/>
      <c r="O23" s="46"/>
      <c r="P23" s="46"/>
      <c r="Q23" s="46"/>
      <c r="R23" s="46"/>
      <c r="S23" s="46"/>
      <c r="T23" s="46"/>
      <c r="U23" s="9"/>
    </row>
    <row r="24" spans="5:21">
      <c r="E24" s="43"/>
      <c r="F24" s="55" t="s">
        <v>60</v>
      </c>
      <c r="G24" s="55">
        <f>SUM(G23:J23)</f>
        <v>1.5</v>
      </c>
      <c r="H24" s="55" t="s">
        <v>64</v>
      </c>
      <c r="I24" s="55">
        <f>2</f>
        <v>2</v>
      </c>
      <c r="J24" s="55"/>
      <c r="K24" s="44"/>
      <c r="L24" s="45"/>
    </row>
    <row r="25" spans="5:21">
      <c r="E25" s="43"/>
      <c r="F25" s="55"/>
      <c r="G25" s="55" t="s">
        <v>63</v>
      </c>
      <c r="H25" s="55" t="s">
        <v>57</v>
      </c>
      <c r="I25" s="55" t="s">
        <v>65</v>
      </c>
      <c r="J25" s="55">
        <f>0.5/4</f>
        <v>0.125</v>
      </c>
      <c r="K25" s="44"/>
      <c r="L25" s="45"/>
    </row>
    <row r="26" spans="5:21">
      <c r="E26" s="43"/>
      <c r="F26" s="44"/>
      <c r="G26" s="44"/>
      <c r="H26" s="44"/>
      <c r="I26" s="44"/>
      <c r="J26" s="44"/>
      <c r="K26" s="44"/>
      <c r="L26" s="45"/>
    </row>
    <row r="27" spans="5:21" ht="15.75" thickBot="1">
      <c r="E27" s="43"/>
      <c r="F27" s="67" t="s">
        <v>50</v>
      </c>
      <c r="G27" s="38">
        <v>0</v>
      </c>
      <c r="H27" s="38">
        <v>1</v>
      </c>
      <c r="I27" s="38">
        <v>4</v>
      </c>
      <c r="J27" s="38">
        <v>9</v>
      </c>
      <c r="K27" s="39">
        <v>16</v>
      </c>
      <c r="L27" s="45"/>
    </row>
    <row r="28" spans="5:21">
      <c r="E28" s="43"/>
      <c r="F28" s="68" t="s">
        <v>51</v>
      </c>
      <c r="G28" s="40" t="s">
        <v>52</v>
      </c>
      <c r="H28" s="40">
        <v>0.1</v>
      </c>
      <c r="I28" s="40">
        <v>0.4</v>
      </c>
      <c r="J28" s="40">
        <v>0.2</v>
      </c>
      <c r="K28" s="41">
        <v>0.125</v>
      </c>
      <c r="L28" s="45"/>
    </row>
    <row r="29" spans="5:21">
      <c r="E29" s="43"/>
      <c r="F29" s="44"/>
      <c r="G29" s="44"/>
      <c r="H29" s="44"/>
      <c r="I29" s="44"/>
      <c r="J29" s="44"/>
      <c r="K29" s="44"/>
      <c r="L29" s="45"/>
    </row>
    <row r="30" spans="5:21">
      <c r="E30" s="43"/>
      <c r="F30" s="52" t="s">
        <v>66</v>
      </c>
      <c r="G30" s="52"/>
      <c r="H30" s="52"/>
      <c r="I30" s="52" t="s">
        <v>67</v>
      </c>
      <c r="J30" s="52">
        <f>1-SUM(H28:K28)</f>
        <v>0.17500000000000004</v>
      </c>
      <c r="K30" s="44"/>
      <c r="L30" s="45"/>
    </row>
    <row r="31" spans="5:21">
      <c r="E31" s="43"/>
      <c r="F31" s="44"/>
      <c r="G31" s="44"/>
      <c r="H31" s="44"/>
      <c r="I31" s="44"/>
      <c r="J31" s="44"/>
      <c r="K31" s="44"/>
      <c r="L31" s="45"/>
    </row>
    <row r="32" spans="5:21" ht="15.75" thickBot="1">
      <c r="E32" s="43"/>
      <c r="F32" s="67" t="s">
        <v>50</v>
      </c>
      <c r="G32" s="38">
        <v>0</v>
      </c>
      <c r="H32" s="38">
        <v>1</v>
      </c>
      <c r="I32" s="38">
        <v>4</v>
      </c>
      <c r="J32" s="38">
        <v>9</v>
      </c>
      <c r="K32" s="39">
        <v>16</v>
      </c>
      <c r="L32" s="45"/>
    </row>
    <row r="33" spans="5:12">
      <c r="E33" s="43"/>
      <c r="F33" s="68" t="s">
        <v>51</v>
      </c>
      <c r="G33" s="40">
        <v>0.17499999999999999</v>
      </c>
      <c r="H33" s="40">
        <v>0.1</v>
      </c>
      <c r="I33" s="40">
        <v>0.4</v>
      </c>
      <c r="J33" s="40">
        <v>0.2</v>
      </c>
      <c r="K33" s="41">
        <v>0.125</v>
      </c>
      <c r="L33" s="45"/>
    </row>
    <row r="34" spans="5:12">
      <c r="E34" s="43"/>
      <c r="F34" s="44"/>
      <c r="G34" s="44"/>
      <c r="H34" s="44"/>
      <c r="I34" s="44"/>
      <c r="J34" s="44"/>
      <c r="K34" s="44"/>
      <c r="L34" s="45"/>
    </row>
    <row r="35" spans="5:12" ht="15.75" thickBot="1">
      <c r="E35" s="10"/>
      <c r="F35" s="46"/>
      <c r="G35" s="46"/>
      <c r="H35" s="46"/>
      <c r="I35" s="46"/>
      <c r="J35" s="46"/>
      <c r="K35" s="46"/>
      <c r="L35" s="9"/>
    </row>
  </sheetData>
  <mergeCells count="4">
    <mergeCell ref="F8:G8"/>
    <mergeCell ref="E23:F23"/>
    <mergeCell ref="N18:O18"/>
    <mergeCell ref="L10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2024-04-11T14:39:24Z</dcterms:modified>
</cp:coreProperties>
</file>