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DBDCD353-117F-4CE7-9E8E-03A76F31585F}" xr6:coauthVersionLast="46" xr6:coauthVersionMax="46" xr10:uidLastSave="{00000000-0000-0000-0000-000000000000}"/>
  <bookViews>
    <workbookView xWindow="760" yWindow="76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T2" i="1"/>
  <c r="U2" i="1"/>
  <c r="V2" i="1"/>
  <c r="AL3" i="1"/>
  <c r="AO3" i="1" s="1"/>
  <c r="AM3" i="1"/>
  <c r="AP3" i="1" s="1"/>
  <c r="AN3" i="1"/>
  <c r="AQ3" i="1" s="1"/>
  <c r="T4" i="1"/>
  <c r="U4" i="1"/>
  <c r="V4" i="1"/>
  <c r="AC4" i="1"/>
  <c r="AB4" i="1"/>
  <c r="AE1" i="1" l="1"/>
  <c r="AE4" i="1" s="1"/>
  <c r="V3" i="1"/>
  <c r="AN2" i="1"/>
  <c r="AQ2" i="1" s="1"/>
  <c r="U3" i="1"/>
  <c r="AM4" i="1"/>
  <c r="AP4" i="1" s="1"/>
  <c r="AM2" i="1"/>
  <c r="AP2" i="1" s="1"/>
  <c r="T3" i="1"/>
  <c r="AL4" i="1"/>
  <c r="AO4" i="1" s="1"/>
  <c r="AL2" i="1"/>
  <c r="AO2" i="1" s="1"/>
  <c r="AN4" i="1"/>
  <c r="AQ4" i="1" s="1"/>
  <c r="AD1" i="1"/>
  <c r="AD4" i="1" s="1"/>
  <c r="AF1" i="1"/>
  <c r="AF4" i="1" s="1"/>
  <c r="Y1" i="1" l="1"/>
  <c r="AA1" i="1"/>
  <c r="Z1" i="1"/>
  <c r="AI2" i="1" l="1"/>
</calcChain>
</file>

<file path=xl/sharedStrings.xml><?xml version="1.0" encoding="utf-8"?>
<sst xmlns="http://schemas.openxmlformats.org/spreadsheetml/2006/main" count="567" uniqueCount="208">
  <si>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</si>
  <si>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</si>
  <si>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</si>
  <si>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</si>
  <si>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</si>
  <si>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</si>
  <si>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</si>
  <si>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</si>
  <si>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</si>
  <si>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</si>
  <si>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</si>
  <si>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</si>
  <si>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</si>
  <si>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</si>
  <si>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</si>
  <si>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</si>
  <si>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</si>
  <si>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</si>
  <si>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</si>
  <si>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</si>
  <si>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</si>
  <si>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</si>
  <si>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</si>
  <si>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</si>
  <si>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</si>
  <si>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</si>
  <si>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</si>
  <si>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</si>
  <si>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</si>
  <si>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</si>
  <si>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</si>
  <si>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</si>
  <si>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</si>
  <si>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</si>
  <si>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</si>
  <si>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</si>
  <si>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</si>
  <si>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</si>
  <si>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13-02-2021</t>
  </si>
  <si>
    <t>Sandhausen</t>
  </si>
  <si>
    <t>Karlsruher</t>
  </si>
  <si>
    <t>1846</t>
  </si>
  <si>
    <t>luckia</t>
  </si>
  <si>
    <t>Heidenheim</t>
  </si>
  <si>
    <t>Aue</t>
  </si>
  <si>
    <t>Regensburg</t>
  </si>
  <si>
    <t>Dusseldorf</t>
  </si>
  <si>
    <t>Hamburger SV</t>
  </si>
  <si>
    <t>Greuther Furth</t>
  </si>
  <si>
    <t>betano</t>
  </si>
  <si>
    <t>Leicester</t>
  </si>
  <si>
    <t>Liverpool</t>
  </si>
  <si>
    <t>2411</t>
  </si>
  <si>
    <t>Nottingham</t>
  </si>
  <si>
    <t>Bournemouth</t>
  </si>
  <si>
    <t>2412</t>
  </si>
  <si>
    <t>Trabzonspor</t>
  </si>
  <si>
    <t>Gaziantep</t>
  </si>
  <si>
    <t>1882</t>
  </si>
  <si>
    <t>Cremonese</t>
  </si>
  <si>
    <t>Lecce</t>
  </si>
  <si>
    <t>1856</t>
  </si>
  <si>
    <t>Pescara</t>
  </si>
  <si>
    <t>Venezia</t>
  </si>
  <si>
    <t>Pordenone</t>
  </si>
  <si>
    <t>Cittadella</t>
  </si>
  <si>
    <t>Granada CF</t>
  </si>
  <si>
    <t>Atl. Madrid</t>
  </si>
  <si>
    <t>1869</t>
  </si>
  <si>
    <t>Sparta Rotterdam</t>
  </si>
  <si>
    <t>Sittard</t>
  </si>
  <si>
    <t>1849</t>
  </si>
  <si>
    <t>Auxerre</t>
  </si>
  <si>
    <t>Guingamp</t>
  </si>
  <si>
    <t>1844</t>
  </si>
  <si>
    <t>Torino</t>
  </si>
  <si>
    <t>Genoa</t>
  </si>
  <si>
    <t>1854</t>
  </si>
  <si>
    <t>Dortmund</t>
  </si>
  <si>
    <t>Hoffenheim</t>
  </si>
  <si>
    <t>1845</t>
  </si>
  <si>
    <t>Werder Bremen</t>
  </si>
  <si>
    <t>Freiburg</t>
  </si>
  <si>
    <t>Stuttgart</t>
  </si>
  <si>
    <t>Hertha Berlin</t>
  </si>
  <si>
    <t>Bayer Leverkusen</t>
  </si>
  <si>
    <t>Mainz</t>
  </si>
  <si>
    <t>Northampton</t>
  </si>
  <si>
    <t>Burton</t>
  </si>
  <si>
    <t>2413</t>
  </si>
  <si>
    <t>Shrewsbury</t>
  </si>
  <si>
    <t>Ipswich</t>
  </si>
  <si>
    <t>Spal</t>
  </si>
  <si>
    <t>Empoli</t>
  </si>
  <si>
    <t>Motherwell</t>
  </si>
  <si>
    <t>Hamilton</t>
  </si>
  <si>
    <t>2417</t>
  </si>
  <si>
    <t>Cambridge Utd</t>
  </si>
  <si>
    <t>Southend</t>
  </si>
  <si>
    <t>2414</t>
  </si>
  <si>
    <t>Dundee Utd</t>
  </si>
  <si>
    <t>Livingston</t>
  </si>
  <si>
    <t>Aberdeen</t>
  </si>
  <si>
    <t>St. Mirren</t>
  </si>
  <si>
    <t>Rangers</t>
  </si>
  <si>
    <t>Kilmarnock</t>
  </si>
  <si>
    <t>Huddersfield</t>
  </si>
  <si>
    <t>Wycombe</t>
  </si>
  <si>
    <t>Watford</t>
  </si>
  <si>
    <t>Bristol City</t>
  </si>
  <si>
    <t>Derby</t>
  </si>
  <si>
    <t>Middlesbrough</t>
  </si>
  <si>
    <t>Sunderland</t>
  </si>
  <si>
    <t>Doncaster</t>
  </si>
  <si>
    <t>Charlton</t>
  </si>
  <si>
    <t>Gillingham</t>
  </si>
  <si>
    <t>Hull</t>
  </si>
  <si>
    <t>MK Dons</t>
  </si>
  <si>
    <t>Cardiff</t>
  </si>
  <si>
    <t>Coventry</t>
  </si>
  <si>
    <t>Crystal Palace</t>
  </si>
  <si>
    <t>Burnley</t>
  </si>
  <si>
    <t>Bolton</t>
  </si>
  <si>
    <t>Stevenage</t>
  </si>
  <si>
    <t>Lincoln</t>
  </si>
  <si>
    <t>Accrington</t>
  </si>
  <si>
    <t>Birmingham</t>
  </si>
  <si>
    <t>Luton</t>
  </si>
  <si>
    <t>Bristol Rovers</t>
  </si>
  <si>
    <t>Swindon</t>
  </si>
  <si>
    <t>Plymouth</t>
  </si>
  <si>
    <t>Fleetwood</t>
  </si>
  <si>
    <t>Reading</t>
  </si>
  <si>
    <t>Millwall</t>
  </si>
  <si>
    <t>Norwich</t>
  </si>
  <si>
    <t>Stoke</t>
  </si>
  <si>
    <t>Waasland-Beveren</t>
  </si>
  <si>
    <t>Eupen</t>
  </si>
  <si>
    <t>1832</t>
  </si>
  <si>
    <t>Sevilla</t>
  </si>
  <si>
    <t>Huesca</t>
  </si>
  <si>
    <t>Nacional</t>
  </si>
  <si>
    <t>SC Farense</t>
  </si>
  <si>
    <t>Den Haag</t>
  </si>
  <si>
    <t>PSV</t>
  </si>
  <si>
    <t>Wolfsberger AC</t>
  </si>
  <si>
    <t>Admira</t>
  </si>
  <si>
    <t>1827</t>
  </si>
  <si>
    <t>Tirol</t>
  </si>
  <si>
    <t>Salzburg</t>
  </si>
  <si>
    <t>Altach</t>
  </si>
  <si>
    <t>Rapid Vienna</t>
  </si>
  <si>
    <t>Karagumruk</t>
  </si>
  <si>
    <t>Fenerbahce</t>
  </si>
  <si>
    <t>Paris SG</t>
  </si>
  <si>
    <t>Nice</t>
  </si>
  <si>
    <t>1843</t>
  </si>
  <si>
    <t>Mirandes</t>
  </si>
  <si>
    <t>Girona</t>
  </si>
  <si>
    <t>1871</t>
  </si>
  <si>
    <t>Eibar</t>
  </si>
  <si>
    <t>Valladolid</t>
  </si>
  <si>
    <t>Manchester City</t>
  </si>
  <si>
    <t>Tottenham</t>
  </si>
  <si>
    <t>St. Truiden</t>
  </si>
  <si>
    <t>Waregem</t>
  </si>
  <si>
    <t>Union Berlin</t>
  </si>
  <si>
    <t>Schalke</t>
  </si>
  <si>
    <t>Heracles</t>
  </si>
  <si>
    <t>Ajax</t>
  </si>
  <si>
    <t>Vitoria Guimaraes</t>
  </si>
  <si>
    <t>Rio Ave</t>
  </si>
  <si>
    <t>Chateauroux</t>
  </si>
  <si>
    <t>Le Havre</t>
  </si>
  <si>
    <t>Reims</t>
  </si>
  <si>
    <t>Lens</t>
  </si>
  <si>
    <t>Grenoble</t>
  </si>
  <si>
    <t>Amiens</t>
  </si>
  <si>
    <t>Troyes</t>
  </si>
  <si>
    <t>Rodez</t>
  </si>
  <si>
    <t>Caen</t>
  </si>
  <si>
    <t>Niort</t>
  </si>
  <si>
    <t>Clermont</t>
  </si>
  <si>
    <t>Chambly</t>
  </si>
  <si>
    <t>Dunkerque</t>
  </si>
  <si>
    <t>Nancy</t>
  </si>
  <si>
    <t>Pau FC</t>
  </si>
  <si>
    <t>Paris FC</t>
  </si>
  <si>
    <t>Tenerife</t>
  </si>
  <si>
    <t>Ponferradina</t>
  </si>
  <si>
    <t>Oostende</t>
  </si>
  <si>
    <t>Genk</t>
  </si>
  <si>
    <t>Spezia</t>
  </si>
  <si>
    <t>AC Milan</t>
  </si>
  <si>
    <t>Barcelona</t>
  </si>
  <si>
    <t>Alaves</t>
  </si>
  <si>
    <t>Goias</t>
  </si>
  <si>
    <t>Botafogo RJ</t>
  </si>
  <si>
    <t>2105</t>
  </si>
  <si>
    <t>Lyon</t>
  </si>
  <si>
    <t>Montpellier</t>
  </si>
  <si>
    <t>Brighton</t>
  </si>
  <si>
    <t>Aston Villa</t>
  </si>
  <si>
    <t>FC Porto</t>
  </si>
  <si>
    <t>Santos</t>
  </si>
  <si>
    <t>Coritiba</t>
  </si>
  <si>
    <t>Atletico-MG</t>
  </si>
  <si>
    <t>Bahia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</si>
</sst>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9"/>
  <sheetViews>
    <sheetView tabSelected="1" topLeftCell="T1" workbookViewId="0">
      <selection activeCell="AB4" sqref="AB4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0</v>
      </c>
      <c r="Z1">
        <f>COUNTIF(AL2:AN1048576,"&gt;0")</f>
        <v>0</v>
      </c>
      <c r="AA1" s="5" t="e">
        <f>_xlfn.STDEV.P(AO2:AQ1048576)</f>
        <v>#DIV/0!</v>
      </c>
      <c r="AB1">
        <v>1.2383999999999999</v>
      </c>
      <c r="AC1">
        <v>1.0309999999999999</v>
      </c>
      <c r="AD1">
        <f>MAX(Q2:S1048576)</f>
        <v>0.18122973585132995</v>
      </c>
      <c r="AE1">
        <f>SUMIF(Q2:S1048576,"&gt;0")/COUNTIF(Q2:S1048576,"&gt;0")</f>
        <v>7.1097895680931611E-2</v>
      </c>
      <c r="AF1">
        <f>AVERAGE(Q2:S1048576)</f>
        <v>9.1151148308886681E-4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33" si="0">IF((($AC$1*E2)^($AB$1))-(1-(($AC$1*E2)^($AB$1)))/(H2-1)&lt;0, 0,(($AC$1*E2)^($AB$1))-(1-(($AC$1*E2)^($AB$1)))/(H2-1))</f>
        <v>0</v>
      </c>
      <c r="R2">
        <f t="shared" ref="R2:R33" si="1">IF((($AC$1*F2)^($AB$1))-(1-(($AC$1*F2)^($AB$1)))/(I2-1)&lt;0, 0,(($AC$1*F2)^($AB$1))-(1-(($AC$1*F2)^($AB$1)))/(I2-1))</f>
        <v>0</v>
      </c>
      <c r="S2">
        <f t="shared" ref="S2:S33" si="2">IF((($AC$1*G2)^($AB$1))-(1-(($AC$1*G2)^($AB$1)))/(J2-1)&lt;0, 0,(($AC$1*G2)^($AB$1))-(1-(($AC$1*G2)^($AB$1)))/(J2-1))</f>
        <v>0</v>
      </c>
      <c r="T2">
        <f t="shared" ref="T2:V4" si="3">H2*Q2*N2</f>
        <v>0</v>
      </c>
      <c r="U2">
        <f t="shared" si="3"/>
        <v>0</v>
      </c>
      <c r="V2">
        <f t="shared" si="3"/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IFERROR(IF(Y1&lt;0,Y1,Y1/SQRT(AA1))  -IF(OR(MAX(AB4:AF4)&gt;AI1,AVERAGE(AB4:AF4)&gt;AI1/2),10000,0),-10000)</f>
        <v>-10000</v>
      </c>
      <c r="AL2">
        <f t="shared" ref="AL2:AN4" si="4">Q2*COUNT(N2)</f>
        <v>0</v>
      </c>
      <c r="AM2">
        <f t="shared" si="4"/>
        <v>0</v>
      </c>
      <c r="AN2">
        <f t="shared" si="4"/>
        <v>0</v>
      </c>
      <c r="AO2" t="str">
        <f t="shared" ref="AO2:AQ4" si="5">IF(AL2=0,"",T2-AL2)</f>
        <v/>
      </c>
      <c r="AP2" t="str">
        <f t="shared" si="5"/>
        <v/>
      </c>
      <c r="AQ2" t="str">
        <f t="shared" si="5"/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3"/>
        <v>0</v>
      </c>
      <c r="V3">
        <f t="shared" si="3"/>
        <v>0</v>
      </c>
      <c r="AB3">
        <v>1.2383999999999999</v>
      </c>
      <c r="AC3">
        <v>1.0309999999999999</v>
      </c>
      <c r="AD3">
        <v>0</v>
      </c>
      <c r="AF3">
        <v>0</v>
      </c>
      <c r="AL3">
        <f t="shared" si="4"/>
        <v>0</v>
      </c>
      <c r="AM3">
        <f t="shared" si="4"/>
        <v>0</v>
      </c>
      <c r="AN3">
        <f t="shared" si="4"/>
        <v>0</v>
      </c>
      <c r="AO3" t="str">
        <f t="shared" si="5"/>
        <v/>
      </c>
      <c r="AP3" t="str">
        <f t="shared" si="5"/>
        <v/>
      </c>
      <c r="AQ3" t="str">
        <f t="shared" si="5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3"/>
        <v>0</v>
      </c>
      <c r="V4">
        <f t="shared" si="3"/>
        <v>0</v>
      </c>
      <c r="AB4" s="1">
        <f>ABS(AB1-AB3)/AB3</f>
        <v>0</v>
      </c>
      <c r="AC4" s="1">
        <f>ABS(AC1-AC3)/AC3</f>
        <v>0</v>
      </c>
      <c r="AD4" s="1" t="e">
        <f>ABS(AD1-AD3)/AD3</f>
        <v>#DIV/0!</v>
      </c>
      <c r="AE4" s="1" t="e">
        <f>ABS(AE1-AE3)/AE3</f>
        <v>#DIV/0!</v>
      </c>
      <c r="AF4" s="1" t="e">
        <f>ABS(AF1-AF3)/AF3</f>
        <v>#DIV/0!</v>
      </c>
      <c r="AL4">
        <f t="shared" si="4"/>
        <v>0</v>
      </c>
      <c r="AM4">
        <f t="shared" si="4"/>
        <v>0</v>
      </c>
      <c r="AN4">
        <f t="shared" si="4"/>
        <v>0</v>
      </c>
      <c r="AO4" t="str">
        <f t="shared" si="5"/>
        <v/>
      </c>
      <c r="AP4" t="str">
        <f t="shared" si="5"/>
        <v/>
      </c>
      <c r="AQ4" t="str">
        <f t="shared" si="5"/>
        <v/>
      </c>
    </row>
    <row r="5" spans="1:43" x14ac:dyDescent="0.35">
      <c r="A5" t="s">
        <v>38</v>
      </c>
      <c r="B5" t="s">
        <v>39</v>
      </c>
      <c r="C5" t="s">
        <v>40</v>
      </c>
      <c r="D5" t="s">
        <v>41</v>
      </c>
      <c r="E5">
        <v>0.39610464851955612</v>
      </c>
      <c r="F5">
        <v>0.31677113635015458</v>
      </c>
      <c r="G5">
        <v>0.28712421513028918</v>
      </c>
      <c r="H5">
        <v>3.05</v>
      </c>
      <c r="I5">
        <v>2.2000000000000002</v>
      </c>
      <c r="J5">
        <v>3.3</v>
      </c>
      <c r="K5" t="s">
        <v>42</v>
      </c>
      <c r="L5" t="s">
        <v>42</v>
      </c>
      <c r="M5" t="s">
        <v>42</v>
      </c>
      <c r="Q5">
        <f t="shared" si="0"/>
        <v>2.982446754465351E-3</v>
      </c>
      <c r="R5">
        <f t="shared" si="1"/>
        <v>0</v>
      </c>
      <c r="S5">
        <f t="shared" si="2"/>
        <v>0</v>
      </c>
    </row>
    <row r="6" spans="1:43" x14ac:dyDescent="0.35">
      <c r="A6" t="s">
        <v>38</v>
      </c>
      <c r="B6" t="s">
        <v>43</v>
      </c>
      <c r="C6" t="s">
        <v>44</v>
      </c>
      <c r="D6" t="s">
        <v>41</v>
      </c>
      <c r="E6">
        <v>0.54918648678653814</v>
      </c>
      <c r="F6">
        <v>0.1881145784076238</v>
      </c>
      <c r="G6">
        <v>0.26269893480583822</v>
      </c>
      <c r="H6">
        <v>1.8</v>
      </c>
      <c r="I6">
        <v>4.1500000000000004</v>
      </c>
      <c r="J6">
        <v>3.5</v>
      </c>
      <c r="K6" t="s">
        <v>42</v>
      </c>
      <c r="L6" t="s">
        <v>42</v>
      </c>
      <c r="M6" t="s">
        <v>42</v>
      </c>
      <c r="Q6">
        <f t="shared" si="0"/>
        <v>0</v>
      </c>
      <c r="R6">
        <f t="shared" si="1"/>
        <v>0</v>
      </c>
      <c r="S6">
        <f t="shared" si="2"/>
        <v>0</v>
      </c>
    </row>
    <row r="7" spans="1:43" x14ac:dyDescent="0.35">
      <c r="A7" t="s">
        <v>38</v>
      </c>
      <c r="B7" t="s">
        <v>45</v>
      </c>
      <c r="C7" t="s">
        <v>46</v>
      </c>
      <c r="D7" t="s">
        <v>41</v>
      </c>
      <c r="E7">
        <v>0.39841144863415517</v>
      </c>
      <c r="F7">
        <v>0.31303821587073077</v>
      </c>
      <c r="G7">
        <v>0.28855033549511411</v>
      </c>
      <c r="H7">
        <v>2.9</v>
      </c>
      <c r="I7">
        <v>2.2999999999999998</v>
      </c>
      <c r="J7">
        <v>3.25</v>
      </c>
      <c r="K7" t="s">
        <v>42</v>
      </c>
      <c r="L7" t="s">
        <v>42</v>
      </c>
      <c r="M7" t="s">
        <v>42</v>
      </c>
      <c r="Q7">
        <f t="shared" si="0"/>
        <v>0</v>
      </c>
      <c r="R7">
        <f t="shared" si="1"/>
        <v>0</v>
      </c>
      <c r="S7">
        <f t="shared" si="2"/>
        <v>0</v>
      </c>
    </row>
    <row r="8" spans="1:43" x14ac:dyDescent="0.35">
      <c r="A8" t="s">
        <v>38</v>
      </c>
      <c r="B8" t="s">
        <v>47</v>
      </c>
      <c r="C8" t="s">
        <v>48</v>
      </c>
      <c r="D8" t="s">
        <v>41</v>
      </c>
      <c r="E8">
        <v>0.5584745559419384</v>
      </c>
      <c r="F8">
        <v>0.183394946915203</v>
      </c>
      <c r="G8">
        <v>0.25813049714285857</v>
      </c>
      <c r="H8">
        <v>1.88</v>
      </c>
      <c r="I8">
        <v>3.65</v>
      </c>
      <c r="J8">
        <v>3.6</v>
      </c>
      <c r="K8" t="s">
        <v>49</v>
      </c>
      <c r="L8" t="s">
        <v>42</v>
      </c>
      <c r="M8" t="s">
        <v>42</v>
      </c>
      <c r="Q8">
        <f t="shared" si="0"/>
        <v>0</v>
      </c>
      <c r="R8">
        <f t="shared" si="1"/>
        <v>0</v>
      </c>
      <c r="S8">
        <f t="shared" si="2"/>
        <v>0</v>
      </c>
    </row>
    <row r="9" spans="1:43" x14ac:dyDescent="0.35">
      <c r="A9" t="s">
        <v>38</v>
      </c>
      <c r="B9" t="s">
        <v>50</v>
      </c>
      <c r="C9" t="s">
        <v>51</v>
      </c>
      <c r="D9" t="s">
        <v>52</v>
      </c>
      <c r="E9">
        <v>0.2626778157544975</v>
      </c>
      <c r="F9">
        <v>0.47227806554785562</v>
      </c>
      <c r="G9">
        <v>0.26504411869764682</v>
      </c>
      <c r="H9">
        <v>3.75</v>
      </c>
      <c r="I9">
        <v>1.98</v>
      </c>
      <c r="J9">
        <v>3.7</v>
      </c>
      <c r="K9" t="s">
        <v>49</v>
      </c>
      <c r="L9" t="s">
        <v>49</v>
      </c>
      <c r="M9" t="s">
        <v>42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43" x14ac:dyDescent="0.35">
      <c r="A10" t="s">
        <v>38</v>
      </c>
      <c r="B10" t="s">
        <v>53</v>
      </c>
      <c r="C10" t="s">
        <v>54</v>
      </c>
      <c r="D10" t="s">
        <v>55</v>
      </c>
      <c r="E10">
        <v>0.32472104462103418</v>
      </c>
      <c r="F10">
        <v>0.39405763252242632</v>
      </c>
      <c r="G10">
        <v>0.28122132285653961</v>
      </c>
      <c r="H10">
        <v>3.3</v>
      </c>
      <c r="I10">
        <v>2.2000000000000002</v>
      </c>
      <c r="J10">
        <v>3.15</v>
      </c>
      <c r="K10" t="s">
        <v>42</v>
      </c>
      <c r="L10" t="s">
        <v>42</v>
      </c>
      <c r="M10" t="s">
        <v>42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43" x14ac:dyDescent="0.35">
      <c r="A11" t="s">
        <v>38</v>
      </c>
      <c r="B11" t="s">
        <v>56</v>
      </c>
      <c r="C11" t="s">
        <v>57</v>
      </c>
      <c r="D11" t="s">
        <v>58</v>
      </c>
      <c r="E11">
        <v>0.60378755629438008</v>
      </c>
      <c r="F11">
        <v>0.15517396079118209</v>
      </c>
      <c r="G11">
        <v>0.24103848291443769</v>
      </c>
      <c r="H11">
        <v>1.55</v>
      </c>
      <c r="I11">
        <v>5.75</v>
      </c>
      <c r="J11">
        <v>4.05</v>
      </c>
      <c r="K11" t="s">
        <v>49</v>
      </c>
      <c r="L11" t="s">
        <v>42</v>
      </c>
      <c r="M11" t="s">
        <v>42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43" x14ac:dyDescent="0.35">
      <c r="A12" t="s">
        <v>38</v>
      </c>
      <c r="B12" t="s">
        <v>59</v>
      </c>
      <c r="C12" t="s">
        <v>60</v>
      </c>
      <c r="D12" t="s">
        <v>61</v>
      </c>
      <c r="E12">
        <v>0.4431382756660035</v>
      </c>
      <c r="F12">
        <v>0.27014435638850409</v>
      </c>
      <c r="G12">
        <v>0.28671736794549252</v>
      </c>
      <c r="H12">
        <v>2.1</v>
      </c>
      <c r="I12">
        <v>3.25</v>
      </c>
      <c r="J12">
        <v>3.15</v>
      </c>
      <c r="K12" t="s">
        <v>49</v>
      </c>
      <c r="L12" t="s">
        <v>49</v>
      </c>
      <c r="M12" t="s">
        <v>49</v>
      </c>
      <c r="Q12">
        <f t="shared" si="0"/>
        <v>0</v>
      </c>
      <c r="R12">
        <f t="shared" si="1"/>
        <v>0</v>
      </c>
      <c r="S12">
        <f t="shared" si="2"/>
        <v>0</v>
      </c>
    </row>
    <row r="13" spans="1:43" x14ac:dyDescent="0.35">
      <c r="A13" t="s">
        <v>38</v>
      </c>
      <c r="B13" t="s">
        <v>62</v>
      </c>
      <c r="C13" t="s">
        <v>63</v>
      </c>
      <c r="D13" t="s">
        <v>61</v>
      </c>
      <c r="E13">
        <v>0.31710333282506609</v>
      </c>
      <c r="F13">
        <v>0.36403446970317771</v>
      </c>
      <c r="G13">
        <v>0.31886219747175609</v>
      </c>
      <c r="H13">
        <v>3.25</v>
      </c>
      <c r="I13">
        <v>2.2000000000000002</v>
      </c>
      <c r="J13">
        <v>2.95</v>
      </c>
      <c r="K13" t="s">
        <v>49</v>
      </c>
      <c r="L13" t="s">
        <v>49</v>
      </c>
      <c r="M13" t="s">
        <v>49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43" x14ac:dyDescent="0.35">
      <c r="A14" t="s">
        <v>38</v>
      </c>
      <c r="B14" t="s">
        <v>64</v>
      </c>
      <c r="C14" t="s">
        <v>65</v>
      </c>
      <c r="D14" t="s">
        <v>61</v>
      </c>
      <c r="E14">
        <v>0.36845367024108672</v>
      </c>
      <c r="F14">
        <v>0.322774960477755</v>
      </c>
      <c r="G14">
        <v>0.30877136928115828</v>
      </c>
      <c r="H14">
        <v>2.57</v>
      </c>
      <c r="I14">
        <v>2.7</v>
      </c>
      <c r="J14">
        <v>2.95</v>
      </c>
      <c r="K14" t="s">
        <v>49</v>
      </c>
      <c r="L14" t="s">
        <v>49</v>
      </c>
      <c r="M14" t="s">
        <v>49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43" x14ac:dyDescent="0.35">
      <c r="A15" t="s">
        <v>38</v>
      </c>
      <c r="B15" t="s">
        <v>66</v>
      </c>
      <c r="C15" t="s">
        <v>67</v>
      </c>
      <c r="D15" t="s">
        <v>68</v>
      </c>
      <c r="E15">
        <v>0.19790529750001179</v>
      </c>
      <c r="F15">
        <v>0.56294903435544941</v>
      </c>
      <c r="G15">
        <v>0.23914566814453869</v>
      </c>
      <c r="H15">
        <v>6</v>
      </c>
      <c r="I15">
        <v>1.7</v>
      </c>
      <c r="J15">
        <v>3.55</v>
      </c>
      <c r="K15" t="s">
        <v>42</v>
      </c>
      <c r="L15" t="s">
        <v>49</v>
      </c>
      <c r="M15" t="s">
        <v>49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43" x14ac:dyDescent="0.35">
      <c r="A16" t="s">
        <v>38</v>
      </c>
      <c r="B16" t="s">
        <v>69</v>
      </c>
      <c r="C16" t="s">
        <v>70</v>
      </c>
      <c r="D16" t="s">
        <v>71</v>
      </c>
      <c r="E16">
        <v>0.54381949458296996</v>
      </c>
      <c r="F16">
        <v>0.19319325462304421</v>
      </c>
      <c r="G16">
        <v>0.26298725079398583</v>
      </c>
      <c r="H16">
        <v>1.78</v>
      </c>
      <c r="I16">
        <v>4.3</v>
      </c>
      <c r="J16">
        <v>3.7</v>
      </c>
      <c r="K16" t="s">
        <v>49</v>
      </c>
      <c r="L16" t="s">
        <v>42</v>
      </c>
      <c r="M16" t="s">
        <v>42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1:19" x14ac:dyDescent="0.35">
      <c r="A17" t="s">
        <v>38</v>
      </c>
      <c r="B17" t="s">
        <v>72</v>
      </c>
      <c r="C17" t="s">
        <v>73</v>
      </c>
      <c r="D17" t="s">
        <v>74</v>
      </c>
      <c r="E17">
        <v>0.50084364727015429</v>
      </c>
      <c r="F17">
        <v>0.22584943452097811</v>
      </c>
      <c r="G17">
        <v>0.2733069182088676</v>
      </c>
      <c r="H17">
        <v>1.86</v>
      </c>
      <c r="I17">
        <v>4.05</v>
      </c>
      <c r="J17">
        <v>3.3</v>
      </c>
      <c r="K17" t="s">
        <v>42</v>
      </c>
      <c r="L17" t="s">
        <v>42</v>
      </c>
      <c r="M17" t="s">
        <v>42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1:19" x14ac:dyDescent="0.35">
      <c r="A18" t="s">
        <v>38</v>
      </c>
      <c r="B18" t="s">
        <v>75</v>
      </c>
      <c r="C18" t="s">
        <v>76</v>
      </c>
      <c r="D18" t="s">
        <v>77</v>
      </c>
      <c r="E18">
        <v>0.44745142315157632</v>
      </c>
      <c r="F18">
        <v>0.26742007757642611</v>
      </c>
      <c r="G18">
        <v>0.28512849927199768</v>
      </c>
      <c r="H18">
        <v>2.1</v>
      </c>
      <c r="I18">
        <v>3.65</v>
      </c>
      <c r="J18">
        <v>3.2</v>
      </c>
      <c r="K18" t="s">
        <v>42</v>
      </c>
      <c r="L18" t="s">
        <v>42</v>
      </c>
      <c r="M18" t="s">
        <v>49</v>
      </c>
      <c r="Q18">
        <f t="shared" si="0"/>
        <v>0</v>
      </c>
      <c r="R18">
        <f t="shared" si="1"/>
        <v>0</v>
      </c>
      <c r="S18">
        <f t="shared" si="2"/>
        <v>0</v>
      </c>
    </row>
    <row r="19" spans="1:19" x14ac:dyDescent="0.35">
      <c r="A19" t="s">
        <v>38</v>
      </c>
      <c r="B19" t="s">
        <v>78</v>
      </c>
      <c r="C19" t="s">
        <v>79</v>
      </c>
      <c r="D19" t="s">
        <v>80</v>
      </c>
      <c r="E19">
        <v>0.64671585758498595</v>
      </c>
      <c r="F19">
        <v>0.13261333285445351</v>
      </c>
      <c r="G19">
        <v>0.2206708095605604</v>
      </c>
      <c r="H19">
        <v>1.47</v>
      </c>
      <c r="I19">
        <v>6</v>
      </c>
      <c r="J19">
        <v>4.7</v>
      </c>
      <c r="K19" t="s">
        <v>49</v>
      </c>
      <c r="L19" t="s">
        <v>42</v>
      </c>
      <c r="M19" t="s">
        <v>42</v>
      </c>
      <c r="Q19">
        <f t="shared" si="0"/>
        <v>0</v>
      </c>
      <c r="R19">
        <f t="shared" si="1"/>
        <v>0</v>
      </c>
      <c r="S19">
        <f t="shared" si="2"/>
        <v>0</v>
      </c>
    </row>
    <row r="20" spans="1:19" x14ac:dyDescent="0.35">
      <c r="A20" t="s">
        <v>38</v>
      </c>
      <c r="B20" t="s">
        <v>81</v>
      </c>
      <c r="C20" t="s">
        <v>82</v>
      </c>
      <c r="D20" t="s">
        <v>80</v>
      </c>
      <c r="E20">
        <v>0.33172300426554918</v>
      </c>
      <c r="F20">
        <v>0.37766812190907012</v>
      </c>
      <c r="G20">
        <v>0.29060887382538059</v>
      </c>
      <c r="H20">
        <v>2.85</v>
      </c>
      <c r="I20">
        <v>2.5499999999999998</v>
      </c>
      <c r="J20">
        <v>3.15</v>
      </c>
      <c r="K20" t="s">
        <v>42</v>
      </c>
      <c r="L20" t="s">
        <v>42</v>
      </c>
      <c r="M20" t="s">
        <v>42</v>
      </c>
      <c r="Q20">
        <f t="shared" si="0"/>
        <v>0</v>
      </c>
      <c r="R20">
        <f t="shared" si="1"/>
        <v>0</v>
      </c>
      <c r="S20">
        <f t="shared" si="2"/>
        <v>0</v>
      </c>
    </row>
    <row r="21" spans="1:19" x14ac:dyDescent="0.35">
      <c r="A21" t="s">
        <v>38</v>
      </c>
      <c r="B21" t="s">
        <v>83</v>
      </c>
      <c r="C21" t="s">
        <v>84</v>
      </c>
      <c r="D21" t="s">
        <v>80</v>
      </c>
      <c r="E21">
        <v>0.42712154744034342</v>
      </c>
      <c r="F21">
        <v>0.28692967785124068</v>
      </c>
      <c r="G21">
        <v>0.28594877470841579</v>
      </c>
      <c r="H21">
        <v>2.15</v>
      </c>
      <c r="I21">
        <v>3.2</v>
      </c>
      <c r="J21">
        <v>3.5</v>
      </c>
      <c r="K21" t="s">
        <v>42</v>
      </c>
      <c r="L21" t="s">
        <v>42</v>
      </c>
      <c r="M21" t="s">
        <v>42</v>
      </c>
      <c r="Q21">
        <f t="shared" si="0"/>
        <v>0</v>
      </c>
      <c r="R21">
        <f t="shared" si="1"/>
        <v>0</v>
      </c>
      <c r="S21">
        <f t="shared" si="2"/>
        <v>0</v>
      </c>
    </row>
    <row r="22" spans="1:19" x14ac:dyDescent="0.35">
      <c r="A22" t="s">
        <v>38</v>
      </c>
      <c r="B22" t="s">
        <v>85</v>
      </c>
      <c r="C22" t="s">
        <v>86</v>
      </c>
      <c r="D22" t="s">
        <v>80</v>
      </c>
      <c r="E22">
        <v>0.61813885003382962</v>
      </c>
      <c r="F22">
        <v>0.14767529462729539</v>
      </c>
      <c r="G22">
        <v>0.23418585533887501</v>
      </c>
      <c r="H22">
        <v>1.47</v>
      </c>
      <c r="I22">
        <v>6.5</v>
      </c>
      <c r="J22">
        <v>4.5999999999999996</v>
      </c>
      <c r="K22" t="s">
        <v>49</v>
      </c>
      <c r="L22" t="s">
        <v>42</v>
      </c>
      <c r="M22" t="s">
        <v>42</v>
      </c>
      <c r="Q22">
        <f t="shared" si="0"/>
        <v>0</v>
      </c>
      <c r="R22">
        <f t="shared" si="1"/>
        <v>0</v>
      </c>
      <c r="S22">
        <f t="shared" si="2"/>
        <v>0</v>
      </c>
    </row>
    <row r="23" spans="1:19" x14ac:dyDescent="0.35">
      <c r="A23" t="s">
        <v>38</v>
      </c>
      <c r="B23" t="s">
        <v>87</v>
      </c>
      <c r="C23" t="s">
        <v>88</v>
      </c>
      <c r="D23" t="s">
        <v>89</v>
      </c>
      <c r="E23">
        <v>0.37489350952652423</v>
      </c>
      <c r="F23">
        <v>0.33329485926855751</v>
      </c>
      <c r="G23">
        <v>0.29181163120491821</v>
      </c>
      <c r="H23">
        <v>2.75</v>
      </c>
      <c r="I23">
        <v>2.5</v>
      </c>
      <c r="J23">
        <v>3.15</v>
      </c>
      <c r="K23" t="s">
        <v>42</v>
      </c>
      <c r="L23" t="s">
        <v>42</v>
      </c>
      <c r="M23" t="s">
        <v>42</v>
      </c>
      <c r="Q23">
        <f t="shared" si="0"/>
        <v>0</v>
      </c>
      <c r="R23">
        <f t="shared" si="1"/>
        <v>0</v>
      </c>
      <c r="S23">
        <f t="shared" si="2"/>
        <v>0</v>
      </c>
    </row>
    <row r="24" spans="1:19" x14ac:dyDescent="0.35">
      <c r="A24" t="s">
        <v>38</v>
      </c>
      <c r="B24" t="s">
        <v>90</v>
      </c>
      <c r="C24" t="s">
        <v>91</v>
      </c>
      <c r="D24" t="s">
        <v>89</v>
      </c>
      <c r="E24">
        <v>0.37321810984929782</v>
      </c>
      <c r="F24">
        <v>0.31171240598589522</v>
      </c>
      <c r="G24">
        <v>0.31506948416480701</v>
      </c>
      <c r="H24">
        <v>2.5499999999999998</v>
      </c>
      <c r="I24">
        <v>2.9</v>
      </c>
      <c r="J24">
        <v>2.9</v>
      </c>
      <c r="K24" t="s">
        <v>42</v>
      </c>
      <c r="L24" t="s">
        <v>42</v>
      </c>
      <c r="M24" t="s">
        <v>42</v>
      </c>
      <c r="Q24">
        <f t="shared" si="0"/>
        <v>0</v>
      </c>
      <c r="R24">
        <f t="shared" si="1"/>
        <v>0</v>
      </c>
      <c r="S24">
        <f t="shared" si="2"/>
        <v>0</v>
      </c>
    </row>
    <row r="25" spans="1:19" x14ac:dyDescent="0.35">
      <c r="A25" t="s">
        <v>38</v>
      </c>
      <c r="B25" t="s">
        <v>92</v>
      </c>
      <c r="C25" t="s">
        <v>93</v>
      </c>
      <c r="D25" t="s">
        <v>61</v>
      </c>
      <c r="E25">
        <v>0.36081010362751109</v>
      </c>
      <c r="F25">
        <v>0.33820242624060481</v>
      </c>
      <c r="G25">
        <v>0.30098747013188432</v>
      </c>
      <c r="H25">
        <v>2.7</v>
      </c>
      <c r="I25">
        <v>2.4700000000000002</v>
      </c>
      <c r="J25">
        <v>3.05</v>
      </c>
      <c r="K25" t="s">
        <v>49</v>
      </c>
      <c r="L25" t="s">
        <v>49</v>
      </c>
      <c r="M25" t="s">
        <v>49</v>
      </c>
      <c r="Q25">
        <f t="shared" si="0"/>
        <v>0</v>
      </c>
      <c r="R25">
        <f t="shared" si="1"/>
        <v>0</v>
      </c>
      <c r="S25">
        <f t="shared" si="2"/>
        <v>0</v>
      </c>
    </row>
    <row r="26" spans="1:19" x14ac:dyDescent="0.35">
      <c r="A26" t="s">
        <v>38</v>
      </c>
      <c r="B26" t="s">
        <v>94</v>
      </c>
      <c r="C26" t="s">
        <v>95</v>
      </c>
      <c r="D26" t="s">
        <v>96</v>
      </c>
      <c r="E26">
        <v>0.49482204099708138</v>
      </c>
      <c r="F26">
        <v>0.2299239403501383</v>
      </c>
      <c r="G26">
        <v>0.27525401865278021</v>
      </c>
      <c r="H26">
        <v>1.76</v>
      </c>
      <c r="I26">
        <v>4.4000000000000004</v>
      </c>
      <c r="J26">
        <v>3.4</v>
      </c>
      <c r="K26" t="s">
        <v>42</v>
      </c>
      <c r="L26" t="s">
        <v>42</v>
      </c>
      <c r="M26" t="s">
        <v>42</v>
      </c>
      <c r="Q26">
        <f t="shared" si="0"/>
        <v>0</v>
      </c>
      <c r="R26">
        <f t="shared" si="1"/>
        <v>0</v>
      </c>
      <c r="S26">
        <f t="shared" si="2"/>
        <v>0</v>
      </c>
    </row>
    <row r="27" spans="1:19" x14ac:dyDescent="0.35">
      <c r="A27" t="s">
        <v>38</v>
      </c>
      <c r="B27" t="s">
        <v>97</v>
      </c>
      <c r="C27" t="s">
        <v>98</v>
      </c>
      <c r="D27" t="s">
        <v>99</v>
      </c>
      <c r="E27">
        <v>0.54955987177019239</v>
      </c>
      <c r="F27">
        <v>0.18935887043790819</v>
      </c>
      <c r="G27">
        <v>0.26108125779189939</v>
      </c>
      <c r="H27">
        <v>1.0009999999999999</v>
      </c>
      <c r="I27">
        <v>1.0009999999999999</v>
      </c>
      <c r="J27">
        <v>1.0009999999999999</v>
      </c>
      <c r="Q27">
        <f t="shared" si="0"/>
        <v>0</v>
      </c>
      <c r="R27">
        <f t="shared" si="1"/>
        <v>0</v>
      </c>
      <c r="S27">
        <f t="shared" si="2"/>
        <v>0</v>
      </c>
    </row>
    <row r="28" spans="1:19" x14ac:dyDescent="0.35">
      <c r="A28" t="s">
        <v>38</v>
      </c>
      <c r="B28" t="s">
        <v>100</v>
      </c>
      <c r="C28" t="s">
        <v>101</v>
      </c>
      <c r="D28" t="s">
        <v>96</v>
      </c>
      <c r="E28">
        <v>0.26865123850761152</v>
      </c>
      <c r="F28">
        <v>0.45807337426266742</v>
      </c>
      <c r="G28">
        <v>0.273275387229721</v>
      </c>
      <c r="H28">
        <v>4</v>
      </c>
      <c r="I28">
        <v>2</v>
      </c>
      <c r="J28">
        <v>3.05</v>
      </c>
      <c r="K28" t="s">
        <v>42</v>
      </c>
      <c r="L28" t="s">
        <v>42</v>
      </c>
      <c r="M28" t="s">
        <v>42</v>
      </c>
      <c r="Q28">
        <f t="shared" si="0"/>
        <v>0</v>
      </c>
      <c r="R28">
        <f t="shared" si="1"/>
        <v>0</v>
      </c>
      <c r="S28">
        <f t="shared" si="2"/>
        <v>0</v>
      </c>
    </row>
    <row r="29" spans="1:19" x14ac:dyDescent="0.35">
      <c r="A29" t="s">
        <v>38</v>
      </c>
      <c r="B29" t="s">
        <v>102</v>
      </c>
      <c r="C29" t="s">
        <v>103</v>
      </c>
      <c r="D29" t="s">
        <v>96</v>
      </c>
      <c r="E29">
        <v>0.44935279929339372</v>
      </c>
      <c r="F29">
        <v>0.26360506778706128</v>
      </c>
      <c r="G29">
        <v>0.28704213291954489</v>
      </c>
      <c r="H29">
        <v>2</v>
      </c>
      <c r="I29">
        <v>3.75</v>
      </c>
      <c r="J29">
        <v>3.1</v>
      </c>
      <c r="K29" t="s">
        <v>42</v>
      </c>
      <c r="L29" t="s">
        <v>42</v>
      </c>
      <c r="M29" t="s">
        <v>42</v>
      </c>
      <c r="Q29">
        <f t="shared" si="0"/>
        <v>0</v>
      </c>
      <c r="R29">
        <f t="shared" si="1"/>
        <v>0</v>
      </c>
      <c r="S29">
        <f t="shared" si="2"/>
        <v>0</v>
      </c>
    </row>
    <row r="30" spans="1:19" x14ac:dyDescent="0.35">
      <c r="A30" t="s">
        <v>38</v>
      </c>
      <c r="B30" t="s">
        <v>104</v>
      </c>
      <c r="C30" t="s">
        <v>105</v>
      </c>
      <c r="D30" t="s">
        <v>96</v>
      </c>
      <c r="E30">
        <v>0.79617958596677529</v>
      </c>
      <c r="F30">
        <v>6.8693671608534762E-2</v>
      </c>
      <c r="G30">
        <v>0.13512674242468989</v>
      </c>
      <c r="H30">
        <v>1.1599999999999999</v>
      </c>
      <c r="I30">
        <v>12</v>
      </c>
      <c r="J30">
        <v>7.25</v>
      </c>
      <c r="K30" t="s">
        <v>49</v>
      </c>
      <c r="L30" t="s">
        <v>42</v>
      </c>
      <c r="M30" t="s">
        <v>42</v>
      </c>
      <c r="Q30">
        <f t="shared" si="0"/>
        <v>0</v>
      </c>
      <c r="R30">
        <f t="shared" si="1"/>
        <v>0</v>
      </c>
      <c r="S30">
        <f t="shared" si="2"/>
        <v>0</v>
      </c>
    </row>
    <row r="31" spans="1:19" x14ac:dyDescent="0.35">
      <c r="A31" t="s">
        <v>38</v>
      </c>
      <c r="B31" t="s">
        <v>106</v>
      </c>
      <c r="C31" t="s">
        <v>107</v>
      </c>
      <c r="D31" t="s">
        <v>55</v>
      </c>
      <c r="E31">
        <v>0.54823780171211656</v>
      </c>
      <c r="F31">
        <v>0.19024707940910621</v>
      </c>
      <c r="G31">
        <v>0.26151511887877721</v>
      </c>
      <c r="H31">
        <v>1.66</v>
      </c>
      <c r="I31">
        <v>5</v>
      </c>
      <c r="J31">
        <v>3.65</v>
      </c>
      <c r="K31" t="s">
        <v>42</v>
      </c>
      <c r="L31" t="s">
        <v>42</v>
      </c>
      <c r="M31" t="s">
        <v>42</v>
      </c>
      <c r="Q31">
        <f t="shared" si="0"/>
        <v>0</v>
      </c>
      <c r="R31">
        <f t="shared" si="1"/>
        <v>0</v>
      </c>
      <c r="S31">
        <f t="shared" si="2"/>
        <v>0</v>
      </c>
    </row>
    <row r="32" spans="1:19" x14ac:dyDescent="0.35">
      <c r="A32" t="s">
        <v>38</v>
      </c>
      <c r="B32" t="s">
        <v>108</v>
      </c>
      <c r="C32" t="s">
        <v>109</v>
      </c>
      <c r="D32" t="s">
        <v>55</v>
      </c>
      <c r="E32">
        <v>0.61892212043096406</v>
      </c>
      <c r="F32">
        <v>0.1458007402520288</v>
      </c>
      <c r="G32">
        <v>0.23527713931700711</v>
      </c>
      <c r="H32">
        <v>1.57</v>
      </c>
      <c r="I32">
        <v>6.25</v>
      </c>
      <c r="J32">
        <v>3.85</v>
      </c>
      <c r="K32" t="s">
        <v>49</v>
      </c>
      <c r="L32" t="s">
        <v>42</v>
      </c>
      <c r="M32" t="s">
        <v>42</v>
      </c>
      <c r="Q32">
        <f t="shared" si="0"/>
        <v>0</v>
      </c>
      <c r="R32">
        <f t="shared" si="1"/>
        <v>0</v>
      </c>
      <c r="S32">
        <f t="shared" si="2"/>
        <v>0</v>
      </c>
    </row>
    <row r="33" spans="1:19" x14ac:dyDescent="0.35">
      <c r="A33" t="s">
        <v>38</v>
      </c>
      <c r="B33" t="s">
        <v>110</v>
      </c>
      <c r="C33" t="s">
        <v>111</v>
      </c>
      <c r="D33" t="s">
        <v>55</v>
      </c>
      <c r="E33">
        <v>0.32488524243884248</v>
      </c>
      <c r="F33">
        <v>0.36149674072556842</v>
      </c>
      <c r="G33">
        <v>0.31361801683558899</v>
      </c>
      <c r="H33">
        <v>2.75</v>
      </c>
      <c r="I33">
        <v>2.7</v>
      </c>
      <c r="J33">
        <v>2.95</v>
      </c>
      <c r="K33" t="s">
        <v>42</v>
      </c>
      <c r="L33" t="s">
        <v>42</v>
      </c>
      <c r="M33" t="s">
        <v>49</v>
      </c>
      <c r="Q33">
        <f t="shared" si="0"/>
        <v>0</v>
      </c>
      <c r="R33">
        <f t="shared" si="1"/>
        <v>0</v>
      </c>
      <c r="S33">
        <f t="shared" si="2"/>
        <v>0</v>
      </c>
    </row>
    <row r="34" spans="1:19" x14ac:dyDescent="0.35">
      <c r="A34" t="s">
        <v>38</v>
      </c>
      <c r="B34" t="s">
        <v>112</v>
      </c>
      <c r="C34" t="s">
        <v>113</v>
      </c>
      <c r="D34" t="s">
        <v>89</v>
      </c>
      <c r="E34">
        <v>0.51808578221370982</v>
      </c>
      <c r="F34">
        <v>0.2113792260764738</v>
      </c>
      <c r="G34">
        <v>0.27053499170981637</v>
      </c>
      <c r="H34">
        <v>1.86</v>
      </c>
      <c r="I34">
        <v>4.05</v>
      </c>
      <c r="J34">
        <v>3.3</v>
      </c>
      <c r="K34" t="s">
        <v>42</v>
      </c>
      <c r="L34" t="s">
        <v>42</v>
      </c>
      <c r="M34" t="s">
        <v>42</v>
      </c>
      <c r="Q34">
        <f t="shared" ref="Q34:Q65" si="6">IF((($AC$1*E34)^($AB$1))-(1-(($AC$1*E34)^($AB$1)))/(H34-1)&lt;0, 0,(($AC$1*E34)^($AB$1))-(1-(($AC$1*E34)^($AB$1)))/(H34-1))</f>
        <v>0</v>
      </c>
      <c r="R34">
        <f t="shared" ref="R34:R65" si="7">IF((($AC$1*F34)^($AB$1))-(1-(($AC$1*F34)^($AB$1)))/(I34-1)&lt;0, 0,(($AC$1*F34)^($AB$1))-(1-(($AC$1*F34)^($AB$1)))/(I34-1))</f>
        <v>0</v>
      </c>
      <c r="S34">
        <f t="shared" ref="S34:S65" si="8">IF((($AC$1*G34)^($AB$1))-(1-(($AC$1*G34)^($AB$1)))/(J34-1)&lt;0, 0,(($AC$1*G34)^($AB$1))-(1-(($AC$1*G34)^($AB$1)))/(J34-1))</f>
        <v>0</v>
      </c>
    </row>
    <row r="35" spans="1:19" x14ac:dyDescent="0.35">
      <c r="A35" t="s">
        <v>38</v>
      </c>
      <c r="B35" t="s">
        <v>114</v>
      </c>
      <c r="C35" t="s">
        <v>115</v>
      </c>
      <c r="D35" t="s">
        <v>89</v>
      </c>
      <c r="E35">
        <v>0.53127148949713221</v>
      </c>
      <c r="F35">
        <v>0.20124819116041601</v>
      </c>
      <c r="G35">
        <v>0.26748031934245181</v>
      </c>
      <c r="H35">
        <v>1.8</v>
      </c>
      <c r="I35">
        <v>4.0999999999999996</v>
      </c>
      <c r="J35">
        <v>3.45</v>
      </c>
      <c r="K35" t="s">
        <v>42</v>
      </c>
      <c r="L35" t="s">
        <v>42</v>
      </c>
      <c r="M35" t="s">
        <v>42</v>
      </c>
      <c r="Q35">
        <f t="shared" si="6"/>
        <v>0</v>
      </c>
      <c r="R35">
        <f t="shared" si="7"/>
        <v>0</v>
      </c>
      <c r="S35">
        <f t="shared" si="8"/>
        <v>0</v>
      </c>
    </row>
    <row r="36" spans="1:19" x14ac:dyDescent="0.35">
      <c r="A36" t="s">
        <v>38</v>
      </c>
      <c r="B36" t="s">
        <v>116</v>
      </c>
      <c r="C36" t="s">
        <v>117</v>
      </c>
      <c r="D36" t="s">
        <v>89</v>
      </c>
      <c r="E36">
        <v>0.50828488167314523</v>
      </c>
      <c r="F36">
        <v>0.21712131514950969</v>
      </c>
      <c r="G36">
        <v>0.27459380317734511</v>
      </c>
      <c r="H36">
        <v>2</v>
      </c>
      <c r="I36">
        <v>3.5</v>
      </c>
      <c r="J36">
        <v>3.35</v>
      </c>
      <c r="K36" t="s">
        <v>42</v>
      </c>
      <c r="L36" t="s">
        <v>42</v>
      </c>
      <c r="M36" t="s">
        <v>42</v>
      </c>
      <c r="Q36">
        <f t="shared" si="6"/>
        <v>0</v>
      </c>
      <c r="R36">
        <f t="shared" si="7"/>
        <v>0</v>
      </c>
      <c r="S36">
        <f t="shared" si="8"/>
        <v>0</v>
      </c>
    </row>
    <row r="37" spans="1:19" x14ac:dyDescent="0.35">
      <c r="A37" t="s">
        <v>38</v>
      </c>
      <c r="B37" t="s">
        <v>118</v>
      </c>
      <c r="C37" t="s">
        <v>119</v>
      </c>
      <c r="D37" t="s">
        <v>55</v>
      </c>
      <c r="E37">
        <v>0.44927791539632878</v>
      </c>
      <c r="F37">
        <v>0.26661835755100333</v>
      </c>
      <c r="G37">
        <v>0.2841037270526679</v>
      </c>
      <c r="H37">
        <v>2.0499999999999998</v>
      </c>
      <c r="I37">
        <v>3.7</v>
      </c>
      <c r="J37">
        <v>3.2</v>
      </c>
      <c r="K37" t="s">
        <v>42</v>
      </c>
      <c r="L37" t="s">
        <v>42</v>
      </c>
      <c r="M37" t="s">
        <v>42</v>
      </c>
      <c r="Q37">
        <f t="shared" si="6"/>
        <v>0</v>
      </c>
      <c r="R37">
        <f t="shared" si="7"/>
        <v>0</v>
      </c>
      <c r="S37">
        <f t="shared" si="8"/>
        <v>0</v>
      </c>
    </row>
    <row r="38" spans="1:19" x14ac:dyDescent="0.35">
      <c r="A38" t="s">
        <v>38</v>
      </c>
      <c r="B38" t="s">
        <v>120</v>
      </c>
      <c r="C38" t="s">
        <v>121</v>
      </c>
      <c r="D38" t="s">
        <v>52</v>
      </c>
      <c r="E38">
        <v>0.36502422524791672</v>
      </c>
      <c r="F38">
        <v>0.32211596668064879</v>
      </c>
      <c r="G38">
        <v>0.31285980807143438</v>
      </c>
      <c r="H38">
        <v>2.6</v>
      </c>
      <c r="I38">
        <v>3</v>
      </c>
      <c r="J38">
        <v>3</v>
      </c>
      <c r="K38" t="s">
        <v>42</v>
      </c>
      <c r="L38" t="s">
        <v>42</v>
      </c>
      <c r="M38" t="s">
        <v>49</v>
      </c>
      <c r="Q38">
        <f t="shared" si="6"/>
        <v>0</v>
      </c>
      <c r="R38">
        <f t="shared" si="7"/>
        <v>0</v>
      </c>
      <c r="S38">
        <f t="shared" si="8"/>
        <v>0</v>
      </c>
    </row>
    <row r="39" spans="1:19" x14ac:dyDescent="0.35">
      <c r="A39" t="s">
        <v>38</v>
      </c>
      <c r="B39" t="s">
        <v>122</v>
      </c>
      <c r="C39" t="s">
        <v>123</v>
      </c>
      <c r="D39" t="s">
        <v>99</v>
      </c>
      <c r="E39">
        <v>0.47440271129614747</v>
      </c>
      <c r="F39">
        <v>0.24645672698968049</v>
      </c>
      <c r="G39">
        <v>0.27914056171417212</v>
      </c>
      <c r="H39">
        <v>1.0009999999999999</v>
      </c>
      <c r="I39">
        <v>1.0009999999999999</v>
      </c>
      <c r="J39">
        <v>1.0009999999999999</v>
      </c>
      <c r="Q39">
        <f t="shared" si="6"/>
        <v>0</v>
      </c>
      <c r="R39">
        <f t="shared" si="7"/>
        <v>0</v>
      </c>
      <c r="S39">
        <f t="shared" si="8"/>
        <v>0</v>
      </c>
    </row>
    <row r="40" spans="1:19" x14ac:dyDescent="0.35">
      <c r="A40" t="s">
        <v>38</v>
      </c>
      <c r="B40" t="s">
        <v>124</v>
      </c>
      <c r="C40" t="s">
        <v>125</v>
      </c>
      <c r="D40" t="s">
        <v>89</v>
      </c>
      <c r="E40">
        <v>0.50279207117131841</v>
      </c>
      <c r="F40">
        <v>0.2179605726566346</v>
      </c>
      <c r="G40">
        <v>0.2792473561720471</v>
      </c>
      <c r="H40">
        <v>1.86</v>
      </c>
      <c r="I40">
        <v>3.9</v>
      </c>
      <c r="J40">
        <v>3.35</v>
      </c>
      <c r="K40" t="s">
        <v>42</v>
      </c>
      <c r="L40" t="s">
        <v>42</v>
      </c>
      <c r="M40" t="s">
        <v>42</v>
      </c>
      <c r="Q40">
        <f t="shared" si="6"/>
        <v>0</v>
      </c>
      <c r="R40">
        <f t="shared" si="7"/>
        <v>0</v>
      </c>
      <c r="S40">
        <f t="shared" si="8"/>
        <v>0</v>
      </c>
    </row>
    <row r="41" spans="1:19" x14ac:dyDescent="0.35">
      <c r="A41" t="s">
        <v>38</v>
      </c>
      <c r="B41" t="s">
        <v>126</v>
      </c>
      <c r="C41" t="s">
        <v>127</v>
      </c>
      <c r="D41" t="s">
        <v>55</v>
      </c>
      <c r="E41">
        <v>0.34290756702272002</v>
      </c>
      <c r="F41">
        <v>0.34143532101021917</v>
      </c>
      <c r="G41">
        <v>0.31565711196706081</v>
      </c>
      <c r="H41">
        <v>2.65</v>
      </c>
      <c r="I41">
        <v>2.85</v>
      </c>
      <c r="J41">
        <v>2.9</v>
      </c>
      <c r="K41" t="s">
        <v>42</v>
      </c>
      <c r="L41" t="s">
        <v>42</v>
      </c>
      <c r="M41" t="s">
        <v>42</v>
      </c>
      <c r="Q41">
        <f t="shared" si="6"/>
        <v>0</v>
      </c>
      <c r="R41">
        <f t="shared" si="7"/>
        <v>0</v>
      </c>
      <c r="S41">
        <f t="shared" si="8"/>
        <v>0</v>
      </c>
    </row>
    <row r="42" spans="1:19" x14ac:dyDescent="0.35">
      <c r="A42" t="s">
        <v>38</v>
      </c>
      <c r="B42" t="s">
        <v>128</v>
      </c>
      <c r="C42" t="s">
        <v>129</v>
      </c>
      <c r="D42" t="s">
        <v>89</v>
      </c>
      <c r="E42">
        <v>0.44666359618219592</v>
      </c>
      <c r="F42">
        <v>0.26889443405206293</v>
      </c>
      <c r="G42">
        <v>0.28444196976574121</v>
      </c>
      <c r="H42">
        <v>2.1</v>
      </c>
      <c r="I42">
        <v>3.1</v>
      </c>
      <c r="J42">
        <v>3.5</v>
      </c>
      <c r="K42" t="s">
        <v>42</v>
      </c>
      <c r="L42" t="s">
        <v>42</v>
      </c>
      <c r="M42" t="s">
        <v>42</v>
      </c>
      <c r="Q42">
        <f t="shared" si="6"/>
        <v>0</v>
      </c>
      <c r="R42">
        <f t="shared" si="7"/>
        <v>0</v>
      </c>
      <c r="S42">
        <f t="shared" si="8"/>
        <v>0</v>
      </c>
    </row>
    <row r="43" spans="1:19" x14ac:dyDescent="0.35">
      <c r="A43" t="s">
        <v>38</v>
      </c>
      <c r="B43" t="s">
        <v>130</v>
      </c>
      <c r="C43" t="s">
        <v>131</v>
      </c>
      <c r="D43" t="s">
        <v>89</v>
      </c>
      <c r="E43">
        <v>0.38664123315495752</v>
      </c>
      <c r="F43">
        <v>0.31523246208964611</v>
      </c>
      <c r="G43">
        <v>0.29812630475539648</v>
      </c>
      <c r="H43">
        <v>2.5499999999999998</v>
      </c>
      <c r="I43">
        <v>2.6</v>
      </c>
      <c r="J43">
        <v>3.25</v>
      </c>
      <c r="K43" t="s">
        <v>42</v>
      </c>
      <c r="L43" t="s">
        <v>42</v>
      </c>
      <c r="M43" t="s">
        <v>42</v>
      </c>
      <c r="Q43">
        <f t="shared" si="6"/>
        <v>0</v>
      </c>
      <c r="R43">
        <f t="shared" si="7"/>
        <v>0</v>
      </c>
      <c r="S43">
        <f t="shared" si="8"/>
        <v>0</v>
      </c>
    </row>
    <row r="44" spans="1:19" x14ac:dyDescent="0.35">
      <c r="A44" t="s">
        <v>38</v>
      </c>
      <c r="B44" t="s">
        <v>132</v>
      </c>
      <c r="C44" t="s">
        <v>133</v>
      </c>
      <c r="D44" t="s">
        <v>55</v>
      </c>
      <c r="E44">
        <v>0.39633472273267101</v>
      </c>
      <c r="F44">
        <v>0.29950582432958289</v>
      </c>
      <c r="G44">
        <v>0.3041594529377461</v>
      </c>
      <c r="H44">
        <v>2.25</v>
      </c>
      <c r="I44">
        <v>3.3</v>
      </c>
      <c r="J44">
        <v>3</v>
      </c>
      <c r="K44" t="s">
        <v>42</v>
      </c>
      <c r="L44" t="s">
        <v>42</v>
      </c>
      <c r="M44" t="s">
        <v>42</v>
      </c>
      <c r="Q44">
        <f t="shared" si="6"/>
        <v>0</v>
      </c>
      <c r="R44">
        <f t="shared" si="7"/>
        <v>0</v>
      </c>
      <c r="S44">
        <f t="shared" si="8"/>
        <v>0</v>
      </c>
    </row>
    <row r="45" spans="1:19" x14ac:dyDescent="0.35">
      <c r="A45" t="s">
        <v>38</v>
      </c>
      <c r="B45" t="s">
        <v>134</v>
      </c>
      <c r="C45" t="s">
        <v>135</v>
      </c>
      <c r="D45" t="s">
        <v>55</v>
      </c>
      <c r="E45">
        <v>0.51898681216117859</v>
      </c>
      <c r="F45">
        <v>0.20997253814001771</v>
      </c>
      <c r="G45">
        <v>0.27104064969880381</v>
      </c>
      <c r="H45">
        <v>1.75</v>
      </c>
      <c r="I45">
        <v>4.8</v>
      </c>
      <c r="J45">
        <v>3.35</v>
      </c>
      <c r="K45" t="s">
        <v>49</v>
      </c>
      <c r="L45" t="s">
        <v>42</v>
      </c>
      <c r="M45" t="s">
        <v>42</v>
      </c>
      <c r="Q45">
        <f t="shared" si="6"/>
        <v>0</v>
      </c>
      <c r="R45">
        <f t="shared" si="7"/>
        <v>0</v>
      </c>
      <c r="S45">
        <f t="shared" si="8"/>
        <v>0</v>
      </c>
    </row>
    <row r="46" spans="1:19" x14ac:dyDescent="0.35">
      <c r="A46" t="s">
        <v>38</v>
      </c>
      <c r="B46" t="s">
        <v>136</v>
      </c>
      <c r="C46" t="s">
        <v>137</v>
      </c>
      <c r="D46" t="s">
        <v>138</v>
      </c>
      <c r="E46">
        <v>0.25778231058313889</v>
      </c>
      <c r="F46">
        <v>0.4762783075048585</v>
      </c>
      <c r="G46">
        <v>0.26593938191200261</v>
      </c>
      <c r="H46">
        <v>3.9</v>
      </c>
      <c r="I46">
        <v>1.82</v>
      </c>
      <c r="J46">
        <v>3.65</v>
      </c>
      <c r="K46" t="s">
        <v>42</v>
      </c>
      <c r="L46" t="s">
        <v>49</v>
      </c>
      <c r="M46" t="s">
        <v>42</v>
      </c>
      <c r="Q46">
        <f t="shared" si="6"/>
        <v>0</v>
      </c>
      <c r="R46">
        <f t="shared" si="7"/>
        <v>0</v>
      </c>
      <c r="S46">
        <f t="shared" si="8"/>
        <v>0</v>
      </c>
    </row>
    <row r="47" spans="1:19" x14ac:dyDescent="0.35">
      <c r="A47" t="s">
        <v>38</v>
      </c>
      <c r="B47" t="s">
        <v>139</v>
      </c>
      <c r="C47" t="s">
        <v>140</v>
      </c>
      <c r="D47" t="s">
        <v>68</v>
      </c>
      <c r="E47">
        <v>0.66522880489371194</v>
      </c>
      <c r="F47">
        <v>0.12361537952098831</v>
      </c>
      <c r="G47">
        <v>0.21115581558529961</v>
      </c>
      <c r="H47">
        <v>1.52</v>
      </c>
      <c r="I47">
        <v>7.25</v>
      </c>
      <c r="J47">
        <v>4.05</v>
      </c>
      <c r="K47" t="s">
        <v>49</v>
      </c>
      <c r="L47" t="s">
        <v>42</v>
      </c>
      <c r="M47" t="s">
        <v>42</v>
      </c>
      <c r="Q47">
        <f t="shared" si="6"/>
        <v>0</v>
      </c>
      <c r="R47">
        <f t="shared" si="7"/>
        <v>0</v>
      </c>
      <c r="S47">
        <f t="shared" si="8"/>
        <v>0</v>
      </c>
    </row>
    <row r="48" spans="1:19" x14ac:dyDescent="0.35">
      <c r="A48" t="s">
        <v>38</v>
      </c>
      <c r="B48" t="s">
        <v>141</v>
      </c>
      <c r="C48" t="s">
        <v>142</v>
      </c>
      <c r="D48" t="s">
        <v>28</v>
      </c>
      <c r="E48">
        <v>0.33194817289552409</v>
      </c>
      <c r="F48">
        <v>0.33970757986934907</v>
      </c>
      <c r="G48">
        <v>0.32834424723512667</v>
      </c>
      <c r="H48">
        <v>2.65</v>
      </c>
      <c r="I48">
        <v>2.85</v>
      </c>
      <c r="J48">
        <v>3.1</v>
      </c>
      <c r="K48" t="s">
        <v>42</v>
      </c>
      <c r="L48" t="s">
        <v>42</v>
      </c>
      <c r="M48" t="s">
        <v>49</v>
      </c>
      <c r="Q48">
        <f t="shared" si="6"/>
        <v>0</v>
      </c>
      <c r="R48">
        <f t="shared" si="7"/>
        <v>0</v>
      </c>
      <c r="S48">
        <f t="shared" si="8"/>
        <v>0</v>
      </c>
    </row>
    <row r="49" spans="1:19" x14ac:dyDescent="0.35">
      <c r="A49" t="s">
        <v>38</v>
      </c>
      <c r="B49" t="s">
        <v>143</v>
      </c>
      <c r="C49" t="s">
        <v>144</v>
      </c>
      <c r="D49" t="s">
        <v>71</v>
      </c>
      <c r="E49">
        <v>0.13753863113635639</v>
      </c>
      <c r="F49">
        <v>0.68570612646905382</v>
      </c>
      <c r="G49">
        <v>0.1767552423945899</v>
      </c>
      <c r="H49">
        <v>9.5</v>
      </c>
      <c r="I49">
        <v>1.24</v>
      </c>
      <c r="J49">
        <v>5.75</v>
      </c>
      <c r="K49" t="s">
        <v>42</v>
      </c>
      <c r="L49" t="s">
        <v>49</v>
      </c>
      <c r="M49" t="s">
        <v>42</v>
      </c>
      <c r="Q49">
        <f t="shared" si="6"/>
        <v>0</v>
      </c>
      <c r="R49">
        <f t="shared" si="7"/>
        <v>0</v>
      </c>
      <c r="S49">
        <f t="shared" si="8"/>
        <v>0</v>
      </c>
    </row>
    <row r="50" spans="1:19" x14ac:dyDescent="0.35">
      <c r="A50" t="s">
        <v>38</v>
      </c>
      <c r="B50" t="s">
        <v>145</v>
      </c>
      <c r="C50" t="s">
        <v>146</v>
      </c>
      <c r="D50" t="s">
        <v>147</v>
      </c>
      <c r="E50">
        <v>0.52408335947370199</v>
      </c>
      <c r="F50">
        <v>0.20350207355822131</v>
      </c>
      <c r="G50">
        <v>0.27241456696807692</v>
      </c>
      <c r="H50">
        <v>1.62</v>
      </c>
      <c r="I50">
        <v>4.6500000000000004</v>
      </c>
      <c r="J50">
        <v>3.85</v>
      </c>
      <c r="K50" t="s">
        <v>42</v>
      </c>
      <c r="L50" t="s">
        <v>42</v>
      </c>
      <c r="M50" t="s">
        <v>42</v>
      </c>
      <c r="Q50">
        <f t="shared" si="6"/>
        <v>0</v>
      </c>
      <c r="R50">
        <f t="shared" si="7"/>
        <v>0</v>
      </c>
      <c r="S50">
        <f t="shared" si="8"/>
        <v>0</v>
      </c>
    </row>
    <row r="51" spans="1:19" x14ac:dyDescent="0.35">
      <c r="A51" t="s">
        <v>38</v>
      </c>
      <c r="B51" t="s">
        <v>148</v>
      </c>
      <c r="C51" t="s">
        <v>149</v>
      </c>
      <c r="D51" t="s">
        <v>147</v>
      </c>
      <c r="E51">
        <v>0.1142486291921266</v>
      </c>
      <c r="F51">
        <v>0.72698293519738622</v>
      </c>
      <c r="G51">
        <v>0.15876843561048709</v>
      </c>
      <c r="H51">
        <v>7.5</v>
      </c>
      <c r="I51">
        <v>1.27</v>
      </c>
      <c r="J51">
        <v>5.75</v>
      </c>
      <c r="K51" t="s">
        <v>42</v>
      </c>
      <c r="L51" t="s">
        <v>42</v>
      </c>
      <c r="M51" t="s">
        <v>42</v>
      </c>
      <c r="Q51">
        <f t="shared" si="6"/>
        <v>0</v>
      </c>
      <c r="R51">
        <f t="shared" si="7"/>
        <v>0</v>
      </c>
      <c r="S51">
        <f t="shared" si="8"/>
        <v>0</v>
      </c>
    </row>
    <row r="52" spans="1:19" x14ac:dyDescent="0.35">
      <c r="A52" t="s">
        <v>38</v>
      </c>
      <c r="B52" t="s">
        <v>150</v>
      </c>
      <c r="C52" t="s">
        <v>151</v>
      </c>
      <c r="D52" t="s">
        <v>147</v>
      </c>
      <c r="E52">
        <v>0.14989781259870591</v>
      </c>
      <c r="F52">
        <v>0.65897037206365683</v>
      </c>
      <c r="G52">
        <v>0.19113181533763721</v>
      </c>
      <c r="H52">
        <v>5.25</v>
      </c>
      <c r="I52">
        <v>1.46</v>
      </c>
      <c r="J52">
        <v>4.6500000000000004</v>
      </c>
      <c r="K52" t="s">
        <v>42</v>
      </c>
      <c r="L52" t="s">
        <v>42</v>
      </c>
      <c r="M52" t="s">
        <v>42</v>
      </c>
      <c r="Q52">
        <f t="shared" si="6"/>
        <v>0</v>
      </c>
      <c r="R52">
        <f t="shared" si="7"/>
        <v>0</v>
      </c>
      <c r="S52">
        <f t="shared" si="8"/>
        <v>0</v>
      </c>
    </row>
    <row r="53" spans="1:19" x14ac:dyDescent="0.35">
      <c r="A53" t="s">
        <v>38</v>
      </c>
      <c r="B53" t="s">
        <v>152</v>
      </c>
      <c r="C53" t="s">
        <v>153</v>
      </c>
      <c r="D53" t="s">
        <v>58</v>
      </c>
      <c r="E53">
        <v>0.26868035238742971</v>
      </c>
      <c r="F53">
        <v>0.46649971369859428</v>
      </c>
      <c r="G53">
        <v>0.26481993391397612</v>
      </c>
      <c r="H53">
        <v>3.7</v>
      </c>
      <c r="I53">
        <v>1.83</v>
      </c>
      <c r="J53">
        <v>3.75</v>
      </c>
      <c r="K53" t="s">
        <v>49</v>
      </c>
      <c r="L53" t="s">
        <v>42</v>
      </c>
      <c r="M53" t="s">
        <v>42</v>
      </c>
      <c r="Q53">
        <f t="shared" si="6"/>
        <v>0</v>
      </c>
      <c r="R53">
        <f t="shared" si="7"/>
        <v>0</v>
      </c>
      <c r="S53">
        <f t="shared" si="8"/>
        <v>0</v>
      </c>
    </row>
    <row r="54" spans="1:19" x14ac:dyDescent="0.35">
      <c r="A54" t="s">
        <v>38</v>
      </c>
      <c r="B54" t="s">
        <v>154</v>
      </c>
      <c r="C54" t="s">
        <v>155</v>
      </c>
      <c r="D54" t="s">
        <v>156</v>
      </c>
      <c r="E54">
        <v>0.79111627225425929</v>
      </c>
      <c r="F54">
        <v>7.0486949315598263E-2</v>
      </c>
      <c r="G54">
        <v>0.13839677843014231</v>
      </c>
      <c r="H54">
        <v>1.21</v>
      </c>
      <c r="I54">
        <v>12</v>
      </c>
      <c r="J54">
        <v>6.75</v>
      </c>
      <c r="K54" t="s">
        <v>49</v>
      </c>
      <c r="L54" t="s">
        <v>49</v>
      </c>
      <c r="M54" t="s">
        <v>42</v>
      </c>
      <c r="Q54">
        <f t="shared" si="6"/>
        <v>0</v>
      </c>
      <c r="R54">
        <f t="shared" si="7"/>
        <v>0</v>
      </c>
      <c r="S54">
        <f t="shared" si="8"/>
        <v>0</v>
      </c>
    </row>
    <row r="55" spans="1:19" x14ac:dyDescent="0.35">
      <c r="A55" t="s">
        <v>38</v>
      </c>
      <c r="B55" t="s">
        <v>157</v>
      </c>
      <c r="C55" t="s">
        <v>158</v>
      </c>
      <c r="D55" t="s">
        <v>159</v>
      </c>
      <c r="E55">
        <v>0.38793239306067229</v>
      </c>
      <c r="F55">
        <v>0.25900171701789743</v>
      </c>
      <c r="G55">
        <v>0.3530658899214304</v>
      </c>
      <c r="H55">
        <v>2.25</v>
      </c>
      <c r="I55">
        <v>3.45</v>
      </c>
      <c r="J55">
        <v>2.85</v>
      </c>
      <c r="K55" t="s">
        <v>42</v>
      </c>
      <c r="L55" t="s">
        <v>42</v>
      </c>
      <c r="M55" t="s">
        <v>42</v>
      </c>
      <c r="Q55">
        <f t="shared" si="6"/>
        <v>0</v>
      </c>
      <c r="R55">
        <f t="shared" si="7"/>
        <v>0</v>
      </c>
      <c r="S55">
        <f t="shared" si="8"/>
        <v>0</v>
      </c>
    </row>
    <row r="56" spans="1:19" x14ac:dyDescent="0.35">
      <c r="A56" t="s">
        <v>38</v>
      </c>
      <c r="B56" t="s">
        <v>160</v>
      </c>
      <c r="C56" t="s">
        <v>161</v>
      </c>
      <c r="D56" t="s">
        <v>68</v>
      </c>
      <c r="E56">
        <v>0.39570879636166773</v>
      </c>
      <c r="F56">
        <v>0.27187741132126281</v>
      </c>
      <c r="G56">
        <v>0.33241379231706952</v>
      </c>
      <c r="H56">
        <v>2.0499999999999998</v>
      </c>
      <c r="I56">
        <v>3.9</v>
      </c>
      <c r="J56">
        <v>3.2</v>
      </c>
      <c r="K56" t="s">
        <v>42</v>
      </c>
      <c r="L56" t="s">
        <v>42</v>
      </c>
      <c r="M56" t="s">
        <v>42</v>
      </c>
      <c r="Q56">
        <f t="shared" si="6"/>
        <v>0</v>
      </c>
      <c r="R56">
        <f t="shared" si="7"/>
        <v>0</v>
      </c>
      <c r="S56">
        <f t="shared" si="8"/>
        <v>0</v>
      </c>
    </row>
    <row r="57" spans="1:19" x14ac:dyDescent="0.35">
      <c r="A57" t="s">
        <v>38</v>
      </c>
      <c r="B57" t="s">
        <v>162</v>
      </c>
      <c r="C57" t="s">
        <v>163</v>
      </c>
      <c r="D57" t="s">
        <v>52</v>
      </c>
      <c r="E57">
        <v>0.72090037998753065</v>
      </c>
      <c r="F57">
        <v>9.9426474818268842E-2</v>
      </c>
      <c r="G57">
        <v>0.17967314519420061</v>
      </c>
      <c r="H57">
        <v>1.36</v>
      </c>
      <c r="I57">
        <v>10.25</v>
      </c>
      <c r="J57">
        <v>5.96</v>
      </c>
      <c r="K57" t="s">
        <v>49</v>
      </c>
      <c r="L57" t="s">
        <v>49</v>
      </c>
      <c r="M57" t="s">
        <v>49</v>
      </c>
      <c r="Q57">
        <f t="shared" si="6"/>
        <v>0</v>
      </c>
      <c r="R57">
        <f t="shared" si="7"/>
        <v>0</v>
      </c>
      <c r="S57">
        <f t="shared" si="8"/>
        <v>0</v>
      </c>
    </row>
    <row r="58" spans="1:19" x14ac:dyDescent="0.35">
      <c r="A58" t="s">
        <v>38</v>
      </c>
      <c r="B58" t="s">
        <v>164</v>
      </c>
      <c r="C58" t="s">
        <v>165</v>
      </c>
      <c r="D58" t="s">
        <v>138</v>
      </c>
      <c r="E58">
        <v>0.42925995704932901</v>
      </c>
      <c r="F58">
        <v>0.28334709374328082</v>
      </c>
      <c r="G58">
        <v>0.28739294920739028</v>
      </c>
      <c r="H58">
        <v>2.0499999999999998</v>
      </c>
      <c r="I58">
        <v>3.35</v>
      </c>
      <c r="J58">
        <v>3.35</v>
      </c>
      <c r="K58" t="s">
        <v>42</v>
      </c>
      <c r="L58" t="s">
        <v>42</v>
      </c>
      <c r="M58" t="s">
        <v>42</v>
      </c>
      <c r="Q58">
        <f t="shared" si="6"/>
        <v>0</v>
      </c>
      <c r="R58">
        <f t="shared" si="7"/>
        <v>0</v>
      </c>
      <c r="S58">
        <f t="shared" si="8"/>
        <v>0</v>
      </c>
    </row>
    <row r="59" spans="1:19" x14ac:dyDescent="0.35">
      <c r="A59" t="s">
        <v>38</v>
      </c>
      <c r="B59" t="s">
        <v>166</v>
      </c>
      <c r="C59" t="s">
        <v>167</v>
      </c>
      <c r="D59" t="s">
        <v>80</v>
      </c>
      <c r="E59">
        <v>0.51928231733034824</v>
      </c>
      <c r="F59">
        <v>0.20743937979434701</v>
      </c>
      <c r="G59">
        <v>0.27327830287530469</v>
      </c>
      <c r="H59">
        <v>1.72</v>
      </c>
      <c r="I59">
        <v>5</v>
      </c>
      <c r="J59">
        <v>3.55</v>
      </c>
      <c r="K59" t="s">
        <v>49</v>
      </c>
      <c r="L59" t="s">
        <v>42</v>
      </c>
      <c r="M59" t="s">
        <v>42</v>
      </c>
      <c r="Q59">
        <f t="shared" si="6"/>
        <v>0</v>
      </c>
      <c r="R59">
        <f t="shared" si="7"/>
        <v>0</v>
      </c>
      <c r="S59">
        <f t="shared" si="8"/>
        <v>0</v>
      </c>
    </row>
    <row r="60" spans="1:19" x14ac:dyDescent="0.35">
      <c r="A60" t="s">
        <v>38</v>
      </c>
      <c r="B60" t="s">
        <v>168</v>
      </c>
      <c r="C60" t="s">
        <v>169</v>
      </c>
      <c r="D60" t="s">
        <v>71</v>
      </c>
      <c r="E60">
        <v>0.1486100790822735</v>
      </c>
      <c r="F60">
        <v>0.66385136762292174</v>
      </c>
      <c r="G60">
        <v>0.18753855329480479</v>
      </c>
      <c r="H60">
        <v>7.75</v>
      </c>
      <c r="I60">
        <v>1.31</v>
      </c>
      <c r="J60">
        <v>5.5</v>
      </c>
      <c r="K60" t="s">
        <v>42</v>
      </c>
      <c r="L60" t="s">
        <v>49</v>
      </c>
      <c r="M60" t="s">
        <v>42</v>
      </c>
      <c r="Q60">
        <f t="shared" si="6"/>
        <v>0</v>
      </c>
      <c r="R60">
        <f t="shared" si="7"/>
        <v>0</v>
      </c>
      <c r="S60">
        <f t="shared" si="8"/>
        <v>0</v>
      </c>
    </row>
    <row r="61" spans="1:19" x14ac:dyDescent="0.35">
      <c r="A61" t="s">
        <v>38</v>
      </c>
      <c r="B61" t="s">
        <v>170</v>
      </c>
      <c r="C61" t="s">
        <v>171</v>
      </c>
      <c r="D61" t="s">
        <v>28</v>
      </c>
      <c r="E61">
        <v>0.37255898443222191</v>
      </c>
      <c r="F61">
        <v>0.30577408401603989</v>
      </c>
      <c r="G61">
        <v>0.3216669315517382</v>
      </c>
      <c r="H61">
        <v>2.15</v>
      </c>
      <c r="I61">
        <v>3.4</v>
      </c>
      <c r="J61">
        <v>3.25</v>
      </c>
      <c r="K61" t="s">
        <v>42</v>
      </c>
      <c r="L61" t="s">
        <v>42</v>
      </c>
      <c r="M61" t="s">
        <v>42</v>
      </c>
      <c r="Q61">
        <f t="shared" si="6"/>
        <v>0</v>
      </c>
      <c r="R61">
        <f t="shared" si="7"/>
        <v>0</v>
      </c>
      <c r="S61">
        <f t="shared" si="8"/>
        <v>0</v>
      </c>
    </row>
    <row r="62" spans="1:19" x14ac:dyDescent="0.35">
      <c r="A62" t="s">
        <v>38</v>
      </c>
      <c r="B62" t="s">
        <v>172</v>
      </c>
      <c r="C62" t="s">
        <v>173</v>
      </c>
      <c r="D62" t="s">
        <v>74</v>
      </c>
      <c r="E62">
        <v>0.37633850577981631</v>
      </c>
      <c r="F62">
        <v>0.31448555333602429</v>
      </c>
      <c r="G62">
        <v>0.30917594088415928</v>
      </c>
      <c r="H62">
        <v>2.5</v>
      </c>
      <c r="I62">
        <v>3.05</v>
      </c>
      <c r="J62">
        <v>2.8</v>
      </c>
      <c r="K62" t="s">
        <v>42</v>
      </c>
      <c r="L62" t="s">
        <v>42</v>
      </c>
      <c r="M62" t="s">
        <v>42</v>
      </c>
      <c r="Q62">
        <f t="shared" si="6"/>
        <v>0</v>
      </c>
      <c r="R62">
        <f t="shared" si="7"/>
        <v>0</v>
      </c>
      <c r="S62">
        <f t="shared" si="8"/>
        <v>0</v>
      </c>
    </row>
    <row r="63" spans="1:19" x14ac:dyDescent="0.35">
      <c r="A63" t="s">
        <v>38</v>
      </c>
      <c r="B63" t="s">
        <v>174</v>
      </c>
      <c r="C63" t="s">
        <v>175</v>
      </c>
      <c r="D63" t="s">
        <v>156</v>
      </c>
      <c r="E63">
        <v>0.31122071382903188</v>
      </c>
      <c r="F63">
        <v>0.36678379016461321</v>
      </c>
      <c r="G63">
        <v>0.32199549600635491</v>
      </c>
      <c r="H63">
        <v>2.9</v>
      </c>
      <c r="I63">
        <v>2.6</v>
      </c>
      <c r="J63">
        <v>3.05</v>
      </c>
      <c r="K63" t="s">
        <v>42</v>
      </c>
      <c r="L63" t="s">
        <v>42</v>
      </c>
      <c r="M63" t="s">
        <v>49</v>
      </c>
      <c r="Q63">
        <f t="shared" si="6"/>
        <v>0</v>
      </c>
      <c r="R63">
        <f t="shared" si="7"/>
        <v>0</v>
      </c>
      <c r="S63">
        <f t="shared" si="8"/>
        <v>0</v>
      </c>
    </row>
    <row r="64" spans="1:19" x14ac:dyDescent="0.35">
      <c r="A64" t="s">
        <v>38</v>
      </c>
      <c r="B64" t="s">
        <v>176</v>
      </c>
      <c r="C64" t="s">
        <v>177</v>
      </c>
      <c r="D64" t="s">
        <v>74</v>
      </c>
      <c r="E64">
        <v>0.39835262347743372</v>
      </c>
      <c r="F64">
        <v>0.28925702059671521</v>
      </c>
      <c r="G64">
        <v>0.31239035592585118</v>
      </c>
      <c r="H64">
        <v>2.2000000000000002</v>
      </c>
      <c r="I64">
        <v>3.55</v>
      </c>
      <c r="J64">
        <v>2.85</v>
      </c>
      <c r="K64" t="s">
        <v>42</v>
      </c>
      <c r="L64" t="s">
        <v>42</v>
      </c>
      <c r="M64" t="s">
        <v>42</v>
      </c>
      <c r="Q64">
        <f t="shared" si="6"/>
        <v>0</v>
      </c>
      <c r="R64">
        <f t="shared" si="7"/>
        <v>0</v>
      </c>
      <c r="S64">
        <f t="shared" si="8"/>
        <v>0</v>
      </c>
    </row>
    <row r="65" spans="1:19" x14ac:dyDescent="0.35">
      <c r="A65" t="s">
        <v>38</v>
      </c>
      <c r="B65" t="s">
        <v>178</v>
      </c>
      <c r="C65" t="s">
        <v>179</v>
      </c>
      <c r="D65" t="s">
        <v>74</v>
      </c>
      <c r="E65">
        <v>0.59711957119691728</v>
      </c>
      <c r="F65">
        <v>0.1569691783618882</v>
      </c>
      <c r="G65">
        <v>0.2459112504411945</v>
      </c>
      <c r="H65">
        <v>1.58</v>
      </c>
      <c r="I65">
        <v>6</v>
      </c>
      <c r="J65">
        <v>3.4</v>
      </c>
      <c r="K65" t="s">
        <v>42</v>
      </c>
      <c r="L65" t="s">
        <v>42</v>
      </c>
      <c r="M65" t="s">
        <v>42</v>
      </c>
      <c r="Q65">
        <f t="shared" si="6"/>
        <v>0</v>
      </c>
      <c r="R65">
        <f t="shared" si="7"/>
        <v>0</v>
      </c>
      <c r="S65">
        <f t="shared" si="8"/>
        <v>0</v>
      </c>
    </row>
    <row r="66" spans="1:19" x14ac:dyDescent="0.35">
      <c r="A66" t="s">
        <v>38</v>
      </c>
      <c r="B66" t="s">
        <v>180</v>
      </c>
      <c r="C66" t="s">
        <v>181</v>
      </c>
      <c r="D66" t="s">
        <v>74</v>
      </c>
      <c r="E66">
        <v>0.44238287670265358</v>
      </c>
      <c r="F66">
        <v>0.27222268925499948</v>
      </c>
      <c r="G66">
        <v>0.28539443404234682</v>
      </c>
      <c r="H66">
        <v>2.1</v>
      </c>
      <c r="I66">
        <v>3.5</v>
      </c>
      <c r="J66">
        <v>3.1</v>
      </c>
      <c r="K66" t="s">
        <v>42</v>
      </c>
      <c r="L66" t="s">
        <v>42</v>
      </c>
      <c r="M66" t="s">
        <v>42</v>
      </c>
      <c r="Q66">
        <f t="shared" ref="Q66:Q79" si="9">IF((($AC$1*E66)^($AB$1))-(1-(($AC$1*E66)^($AB$1)))/(H66-1)&lt;0, 0,(($AC$1*E66)^($AB$1))-(1-(($AC$1*E66)^($AB$1)))/(H66-1))</f>
        <v>0</v>
      </c>
      <c r="R66">
        <f t="shared" ref="R66:R79" si="10">IF((($AC$1*F66)^($AB$1))-(1-(($AC$1*F66)^($AB$1)))/(I66-1)&lt;0, 0,(($AC$1*F66)^($AB$1))-(1-(($AC$1*F66)^($AB$1)))/(I66-1))</f>
        <v>0</v>
      </c>
      <c r="S66">
        <f t="shared" ref="S66:S79" si="11">IF((($AC$1*G66)^($AB$1))-(1-(($AC$1*G66)^($AB$1)))/(J66-1)&lt;0, 0,(($AC$1*G66)^($AB$1))-(1-(($AC$1*G66)^($AB$1)))/(J66-1))</f>
        <v>0</v>
      </c>
    </row>
    <row r="67" spans="1:19" x14ac:dyDescent="0.35">
      <c r="A67" t="s">
        <v>38</v>
      </c>
      <c r="B67" t="s">
        <v>182</v>
      </c>
      <c r="C67" t="s">
        <v>183</v>
      </c>
      <c r="D67" t="s">
        <v>74</v>
      </c>
      <c r="E67">
        <v>0.74341669951984812</v>
      </c>
      <c r="F67">
        <v>8.9896727341911467E-2</v>
      </c>
      <c r="G67">
        <v>0.1666865731382404</v>
      </c>
      <c r="H67">
        <v>1.22</v>
      </c>
      <c r="I67">
        <v>11</v>
      </c>
      <c r="J67">
        <v>6</v>
      </c>
      <c r="K67" t="s">
        <v>49</v>
      </c>
      <c r="L67" t="s">
        <v>42</v>
      </c>
      <c r="M67" t="s">
        <v>42</v>
      </c>
      <c r="Q67">
        <f t="shared" si="9"/>
        <v>0</v>
      </c>
      <c r="R67">
        <f t="shared" si="10"/>
        <v>0</v>
      </c>
      <c r="S67">
        <f t="shared" si="11"/>
        <v>0</v>
      </c>
    </row>
    <row r="68" spans="1:19" x14ac:dyDescent="0.35">
      <c r="A68" t="s">
        <v>38</v>
      </c>
      <c r="B68" t="s">
        <v>184</v>
      </c>
      <c r="C68" t="s">
        <v>185</v>
      </c>
      <c r="D68" t="s">
        <v>74</v>
      </c>
      <c r="E68">
        <v>0.34950355924540888</v>
      </c>
      <c r="F68">
        <v>0.33707063524726832</v>
      </c>
      <c r="G68">
        <v>0.31342580550732269</v>
      </c>
      <c r="H68">
        <v>2.9</v>
      </c>
      <c r="I68">
        <v>2.75</v>
      </c>
      <c r="J68">
        <v>2.7</v>
      </c>
      <c r="K68" t="s">
        <v>42</v>
      </c>
      <c r="L68" t="s">
        <v>42</v>
      </c>
      <c r="M68" t="s">
        <v>42</v>
      </c>
      <c r="Q68">
        <f t="shared" si="9"/>
        <v>0</v>
      </c>
      <c r="R68">
        <f t="shared" si="10"/>
        <v>0</v>
      </c>
      <c r="S68">
        <f t="shared" si="11"/>
        <v>0</v>
      </c>
    </row>
    <row r="69" spans="1:19" x14ac:dyDescent="0.35">
      <c r="A69" t="s">
        <v>38</v>
      </c>
      <c r="B69" t="s">
        <v>186</v>
      </c>
      <c r="C69" t="s">
        <v>187</v>
      </c>
      <c r="D69" t="s">
        <v>74</v>
      </c>
      <c r="E69">
        <v>0.30139731252788787</v>
      </c>
      <c r="F69">
        <v>0.4115974783533109</v>
      </c>
      <c r="G69">
        <v>0.28700520911880112</v>
      </c>
      <c r="H69">
        <v>3.45</v>
      </c>
      <c r="I69">
        <v>2.15</v>
      </c>
      <c r="J69">
        <v>3</v>
      </c>
      <c r="K69" t="s">
        <v>42</v>
      </c>
      <c r="L69" t="s">
        <v>42</v>
      </c>
      <c r="M69" t="s">
        <v>42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1:19" x14ac:dyDescent="0.35">
      <c r="A70" t="s">
        <v>38</v>
      </c>
      <c r="B70" t="s">
        <v>188</v>
      </c>
      <c r="C70" t="s">
        <v>189</v>
      </c>
      <c r="D70" t="s">
        <v>159</v>
      </c>
      <c r="E70">
        <v>0.47485186541759011</v>
      </c>
      <c r="F70">
        <v>0.2039720845118814</v>
      </c>
      <c r="G70">
        <v>0.32117605007052852</v>
      </c>
      <c r="H70">
        <v>1.95</v>
      </c>
      <c r="I70">
        <v>4.4000000000000004</v>
      </c>
      <c r="J70">
        <v>2.95</v>
      </c>
      <c r="K70" t="s">
        <v>42</v>
      </c>
      <c r="L70" t="s">
        <v>42</v>
      </c>
      <c r="M70" t="s">
        <v>49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 x14ac:dyDescent="0.35">
      <c r="A71" t="s">
        <v>38</v>
      </c>
      <c r="B71" t="s">
        <v>190</v>
      </c>
      <c r="C71" t="s">
        <v>191</v>
      </c>
      <c r="D71" t="s">
        <v>138</v>
      </c>
      <c r="E71">
        <v>0.37682990840069253</v>
      </c>
      <c r="F71">
        <v>0.33534906198468811</v>
      </c>
      <c r="G71">
        <v>0.28782102961461947</v>
      </c>
      <c r="H71">
        <v>2.4500000000000002</v>
      </c>
      <c r="I71">
        <v>2.5</v>
      </c>
      <c r="J71">
        <v>3.6</v>
      </c>
      <c r="K71" t="s">
        <v>42</v>
      </c>
      <c r="L71" t="s">
        <v>42</v>
      </c>
      <c r="M71" t="s">
        <v>42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 x14ac:dyDescent="0.35">
      <c r="A72" t="s">
        <v>38</v>
      </c>
      <c r="B72" t="s">
        <v>192</v>
      </c>
      <c r="C72" t="s">
        <v>193</v>
      </c>
      <c r="D72" t="s">
        <v>77</v>
      </c>
      <c r="E72">
        <v>0.1565160887323318</v>
      </c>
      <c r="F72">
        <v>0.64191948193073611</v>
      </c>
      <c r="G72">
        <v>0.201564429336932</v>
      </c>
      <c r="H72">
        <v>6</v>
      </c>
      <c r="I72">
        <v>1.5</v>
      </c>
      <c r="J72">
        <v>4.3499999999999996</v>
      </c>
      <c r="K72" t="s">
        <v>42</v>
      </c>
      <c r="L72" t="s">
        <v>49</v>
      </c>
      <c r="M72" t="s">
        <v>42</v>
      </c>
      <c r="Q72">
        <f t="shared" si="9"/>
        <v>0</v>
      </c>
      <c r="R72">
        <f t="shared" si="10"/>
        <v>0</v>
      </c>
      <c r="S72">
        <f t="shared" si="11"/>
        <v>0</v>
      </c>
    </row>
    <row r="73" spans="1:19" x14ac:dyDescent="0.35">
      <c r="A73" t="s">
        <v>38</v>
      </c>
      <c r="B73" t="s">
        <v>194</v>
      </c>
      <c r="C73" t="s">
        <v>195</v>
      </c>
      <c r="D73" t="s">
        <v>68</v>
      </c>
      <c r="E73">
        <v>0.81510612798383375</v>
      </c>
      <c r="F73">
        <v>6.0150277795059742E-2</v>
      </c>
      <c r="G73">
        <v>0.12474359422110649</v>
      </c>
      <c r="H73">
        <v>1.31</v>
      </c>
      <c r="I73">
        <v>9</v>
      </c>
      <c r="J73">
        <v>6</v>
      </c>
      <c r="K73" t="s">
        <v>49</v>
      </c>
      <c r="L73" t="s">
        <v>42</v>
      </c>
      <c r="M73" t="s">
        <v>42</v>
      </c>
      <c r="Q73">
        <f t="shared" si="9"/>
        <v>0.18122973585132995</v>
      </c>
      <c r="R73">
        <f t="shared" si="10"/>
        <v>0</v>
      </c>
      <c r="S73">
        <f t="shared" si="11"/>
        <v>0</v>
      </c>
    </row>
    <row r="74" spans="1:19" x14ac:dyDescent="0.35">
      <c r="A74" t="s">
        <v>38</v>
      </c>
      <c r="B74" t="s">
        <v>196</v>
      </c>
      <c r="C74" t="s">
        <v>197</v>
      </c>
      <c r="D74" t="s">
        <v>198</v>
      </c>
      <c r="E74">
        <v>0.60124828938919017</v>
      </c>
      <c r="F74">
        <v>0.14104771209607361</v>
      </c>
      <c r="G74">
        <v>0.25770399851473619</v>
      </c>
      <c r="H74">
        <v>1.57</v>
      </c>
      <c r="I74">
        <v>5.3</v>
      </c>
      <c r="J74">
        <v>4.05</v>
      </c>
      <c r="K74" t="s">
        <v>42</v>
      </c>
      <c r="L74" t="s">
        <v>49</v>
      </c>
      <c r="M74" t="s">
        <v>49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 x14ac:dyDescent="0.35">
      <c r="A75" t="s">
        <v>38</v>
      </c>
      <c r="B75" t="s">
        <v>199</v>
      </c>
      <c r="C75" t="s">
        <v>200</v>
      </c>
      <c r="D75" t="s">
        <v>156</v>
      </c>
      <c r="E75">
        <v>0.7326620071304466</v>
      </c>
      <c r="F75">
        <v>9.4351535305558717E-2</v>
      </c>
      <c r="G75">
        <v>0.17298645756399469</v>
      </c>
      <c r="H75">
        <v>1.38</v>
      </c>
      <c r="I75">
        <v>7</v>
      </c>
      <c r="J75">
        <v>5.25</v>
      </c>
      <c r="K75" t="s">
        <v>49</v>
      </c>
      <c r="L75" t="s">
        <v>42</v>
      </c>
      <c r="M75" t="s">
        <v>42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1:19" x14ac:dyDescent="0.35">
      <c r="A76" t="s">
        <v>38</v>
      </c>
      <c r="B76" t="s">
        <v>201</v>
      </c>
      <c r="C76" t="s">
        <v>202</v>
      </c>
      <c r="D76" t="s">
        <v>52</v>
      </c>
      <c r="E76">
        <v>0.30876894572931302</v>
      </c>
      <c r="F76">
        <v>0.37854678046019852</v>
      </c>
      <c r="G76">
        <v>0.31268427381048858</v>
      </c>
      <c r="H76">
        <v>2.8</v>
      </c>
      <c r="I76">
        <v>2.5</v>
      </c>
      <c r="J76">
        <v>3.4</v>
      </c>
      <c r="K76" t="s">
        <v>42</v>
      </c>
      <c r="L76" t="s">
        <v>42</v>
      </c>
      <c r="M76" t="s">
        <v>49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 x14ac:dyDescent="0.35">
      <c r="A77" t="s">
        <v>38</v>
      </c>
      <c r="B77" t="s">
        <v>203</v>
      </c>
      <c r="C77" t="s">
        <v>27</v>
      </c>
      <c r="D77" t="s">
        <v>28</v>
      </c>
      <c r="E77">
        <v>0.80618542313440589</v>
      </c>
      <c r="F77">
        <v>6.4116997838780942E-2</v>
      </c>
      <c r="G77">
        <v>0.12969757902681309</v>
      </c>
      <c r="H77">
        <v>1.23</v>
      </c>
      <c r="I77">
        <v>16</v>
      </c>
      <c r="J77">
        <v>6</v>
      </c>
      <c r="K77" t="s">
        <v>42</v>
      </c>
      <c r="L77" t="s">
        <v>49</v>
      </c>
      <c r="M77" t="s">
        <v>42</v>
      </c>
      <c r="Q77">
        <f t="shared" si="9"/>
        <v>0</v>
      </c>
      <c r="R77">
        <f t="shared" si="10"/>
        <v>0</v>
      </c>
      <c r="S77">
        <f t="shared" si="11"/>
        <v>0</v>
      </c>
    </row>
    <row r="78" spans="1:19" x14ac:dyDescent="0.35">
      <c r="A78" t="s">
        <v>38</v>
      </c>
      <c r="B78" t="s">
        <v>204</v>
      </c>
      <c r="C78" t="s">
        <v>205</v>
      </c>
      <c r="D78" t="s">
        <v>198</v>
      </c>
      <c r="E78">
        <v>0.72677538194162872</v>
      </c>
      <c r="F78">
        <v>8.6353909274689652E-2</v>
      </c>
      <c r="G78">
        <v>0.18687070878368151</v>
      </c>
      <c r="H78">
        <v>1.38</v>
      </c>
      <c r="I78">
        <v>7.8</v>
      </c>
      <c r="J78">
        <v>5</v>
      </c>
      <c r="K78" t="s">
        <v>49</v>
      </c>
      <c r="L78" t="s">
        <v>49</v>
      </c>
      <c r="M78" t="s">
        <v>42</v>
      </c>
      <c r="Q78">
        <f t="shared" si="9"/>
        <v>0</v>
      </c>
      <c r="R78">
        <f t="shared" si="10"/>
        <v>0</v>
      </c>
      <c r="S78">
        <f t="shared" si="11"/>
        <v>0</v>
      </c>
    </row>
    <row r="79" spans="1:19" x14ac:dyDescent="0.35">
      <c r="A79" t="s">
        <v>38</v>
      </c>
      <c r="B79" t="s">
        <v>206</v>
      </c>
      <c r="C79" t="s">
        <v>207</v>
      </c>
      <c r="D79" t="s">
        <v>198</v>
      </c>
      <c r="E79">
        <v>0.74610471076604845</v>
      </c>
      <c r="F79">
        <v>8.6312751820670899E-2</v>
      </c>
      <c r="G79">
        <v>0.16758253741328061</v>
      </c>
      <c r="H79">
        <v>1.4</v>
      </c>
      <c r="I79">
        <v>6.8</v>
      </c>
      <c r="J79">
        <v>5.25</v>
      </c>
      <c r="K79" t="s">
        <v>49</v>
      </c>
      <c r="L79" t="s">
        <v>49</v>
      </c>
      <c r="M79" t="s">
        <v>42</v>
      </c>
      <c r="Q79">
        <f t="shared" si="9"/>
        <v>2.9081504436999528E-2</v>
      </c>
      <c r="R79">
        <f t="shared" si="10"/>
        <v>0</v>
      </c>
      <c r="S79">
        <f t="shared" si="1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2021-02-13T11:16:01Z</dcterms:modified>
</cp:coreProperties>
</file>