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/>
  <mc:AlternateContent xmlns:mc="http://schemas.openxmlformats.org/markup-compatibility/2006">
    <mc:Choice Requires="x15">
      <x15ac:absPath xmlns:x15ac="http://schemas.microsoft.com/office/spreadsheetml/2010/11/ac" url="C:\Users\joaos\Desktop\docs\github\soccer_predictor\predictor\"/>
    </mc:Choice>
  </mc:AlternateContent>
  <xr:revisionPtr revIDLastSave="0" documentId="13_ncr:1_{AFF03E4A-4AD6-43F7-AE62-C73B141804BA}" xr6:coauthVersionLast="46" xr6:coauthVersionMax="46" xr10:uidLastSave="{00000000-0000-0000-0000-000000000000}"/>
  <bookViews>
    <workbookView xWindow="2280" yWindow="2280" windowWidth="14400" windowHeight="7360" xr2:uid="{00000000-000D-0000-FFFF-FFFF00000000}"/>
  </bookViews>
  <sheets>
    <sheet name="Sheet" sheetId="1" r:id="rId1"/>
  </sheets>
  <definedNames>
    <definedName name="solver_adj" localSheetId="0" hidden="1">Sheet!$AB$1,Sheet!$AC$1</definedName>
    <definedName name="solver_cvg" localSheetId="0" hidden="1">"""""""""""""""""""""""""""""""""""""""""""""""""""""""""""""""""""""""""""""""""""""""""""""""""""""""""""""""""""""""""""""""0,0001"""""""""""""""""""""""""""""""""""""""""""""""""""""""""""""""""""""""""""""""""""""""""""""""""""""""""""""""""""""""""""""""</definedName>
    <definedName name="solver_drv" localSheetId="0" hidden="1">1</definedName>
    <definedName name="solver_eng" localSheetId="0" hidden="1">3</definedName>
    <definedName name="solver_est" localSheetId="0" hidden="1">1</definedName>
    <definedName name="solver_itr" localSheetId="0" hidden="1">2147483647</definedName>
    <definedName name="solver_lhs1" localSheetId="0" hidden="1">Sheet!$AB$1:$AC$1</definedName>
    <definedName name="solver_lhs2" localSheetId="0" hidden="1">Sheet!$AB$1:$AC$1</definedName>
    <definedName name="solver_mip" localSheetId="0" hidden="1">2147483647</definedName>
    <definedName name="solver_mni" localSheetId="0" hidden="1">30</definedName>
    <definedName name="solver_mrt" localSheetId="0" hidden="1">"""""""""""""""""""""""""""""""""""""""""""""""""""""""""""""""""""""""""""""""""""""""""""""""""""""""""""""""""""""""""""""""0,1"""""""""""""""""""""""""""""""""""""""""""""""""""""""""""""""""""""""""""""""""""""""""""""""""""""""""""""""""""""""""""""""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Sheet!$AI$2</definedName>
    <definedName name="solver_pre" localSheetId="0" hidden="1">"""""""""""""""""""""""""""""""""""""""""""""""""""""""""""""""""""""""""""""""""""""""""""""""""""""""""""""""""""""""""""""""0,000001"""""""""""""""""""""""""""""""""""""""""""""""""""""""""""""""""""""""""""""""""""""""""""""""""""""""""""""""""""""""""""""""</definedName>
    <definedName name="solver_rbv" localSheetId="0" hidden="1">1</definedName>
    <definedName name="solver_rel1" localSheetId="0" hidden="1">1</definedName>
    <definedName name="solver_rel2" localSheetId="0" hidden="1">3</definedName>
    <definedName name="solver_rhs1" localSheetId="0" hidden="1">2</definedName>
    <definedName name="solver_rhs2" localSheetId="0" hidden="1">0.5</definedName>
    <definedName name="solver_rlx" localSheetId="0" hidden="1">2</definedName>
    <definedName name="solver_rsd" localSheetId="0" hidden="1">5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" i="1" l="1"/>
  <c r="R2" i="1"/>
  <c r="S2" i="1"/>
  <c r="Q3" i="1"/>
  <c r="R3" i="1"/>
  <c r="S3" i="1"/>
  <c r="Q4" i="1"/>
  <c r="R4" i="1"/>
  <c r="S4" i="1"/>
  <c r="Q5" i="1"/>
  <c r="R5" i="1"/>
  <c r="S5" i="1"/>
  <c r="Q6" i="1"/>
  <c r="R6" i="1"/>
  <c r="S6" i="1"/>
  <c r="Q7" i="1"/>
  <c r="R7" i="1"/>
  <c r="S7" i="1"/>
  <c r="Q8" i="1"/>
  <c r="R8" i="1"/>
  <c r="S8" i="1"/>
  <c r="Q9" i="1"/>
  <c r="R9" i="1"/>
  <c r="S9" i="1"/>
  <c r="Q10" i="1"/>
  <c r="R10" i="1"/>
  <c r="S10" i="1"/>
  <c r="Q11" i="1"/>
  <c r="R11" i="1"/>
  <c r="S11" i="1"/>
  <c r="Q12" i="1"/>
  <c r="R12" i="1"/>
  <c r="S12" i="1"/>
  <c r="T2" i="1"/>
  <c r="V2" i="1"/>
  <c r="T3" i="1"/>
  <c r="U3" i="1"/>
  <c r="V3" i="1"/>
  <c r="T4" i="1"/>
  <c r="U4" i="1"/>
  <c r="V4" i="1"/>
  <c r="AC4" i="1"/>
  <c r="AB4" i="1"/>
  <c r="AE1" i="1" l="1"/>
  <c r="AE4" i="1" s="1"/>
  <c r="Z1" i="1"/>
  <c r="AD1" i="1"/>
  <c r="AD4" i="1" s="1"/>
  <c r="U2" i="1"/>
  <c r="Y1" i="1" s="1"/>
  <c r="AF1" i="1"/>
  <c r="AF4" i="1" s="1"/>
  <c r="AI2" i="1" l="1"/>
</calcChain>
</file>

<file path=xl/sharedStrings.xml><?xml version="1.0" encoding="utf-8"?>
<sst xmlns="http://schemas.openxmlformats.org/spreadsheetml/2006/main" count="93" uniqueCount="61">
  <si>
    <t>date</t>
  </si>
  <si>
    <t>team1</t>
  </si>
  <si>
    <t>team2</t>
  </si>
  <si>
    <t>league_id</t>
  </si>
  <si>
    <t>prob1</t>
  </si>
  <si>
    <t>prob2</t>
  </si>
  <si>
    <t>probTie</t>
  </si>
  <si>
    <t>odd1</t>
  </si>
  <si>
    <t>odd2</t>
  </si>
  <si>
    <t>oddTie</t>
  </si>
  <si>
    <t>bookmaker1</t>
  </si>
  <si>
    <t>bookmaker2</t>
  </si>
  <si>
    <t>bookmakerTie</t>
  </si>
  <si>
    <t>outcome1</t>
  </si>
  <si>
    <t>outcome2</t>
  </si>
  <si>
    <t>outcomeTie</t>
  </si>
  <si>
    <t>bankroll1</t>
  </si>
  <si>
    <t>bankroll2</t>
  </si>
  <si>
    <t>bankrollTie</t>
  </si>
  <si>
    <t>profit1</t>
  </si>
  <si>
    <t>profit2</t>
  </si>
  <si>
    <t>profitTie</t>
  </si>
  <si>
    <t>treshold =</t>
  </si>
  <si>
    <t>Tondela</t>
  </si>
  <si>
    <t>Boavista</t>
  </si>
  <si>
    <t>1864</t>
  </si>
  <si>
    <t>ROI</t>
  </si>
  <si>
    <t>N</t>
  </si>
  <si>
    <t>exp</t>
  </si>
  <si>
    <t>mult</t>
  </si>
  <si>
    <t>max</t>
  </si>
  <si>
    <t>avg1</t>
  </si>
  <si>
    <t>avg2</t>
  </si>
  <si>
    <t>cost func</t>
  </si>
  <si>
    <t>29-01-2021</t>
  </si>
  <si>
    <t>Colchester</t>
  </si>
  <si>
    <t>Scunthorpe</t>
  </si>
  <si>
    <t>2414</t>
  </si>
  <si>
    <t>Stuttgart</t>
  </si>
  <si>
    <t>Mainz</t>
  </si>
  <si>
    <t>1845</t>
  </si>
  <si>
    <t>betano</t>
  </si>
  <si>
    <t>luckia</t>
  </si>
  <si>
    <t>Torino</t>
  </si>
  <si>
    <t>Fiorentina</t>
  </si>
  <si>
    <t>1854</t>
  </si>
  <si>
    <t>Antwerp</t>
  </si>
  <si>
    <t>Waasland-Beveren</t>
  </si>
  <si>
    <t>1832</t>
  </si>
  <si>
    <t>Valladolid</t>
  </si>
  <si>
    <t>Huesca</t>
  </si>
  <si>
    <t>1869</t>
  </si>
  <si>
    <t>Zaragoza</t>
  </si>
  <si>
    <t>Ponferradina</t>
  </si>
  <si>
    <t>1871</t>
  </si>
  <si>
    <t>Reading</t>
  </si>
  <si>
    <t>Bournemouth</t>
  </si>
  <si>
    <t>2412</t>
  </si>
  <si>
    <t>Lyon</t>
  </si>
  <si>
    <t>Bordeaux</t>
  </si>
  <si>
    <t>1843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</si>
</sst>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/>
  </cellStyleXfs>
  <cellXfs count="5">
    <xf numFmtId="0" fontId="0" fillId="0" borderId="0" xfId="0"/>
    <xf numFmtId="9" fontId="1" fillId="0" borderId="0" xfId="1"/>
    <xf numFmtId="10" fontId="0" fillId="0" borderId="0" xfId="0" applyNumberFormat="1"/>
    <xf numFmtId="10" fontId="0" fillId="0" borderId="0" xfId="1" applyNumberFormat="1" applyFont="1"/>
    <xf numFmtId="14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2"/>
  <sheetViews>
    <sheetView tabSelected="1" workbookViewId="0">
      <selection activeCell="Q4" sqref="Q4:S4"/>
    </sheetView>
  </sheetViews>
  <sheetFormatPr defaultRowHeight="14.5" x14ac:dyDescent="0.35"/>
  <cols>
    <col min="1" max="1" width="10.453125" bestFit="1" customWidth="1"/>
    <col min="25" max="25" width="8.90625" customWidth="1"/>
    <col min="35" max="35" width="20.6328125" bestFit="1" customWidth="1"/>
  </cols>
  <sheetData>
    <row r="1" spans="1:3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Y1" s="3">
        <f ca="1">(SUM(OFFSET(T2,0,0,_xlfn.FLOOR.MATH(COUNT(P2:P1048576)),3))-SUM(OFFSET(Q2,0,0,_xlfn.FLOOR.MATH(COUNT(P2:P1048576)),3))  )/(SUM(OFFSET(Q2,0,0,_xlfn.FLOOR.MATH(COUNT(P2:P1048576)),3))+0.000000000000000001)</f>
        <v>0</v>
      </c>
      <c r="Z1">
        <f ca="1">COUNTIF(OFFSET(Q2,0,0,_xlfn.FLOOR.MATH(COUNT(P2:P1048576)),3),"&gt;0")</f>
        <v>0</v>
      </c>
      <c r="AB1">
        <v>1.1266</v>
      </c>
      <c r="AC1">
        <v>0.99995999999999996</v>
      </c>
      <c r="AD1">
        <f>MAX(Q2:S1048576)</f>
        <v>7.0116085282567742E-3</v>
      </c>
      <c r="AE1">
        <f>SUMIF(Q2:S1048576,"&gt;0")/COUNTIF(Q2:S1048576,"&gt;0")</f>
        <v>6.4097993211119086E-3</v>
      </c>
      <c r="AF1">
        <f>AVERAGE(Q2:S1048576)</f>
        <v>3.8847268612799448E-4</v>
      </c>
      <c r="AH1" t="s">
        <v>22</v>
      </c>
      <c r="AI1">
        <v>0.15</v>
      </c>
    </row>
    <row r="2" spans="1:35" x14ac:dyDescent="0.35">
      <c r="A2" s="4">
        <v>43846</v>
      </c>
      <c r="B2" t="s">
        <v>23</v>
      </c>
      <c r="C2" t="s">
        <v>24</v>
      </c>
      <c r="D2" t="s">
        <v>25</v>
      </c>
      <c r="E2">
        <v>0.33300000000000002</v>
      </c>
      <c r="F2">
        <v>0.33300000000000002</v>
      </c>
      <c r="G2">
        <v>0.33300000000000002</v>
      </c>
      <c r="H2">
        <v>1.0009999999999999</v>
      </c>
      <c r="I2">
        <v>1.0009999999999999</v>
      </c>
      <c r="J2">
        <v>1.0009999999999999</v>
      </c>
      <c r="N2">
        <v>0</v>
      </c>
      <c r="O2">
        <v>0</v>
      </c>
      <c r="P2">
        <v>0</v>
      </c>
      <c r="Q2">
        <f t="shared" ref="Q2:Q12" si="0">IF((($AC$1*E2)^($AB$1))-(1-(($AC$1*E2)^($AB$1)))/(H2-1)&lt;0, 0,(($AC$1*E2)^($AB$1))-(1-(($AC$1*E2)^($AB$1)))/(H2-1))</f>
        <v>0</v>
      </c>
      <c r="R2">
        <f t="shared" ref="R2:R12" si="1">IF((($AC$1*F2)^($AB$1))-(1-(($AC$1*F2)^($AB$1)))/(I2-1)&lt;0, 0,(($AC$1*F2)^($AB$1))-(1-(($AC$1*F2)^($AB$1)))/(I2-1))</f>
        <v>0</v>
      </c>
      <c r="S2">
        <f t="shared" ref="S2:S12" si="2">IF((($AC$1*G2)^($AB$1))-(1-(($AC$1*G2)^($AB$1)))/(J2-1)&lt;0, 0,(($AC$1*G2)^($AB$1))-(1-(($AC$1*G2)^($AB$1)))/(J2-1))</f>
        <v>0</v>
      </c>
      <c r="T2">
        <f t="shared" ref="T2:V4" si="3">H2*Q2*N2</f>
        <v>0</v>
      </c>
      <c r="U2">
        <f t="shared" si="3"/>
        <v>0</v>
      </c>
      <c r="V2">
        <f t="shared" si="3"/>
        <v>0</v>
      </c>
      <c r="Y2" t="s">
        <v>26</v>
      </c>
      <c r="Z2" t="s">
        <v>27</v>
      </c>
      <c r="AB2" t="s">
        <v>28</v>
      </c>
      <c r="AC2" t="s">
        <v>29</v>
      </c>
      <c r="AD2" t="s">
        <v>30</v>
      </c>
      <c r="AE2" t="s">
        <v>31</v>
      </c>
      <c r="AF2" t="s">
        <v>32</v>
      </c>
      <c r="AH2" t="s">
        <v>33</v>
      </c>
      <c r="AI2" s="2">
        <f ca="1">IFERROR(Y1-IF(MAX(AB4:AF4)&gt;AI1,1000,0),-1000)</f>
        <v>0</v>
      </c>
    </row>
    <row r="3" spans="1:35" x14ac:dyDescent="0.35">
      <c r="A3" s="4">
        <v>43846</v>
      </c>
      <c r="B3" t="s">
        <v>23</v>
      </c>
      <c r="C3" t="s">
        <v>24</v>
      </c>
      <c r="D3" t="s">
        <v>25</v>
      </c>
      <c r="E3">
        <v>0.33300000000000002</v>
      </c>
      <c r="F3">
        <v>0.33300000000000002</v>
      </c>
      <c r="G3">
        <v>0.33300000000000002</v>
      </c>
      <c r="H3">
        <v>1.0009999999999999</v>
      </c>
      <c r="I3">
        <v>1.0009999999999999</v>
      </c>
      <c r="J3">
        <v>1.0009999999999999</v>
      </c>
      <c r="N3">
        <v>0</v>
      </c>
      <c r="O3">
        <v>0</v>
      </c>
      <c r="P3">
        <v>0</v>
      </c>
      <c r="Q3">
        <f t="shared" si="0"/>
        <v>0</v>
      </c>
      <c r="R3">
        <f t="shared" si="1"/>
        <v>0</v>
      </c>
      <c r="S3">
        <f t="shared" si="2"/>
        <v>0</v>
      </c>
      <c r="T3">
        <f t="shared" si="3"/>
        <v>0</v>
      </c>
      <c r="U3">
        <f t="shared" si="3"/>
        <v>0</v>
      </c>
      <c r="V3">
        <f t="shared" si="3"/>
        <v>0</v>
      </c>
      <c r="AB3">
        <v>1.1266</v>
      </c>
      <c r="AC3">
        <v>0.99995999999999996</v>
      </c>
      <c r="AD3">
        <v>7.0116085282567742E-3</v>
      </c>
      <c r="AE3">
        <v>6.4097993211119086E-3</v>
      </c>
      <c r="AF3">
        <v>3.8847268612799448E-4</v>
      </c>
    </row>
    <row r="4" spans="1:35" x14ac:dyDescent="0.35">
      <c r="A4" s="4">
        <v>43846</v>
      </c>
      <c r="B4" t="s">
        <v>23</v>
      </c>
      <c r="C4" t="s">
        <v>24</v>
      </c>
      <c r="D4" t="s">
        <v>25</v>
      </c>
      <c r="E4">
        <v>0.33300000000000002</v>
      </c>
      <c r="F4">
        <v>0.33300000000000002</v>
      </c>
      <c r="G4">
        <v>0.33300000000000002</v>
      </c>
      <c r="H4">
        <v>1.0009999999999999</v>
      </c>
      <c r="I4">
        <v>1.0009999999999999</v>
      </c>
      <c r="J4">
        <v>1.0009999999999999</v>
      </c>
      <c r="N4">
        <v>0</v>
      </c>
      <c r="O4">
        <v>0</v>
      </c>
      <c r="P4">
        <v>0</v>
      </c>
      <c r="Q4">
        <f t="shared" si="0"/>
        <v>0</v>
      </c>
      <c r="R4">
        <f t="shared" si="1"/>
        <v>0</v>
      </c>
      <c r="S4">
        <f t="shared" si="2"/>
        <v>0</v>
      </c>
      <c r="T4">
        <f t="shared" si="3"/>
        <v>0</v>
      </c>
      <c r="U4">
        <f t="shared" si="3"/>
        <v>0</v>
      </c>
      <c r="V4">
        <f t="shared" si="3"/>
        <v>0</v>
      </c>
      <c r="AB4" s="1">
        <f>ABS(AB1-AB3)/AB3</f>
        <v>0</v>
      </c>
      <c r="AC4" s="1">
        <f>ABS(AC1-AC3)/AC3</f>
        <v>0</v>
      </c>
      <c r="AD4" s="1">
        <f>ABS(AD1-AD3)/AD3</f>
        <v>0</v>
      </c>
      <c r="AE4" s="1">
        <f>ABS(AE1-AE3)/AE3</f>
        <v>0</v>
      </c>
      <c r="AF4" s="1">
        <f>ABS(AF1-AF3)/AF3</f>
        <v>0</v>
      </c>
    </row>
    <row r="5" spans="1:35" x14ac:dyDescent="0.35">
      <c r="A5" t="s">
        <v>34</v>
      </c>
      <c r="B5" t="s">
        <v>35</v>
      </c>
      <c r="C5" t="s">
        <v>36</v>
      </c>
      <c r="D5" t="s">
        <v>37</v>
      </c>
      <c r="E5">
        <v>0.37453292108068548</v>
      </c>
      <c r="F5">
        <v>0.30407996452558428</v>
      </c>
      <c r="G5">
        <v>0.32138711439373008</v>
      </c>
      <c r="H5">
        <v>1.0009999999999999</v>
      </c>
      <c r="I5">
        <v>1.0009999999999999</v>
      </c>
      <c r="J5">
        <v>1.0009999999999999</v>
      </c>
      <c r="Q5">
        <f t="shared" si="0"/>
        <v>0</v>
      </c>
      <c r="R5">
        <f t="shared" si="1"/>
        <v>0</v>
      </c>
      <c r="S5">
        <f t="shared" si="2"/>
        <v>0</v>
      </c>
    </row>
    <row r="6" spans="1:35" x14ac:dyDescent="0.35">
      <c r="A6" t="s">
        <v>34</v>
      </c>
      <c r="B6" t="s">
        <v>38</v>
      </c>
      <c r="C6" t="s">
        <v>39</v>
      </c>
      <c r="D6" t="s">
        <v>40</v>
      </c>
      <c r="E6">
        <v>0.59518460486032476</v>
      </c>
      <c r="F6">
        <v>0.15940706237886501</v>
      </c>
      <c r="G6">
        <v>0.24540833276081009</v>
      </c>
      <c r="H6">
        <v>1.62</v>
      </c>
      <c r="I6">
        <v>5.6</v>
      </c>
      <c r="J6">
        <v>4.2</v>
      </c>
      <c r="K6" t="s">
        <v>41</v>
      </c>
      <c r="L6" t="s">
        <v>41</v>
      </c>
      <c r="M6" t="s">
        <v>42</v>
      </c>
      <c r="Q6">
        <f t="shared" si="0"/>
        <v>0</v>
      </c>
      <c r="R6">
        <f t="shared" si="1"/>
        <v>0</v>
      </c>
      <c r="S6">
        <f t="shared" si="2"/>
        <v>0</v>
      </c>
    </row>
    <row r="7" spans="1:35" x14ac:dyDescent="0.35">
      <c r="A7" t="s">
        <v>34</v>
      </c>
      <c r="B7" t="s">
        <v>43</v>
      </c>
      <c r="C7" t="s">
        <v>44</v>
      </c>
      <c r="D7" t="s">
        <v>45</v>
      </c>
      <c r="E7">
        <v>0.29831293716975471</v>
      </c>
      <c r="F7">
        <v>0.40545518531797842</v>
      </c>
      <c r="G7">
        <v>0.29623187751226687</v>
      </c>
      <c r="H7">
        <v>2.6</v>
      </c>
      <c r="I7">
        <v>2.8</v>
      </c>
      <c r="J7">
        <v>3.4</v>
      </c>
      <c r="K7" t="s">
        <v>42</v>
      </c>
      <c r="L7" t="s">
        <v>42</v>
      </c>
      <c r="M7" t="s">
        <v>41</v>
      </c>
      <c r="Q7">
        <f t="shared" si="0"/>
        <v>0</v>
      </c>
      <c r="R7">
        <f t="shared" si="1"/>
        <v>7.0116085282567742E-3</v>
      </c>
      <c r="S7">
        <f t="shared" si="2"/>
        <v>0</v>
      </c>
    </row>
    <row r="8" spans="1:35" x14ac:dyDescent="0.35">
      <c r="A8" t="s">
        <v>34</v>
      </c>
      <c r="B8" t="s">
        <v>46</v>
      </c>
      <c r="C8" t="s">
        <v>47</v>
      </c>
      <c r="D8" t="s">
        <v>48</v>
      </c>
      <c r="E8">
        <v>0.66502240081407427</v>
      </c>
      <c r="F8">
        <v>0.12545344239424211</v>
      </c>
      <c r="G8">
        <v>0.2095241567916836</v>
      </c>
      <c r="H8">
        <v>1.55</v>
      </c>
      <c r="I8">
        <v>6.25</v>
      </c>
      <c r="J8">
        <v>4.05</v>
      </c>
      <c r="K8" t="s">
        <v>41</v>
      </c>
      <c r="L8" t="s">
        <v>42</v>
      </c>
      <c r="M8" t="s">
        <v>42</v>
      </c>
      <c r="Q8">
        <f t="shared" si="0"/>
        <v>0</v>
      </c>
      <c r="R8">
        <f t="shared" si="1"/>
        <v>0</v>
      </c>
      <c r="S8">
        <f t="shared" si="2"/>
        <v>0</v>
      </c>
    </row>
    <row r="9" spans="1:35" x14ac:dyDescent="0.35">
      <c r="A9" t="s">
        <v>34</v>
      </c>
      <c r="B9" t="s">
        <v>49</v>
      </c>
      <c r="C9" t="s">
        <v>50</v>
      </c>
      <c r="D9" t="s">
        <v>51</v>
      </c>
      <c r="E9">
        <v>0.35216724119021459</v>
      </c>
      <c r="F9">
        <v>0.33735069928220429</v>
      </c>
      <c r="G9">
        <v>0.31048205952758112</v>
      </c>
      <c r="H9">
        <v>2.25</v>
      </c>
      <c r="I9">
        <v>3.45</v>
      </c>
      <c r="J9">
        <v>3.05</v>
      </c>
      <c r="K9" t="s">
        <v>42</v>
      </c>
      <c r="L9" t="s">
        <v>42</v>
      </c>
      <c r="M9" t="s">
        <v>42</v>
      </c>
      <c r="Q9">
        <f t="shared" si="0"/>
        <v>0</v>
      </c>
      <c r="R9">
        <f t="shared" si="1"/>
        <v>5.8079901139670431E-3</v>
      </c>
      <c r="S9">
        <f t="shared" si="2"/>
        <v>0</v>
      </c>
    </row>
    <row r="10" spans="1:35" x14ac:dyDescent="0.35">
      <c r="A10" t="s">
        <v>34</v>
      </c>
      <c r="B10" t="s">
        <v>52</v>
      </c>
      <c r="C10" t="s">
        <v>53</v>
      </c>
      <c r="D10" t="s">
        <v>54</v>
      </c>
      <c r="E10">
        <v>0.51360200449889504</v>
      </c>
      <c r="F10">
        <v>0.2064489329753702</v>
      </c>
      <c r="G10">
        <v>0.27994906252573482</v>
      </c>
      <c r="H10">
        <v>1.8</v>
      </c>
      <c r="I10">
        <v>4.75</v>
      </c>
      <c r="J10">
        <v>3.15</v>
      </c>
      <c r="K10" t="s">
        <v>42</v>
      </c>
      <c r="L10" t="s">
        <v>42</v>
      </c>
      <c r="M10" t="s">
        <v>42</v>
      </c>
      <c r="Q10">
        <f t="shared" si="0"/>
        <v>0</v>
      </c>
      <c r="R10">
        <f t="shared" si="1"/>
        <v>0</v>
      </c>
      <c r="S10">
        <f t="shared" si="2"/>
        <v>0</v>
      </c>
    </row>
    <row r="11" spans="1:35" x14ac:dyDescent="0.35">
      <c r="A11" t="s">
        <v>34</v>
      </c>
      <c r="B11" t="s">
        <v>55</v>
      </c>
      <c r="C11" t="s">
        <v>56</v>
      </c>
      <c r="D11" t="s">
        <v>57</v>
      </c>
      <c r="E11">
        <v>0.24549260579897461</v>
      </c>
      <c r="F11">
        <v>0.48685445843109848</v>
      </c>
      <c r="G11">
        <v>0.26765293576992688</v>
      </c>
      <c r="H11">
        <v>3.2</v>
      </c>
      <c r="I11">
        <v>2.2000000000000002</v>
      </c>
      <c r="J11">
        <v>3.25</v>
      </c>
      <c r="K11" t="s">
        <v>42</v>
      </c>
      <c r="L11" t="s">
        <v>42</v>
      </c>
      <c r="M11" t="s">
        <v>42</v>
      </c>
      <c r="Q11">
        <f t="shared" si="0"/>
        <v>0</v>
      </c>
      <c r="R11">
        <f t="shared" si="1"/>
        <v>0</v>
      </c>
      <c r="S11">
        <f t="shared" si="2"/>
        <v>0</v>
      </c>
    </row>
    <row r="12" spans="1:35" x14ac:dyDescent="0.35">
      <c r="A12" t="s">
        <v>34</v>
      </c>
      <c r="B12" t="s">
        <v>58</v>
      </c>
      <c r="C12" t="s">
        <v>59</v>
      </c>
      <c r="D12" t="s">
        <v>60</v>
      </c>
      <c r="E12">
        <v>0.67969214734674033</v>
      </c>
      <c r="F12">
        <v>0.1179214502414718</v>
      </c>
      <c r="G12">
        <v>0.2023864024117879</v>
      </c>
      <c r="H12">
        <v>1.4</v>
      </c>
      <c r="I12">
        <v>8</v>
      </c>
      <c r="J12">
        <v>5.25</v>
      </c>
      <c r="K12" t="s">
        <v>41</v>
      </c>
      <c r="L12" t="s">
        <v>41</v>
      </c>
      <c r="M12" t="s">
        <v>42</v>
      </c>
      <c r="Q12">
        <f t="shared" si="0"/>
        <v>0</v>
      </c>
      <c r="R12">
        <f t="shared" si="1"/>
        <v>0</v>
      </c>
      <c r="S12">
        <f t="shared" si="2"/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João Silva</cp:lastModifiedBy>
  <dcterms:created xsi:type="dcterms:W3CDTF">2021-01-16T20:15:06Z</dcterms:created>
  <dcterms:modified xsi:type="dcterms:W3CDTF">2021-01-29T19:06:59Z</dcterms:modified>
</cp:coreProperties>
</file>