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Womps/Documents/U/SkyDrive/Australia Life/PhD year 2/Scoping Review/R-files/"/>
    </mc:Choice>
  </mc:AlternateContent>
  <bookViews>
    <workbookView xWindow="28800" yWindow="-2780" windowWidth="38400" windowHeight="23540" tabRatio="500" activeTab="7"/>
  </bookViews>
  <sheets>
    <sheet name="Previous" sheetId="1" r:id="rId1"/>
    <sheet name="New" sheetId="2" r:id="rId2"/>
    <sheet name="Long data OK (LD-OK)" sheetId="7" r:id="rId3"/>
    <sheet name="No long data (NLD)" sheetId="10" r:id="rId4"/>
    <sheet name="LD-OK + NLD" sheetId="13" r:id="rId5"/>
    <sheet name="META" sheetId="14" r:id="rId6"/>
    <sheet name="Requested" sheetId="11" r:id="rId7"/>
    <sheet name="Excluded" sheetId="4" r:id="rId8"/>
    <sheet name="EvaluationTimepoints" sheetId="8" r:id="rId9"/>
    <sheet name="Sample calculation" sheetId="9" r:id="rId10"/>
    <sheet name="ALL(backupFeb2nd2018)" sheetId="5" r:id="rId11"/>
  </sheets>
  <definedNames>
    <definedName name="_xlnm._FilterDatabase" localSheetId="10" hidden="1">'ALL(backupFeb2nd2018)'!$A$1:$X$175</definedName>
    <definedName name="_xlnm._FilterDatabase" localSheetId="8" hidden="1">EvaluationTimepoints!$C$1:$H$1</definedName>
    <definedName name="_xlnm._FilterDatabase" localSheetId="7" hidden="1">Excluded!$A$1:$AC$285</definedName>
    <definedName name="_xlnm._FilterDatabase" localSheetId="4" hidden="1">'LD-OK + NLD'!$A$1:$AH$211</definedName>
    <definedName name="_xlnm._FilterDatabase" localSheetId="2" hidden="1">'Long data OK (LD-OK)'!$A$1:$X$208</definedName>
    <definedName name="_xlnm._FilterDatabase" localSheetId="1" hidden="1">New!$A$1:$X$140</definedName>
    <definedName name="_xlnm._FilterDatabase" localSheetId="3" hidden="1">'No long data (NLD)'!$A$1:$AB$128</definedName>
    <definedName name="_xlnm._FilterDatabase" localSheetId="0" hidden="1">Previous!$B$1:$U$43</definedName>
    <definedName name="_xlnm._FilterDatabase" localSheetId="9" hidden="1">'Sample calculation'!$B$1:$F$1</definedName>
    <definedName name="Z_794BF780_2AEE_3C49_8C01_90D338977869_.wvu.FilterData" localSheetId="0" hidden="1">Previous!$B$1:$U$1</definedName>
  </definedNames>
  <calcPr calcId="150001" concurrentCalc="0"/>
  <customWorkbookViews>
    <customWorkbookView name="Author and Top" guid="{794BF780-2AEE-3C49-8C01-90D338977869}" windowWidth="1920" windowHeight="884"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76" i="4" l="1"/>
  <c r="N84" i="4"/>
  <c r="N92" i="4"/>
  <c r="N115" i="4"/>
  <c r="N217" i="4"/>
  <c r="N206" i="13"/>
  <c r="N185" i="13"/>
  <c r="N169" i="13"/>
  <c r="N121" i="13"/>
  <c r="N133" i="13"/>
  <c r="N111" i="13"/>
  <c r="R109" i="13"/>
  <c r="N3" i="13"/>
  <c r="N189" i="13"/>
  <c r="N138" i="13"/>
  <c r="N201" i="13"/>
  <c r="N92" i="13"/>
  <c r="N209" i="13"/>
  <c r="N208" i="13"/>
  <c r="N200" i="13"/>
  <c r="N199" i="13"/>
  <c r="N191" i="13"/>
  <c r="N190" i="13"/>
  <c r="N184" i="13"/>
  <c r="N178" i="13"/>
  <c r="N177" i="13"/>
  <c r="N175" i="13"/>
  <c r="N173" i="13"/>
  <c r="N170" i="13"/>
  <c r="N166" i="13"/>
  <c r="N165" i="13"/>
  <c r="N162" i="13"/>
  <c r="N158" i="13"/>
  <c r="N154" i="13"/>
  <c r="N153" i="13"/>
  <c r="N151" i="13"/>
  <c r="N143" i="13"/>
  <c r="N141" i="13"/>
  <c r="N134" i="13"/>
  <c r="N132" i="13"/>
  <c r="N130" i="13"/>
  <c r="N128" i="13"/>
  <c r="N126" i="13"/>
  <c r="N124" i="13"/>
  <c r="N122" i="13"/>
  <c r="N120" i="13"/>
  <c r="N112" i="13"/>
  <c r="N108" i="13"/>
  <c r="N104" i="13"/>
  <c r="N102" i="13"/>
  <c r="N97" i="13"/>
  <c r="N98" i="13"/>
  <c r="N96" i="13"/>
  <c r="N95" i="13"/>
  <c r="N94" i="13"/>
  <c r="N88" i="13"/>
  <c r="N84" i="13"/>
  <c r="N83" i="13"/>
  <c r="N82" i="13"/>
  <c r="N79" i="13"/>
  <c r="N77" i="13"/>
  <c r="N74" i="13"/>
  <c r="N72" i="13"/>
  <c r="N71" i="13"/>
  <c r="N70" i="13"/>
  <c r="N69" i="13"/>
  <c r="N67" i="13"/>
  <c r="N66" i="13"/>
  <c r="N63" i="13"/>
  <c r="N58" i="13"/>
  <c r="N56" i="13"/>
  <c r="N55" i="13"/>
  <c r="N52" i="13"/>
  <c r="N42" i="13"/>
  <c r="N41" i="13"/>
  <c r="N36" i="13"/>
  <c r="N34" i="13"/>
  <c r="N33" i="13"/>
  <c r="N32" i="13"/>
  <c r="N30" i="13"/>
  <c r="N28" i="13"/>
  <c r="N27" i="13"/>
  <c r="N26" i="13"/>
  <c r="N25" i="13"/>
  <c r="N23" i="13"/>
  <c r="N22" i="13"/>
  <c r="N20" i="13"/>
  <c r="N18" i="13"/>
  <c r="N13" i="13"/>
  <c r="N12" i="13"/>
  <c r="N11" i="13"/>
  <c r="N6" i="13"/>
  <c r="N5" i="13"/>
</calcChain>
</file>

<file path=xl/comments1.xml><?xml version="1.0" encoding="utf-8"?>
<comments xmlns="http://schemas.openxmlformats.org/spreadsheetml/2006/main">
  <authors>
    <author>Microsoft Office User</author>
  </authors>
  <commentList>
    <comment ref="J1" authorId="0">
      <text>
        <r>
          <rPr>
            <b/>
            <sz val="10"/>
            <color indexed="81"/>
            <rFont val="Calibri"/>
          </rPr>
          <t>Go back to all the papers using MMSE and see what they said they were evaluating with it</t>
        </r>
        <r>
          <rPr>
            <sz val="10"/>
            <color indexed="81"/>
            <rFont val="Calibri"/>
          </rPr>
          <t xml:space="preserve">
</t>
        </r>
      </text>
    </comment>
    <comment ref="K1" authorId="0">
      <text>
        <r>
          <rPr>
            <b/>
            <sz val="10"/>
            <color indexed="81"/>
            <rFont val="Calibri"/>
          </rPr>
          <t>clinician, psycho, professional, neuro, hospital, eval, admin</t>
        </r>
      </text>
    </comment>
    <comment ref="T1" authorId="0">
      <text>
        <r>
          <rPr>
            <b/>
            <sz val="10"/>
            <color indexed="81"/>
            <rFont val="Calibri"/>
          </rPr>
          <t>EF + attention + memory OR more than 4 domain specific cog assessments</t>
        </r>
      </text>
    </comment>
    <comment ref="U1" authorId="0">
      <text>
        <r>
          <rPr>
            <b/>
            <sz val="10"/>
            <color indexed="81"/>
            <rFont val="Calibri"/>
          </rPr>
          <t>How do we define this??
Sept 19th= dedicated tests + general cognitive testing
OR
More than 4 dedicated tests in any dognitive domain</t>
        </r>
      </text>
    </comment>
    <comment ref="X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List>
</comments>
</file>

<file path=xl/comments2.xml><?xml version="1.0" encoding="utf-8"?>
<comments xmlns="http://schemas.openxmlformats.org/spreadsheetml/2006/main">
  <authors>
    <author>Microsoft Office User</author>
  </authors>
  <commentList>
    <comment ref="J1" authorId="0">
      <text>
        <r>
          <rPr>
            <b/>
            <sz val="10"/>
            <color indexed="81"/>
            <rFont val="Calibri"/>
          </rPr>
          <t>Go back to all the papers using MMSE and see what they said they were evaluating with it</t>
        </r>
        <r>
          <rPr>
            <sz val="10"/>
            <color indexed="81"/>
            <rFont val="Calibri"/>
          </rPr>
          <t xml:space="preserve">
</t>
        </r>
      </text>
    </comment>
    <comment ref="K1" authorId="0">
      <text>
        <r>
          <rPr>
            <b/>
            <sz val="10"/>
            <color indexed="81"/>
            <rFont val="Calibri"/>
          </rPr>
          <t>clinician, psycho, professional, neuro, hospital, eval, admin</t>
        </r>
      </text>
    </comment>
    <comment ref="T1" authorId="0">
      <text>
        <r>
          <rPr>
            <b/>
            <sz val="10"/>
            <color indexed="81"/>
            <rFont val="Calibri"/>
          </rPr>
          <t>EF + attention + memory OR more than 4 domain specific cog assessments</t>
        </r>
      </text>
    </comment>
    <comment ref="U1" authorId="0">
      <text>
        <r>
          <rPr>
            <b/>
            <sz val="10"/>
            <color indexed="81"/>
            <rFont val="Calibri"/>
          </rPr>
          <t>How do we define this??
Sept 19th= dedicated tests + general cognitive testing
OR
More than 4 dedicated tests in any dognitive domain</t>
        </r>
      </text>
    </comment>
    <comment ref="X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 ref="M27" authorId="0">
      <text>
        <r>
          <rPr>
            <b/>
            <sz val="10"/>
            <color indexed="81"/>
            <rFont val="Calibri"/>
          </rPr>
          <t xml:space="preserve">Numbers in paper do not add up
</t>
        </r>
      </text>
    </comment>
    <comment ref="F41" authorId="0">
      <text>
        <r>
          <rPr>
            <b/>
            <sz val="10"/>
            <color indexed="81"/>
            <rFont val="Calibri"/>
          </rPr>
          <t xml:space="preserve"> A total of 9 sessions (1 hour length, twice a week)</t>
        </r>
      </text>
    </comment>
  </commentList>
</comments>
</file>

<file path=xl/comments3.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F2" authorId="0">
      <text>
        <r>
          <rPr>
            <b/>
            <sz val="10"/>
            <color indexed="81"/>
            <rFont val="Calibri"/>
          </rPr>
          <t xml:space="preserve"> A total of 9 sessions (1 hour length, twice a week)</t>
        </r>
      </text>
    </comment>
    <comment ref="F209" authorId="0">
      <text>
        <r>
          <rPr>
            <b/>
            <sz val="10"/>
            <color indexed="81"/>
            <rFont val="Calibri"/>
          </rPr>
          <t xml:space="preserve"> A total of 9 sessions (1 hour length, twice a week)</t>
        </r>
      </text>
    </comment>
  </commentList>
</comments>
</file>

<file path=xl/comments4.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A51" authorId="0">
      <text>
        <r>
          <rPr>
            <b/>
            <sz val="10"/>
            <color indexed="81"/>
            <rFont val="Calibri"/>
          </rPr>
          <t>Excluded June 17th 2018</t>
        </r>
      </text>
    </comment>
  </commentList>
</comments>
</file>

<file path=xl/comments5.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F2" authorId="0">
      <text>
        <r>
          <rPr>
            <b/>
            <sz val="10"/>
            <color indexed="81"/>
            <rFont val="Calibri"/>
          </rPr>
          <t xml:space="preserve"> A total of 9 sessions (1 hour length, twice a week)</t>
        </r>
      </text>
    </comment>
    <comment ref="A135" authorId="0">
      <text>
        <r>
          <rPr>
            <b/>
            <sz val="10"/>
            <color indexed="81"/>
            <rFont val="Calibri"/>
          </rPr>
          <t>Excluded June 17th 2018</t>
        </r>
      </text>
    </comment>
  </commentList>
</comments>
</file>

<file path=xl/comments6.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List>
</comments>
</file>

<file path=xl/comments7.xml><?xml version="1.0" encoding="utf-8"?>
<comments xmlns="http://schemas.openxmlformats.org/spreadsheetml/2006/main">
  <authors>
    <author>Microsoft Office User</author>
  </authors>
  <commentList>
    <comment ref="K1" authorId="0">
      <text>
        <r>
          <rPr>
            <b/>
            <sz val="10"/>
            <color indexed="81"/>
            <rFont val="Calibri"/>
          </rPr>
          <t>Go back to all the papers using MMSE and see what they said they were evaluating with it</t>
        </r>
        <r>
          <rPr>
            <sz val="10"/>
            <color indexed="81"/>
            <rFont val="Calibri"/>
          </rPr>
          <t xml:space="preserve">
</t>
        </r>
      </text>
    </comment>
    <comment ref="L1" authorId="0">
      <text>
        <r>
          <rPr>
            <b/>
            <sz val="10"/>
            <color indexed="81"/>
            <rFont val="Calibri"/>
          </rPr>
          <t>clinician, psycho, professional, neuro, hospital, eval, admin</t>
        </r>
      </text>
    </comment>
    <comment ref="U1" authorId="0">
      <text>
        <r>
          <rPr>
            <b/>
            <sz val="10"/>
            <color indexed="81"/>
            <rFont val="Calibri"/>
          </rPr>
          <t>EF + attention + memory OR more than 4 domain specific cog assessments</t>
        </r>
      </text>
    </comment>
    <comment ref="V1" authorId="0">
      <text>
        <r>
          <rPr>
            <b/>
            <sz val="10"/>
            <color indexed="81"/>
            <rFont val="Calibri"/>
          </rPr>
          <t>How do we define this??
Sept 19th= dedicated tests + general cognitive testing
OR
More than 4 dedicated tests in any dognitive domain</t>
        </r>
      </text>
    </comment>
    <comment ref="Y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List>
</comments>
</file>

<file path=xl/comments8.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R5" authorId="0">
      <text>
        <r>
          <rPr>
            <b/>
            <sz val="10"/>
            <color indexed="81"/>
            <rFont val="Calibri"/>
          </rPr>
          <t xml:space="preserve">Numbers in paper do not add up
</t>
        </r>
      </text>
    </comment>
    <comment ref="F237" authorId="0">
      <text>
        <r>
          <rPr>
            <b/>
            <sz val="10"/>
            <color indexed="81"/>
            <rFont val="Calibri"/>
          </rPr>
          <t xml:space="preserve"> A total of 9 sessions (1 hour length, twice a week)</t>
        </r>
      </text>
    </comment>
    <comment ref="R298" authorId="0">
      <text>
        <r>
          <rPr>
            <b/>
            <sz val="10"/>
            <color indexed="81"/>
            <rFont val="Calibri"/>
          </rPr>
          <t xml:space="preserve">Numbers in paper do not add up
</t>
        </r>
      </text>
    </comment>
  </commentList>
</comments>
</file>

<file path=xl/comments9.xml><?xml version="1.0" encoding="utf-8"?>
<comments xmlns="http://schemas.openxmlformats.org/spreadsheetml/2006/main">
  <authors>
    <author>Microsoft Office User</author>
  </authors>
  <commentList>
    <comment ref="J1" authorId="0">
      <text>
        <r>
          <rPr>
            <b/>
            <sz val="10"/>
            <color indexed="81"/>
            <rFont val="Calibri"/>
          </rPr>
          <t>Go back to all the papers using MMSE and see what they said they were evaluating with it</t>
        </r>
        <r>
          <rPr>
            <sz val="10"/>
            <color indexed="81"/>
            <rFont val="Calibri"/>
          </rPr>
          <t xml:space="preserve">
</t>
        </r>
      </text>
    </comment>
    <comment ref="K1" authorId="0">
      <text>
        <r>
          <rPr>
            <b/>
            <sz val="10"/>
            <color indexed="81"/>
            <rFont val="Calibri"/>
          </rPr>
          <t>clinician, psycho, professional, neuro, hospital, eval, admin</t>
        </r>
      </text>
    </comment>
    <comment ref="T1" authorId="0">
      <text>
        <r>
          <rPr>
            <b/>
            <sz val="10"/>
            <color indexed="81"/>
            <rFont val="Calibri"/>
          </rPr>
          <t>EF + attention + memory OR more than 4 domain specific cog assessments</t>
        </r>
      </text>
    </comment>
    <comment ref="U1" authorId="0">
      <text>
        <r>
          <rPr>
            <b/>
            <sz val="10"/>
            <color indexed="81"/>
            <rFont val="Calibri"/>
          </rPr>
          <t>How do we define this??
Sept 19th= dedicated tests + general cognitive testing
OR
More than 4 dedicated tests in any dognitive domain</t>
        </r>
      </text>
    </comment>
    <comment ref="X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 ref="F2" authorId="0">
      <text>
        <r>
          <rPr>
            <b/>
            <sz val="10"/>
            <color indexed="81"/>
            <rFont val="Calibri"/>
          </rPr>
          <t xml:space="preserve"> A total of 9 sessions (1 hour length, twice a week)</t>
        </r>
      </text>
    </comment>
  </commentList>
</comments>
</file>

<file path=xl/sharedStrings.xml><?xml version="1.0" encoding="utf-8"?>
<sst xmlns="http://schemas.openxmlformats.org/spreadsheetml/2006/main" count="20662" uniqueCount="4363">
  <si>
    <t>Author and Country</t>
  </si>
  <si>
    <t>Year</t>
  </si>
  <si>
    <t>Study type</t>
  </si>
  <si>
    <t>Evaluation context</t>
  </si>
  <si>
    <t>Title</t>
  </si>
  <si>
    <t>Stroke type</t>
  </si>
  <si>
    <t>Attrition description</t>
  </si>
  <si>
    <t>Excluded aphasic?</t>
  </si>
  <si>
    <t>Excluded dementia or cog impaired?</t>
  </si>
  <si>
    <t>Memory</t>
  </si>
  <si>
    <t>Attention</t>
  </si>
  <si>
    <t>EF</t>
  </si>
  <si>
    <t>Nys, G. M. S., et al. (Netherlands)</t>
  </si>
  <si>
    <t>Follow-up</t>
  </si>
  <si>
    <t>111 first-ever stroke patients (age=60.1 ± 14.2 [SD] years), and 77 healthy controls</t>
  </si>
  <si>
    <t>Three stroke units from three hospitals in the Netherlands (baseline); and follow-up visits</t>
  </si>
  <si>
    <t>Domain-specific cognitive recovery after first-ever stroke: A follow-up study of 111 cases</t>
  </si>
  <si>
    <t>22 unable to complete 4/6 areas of cog. assessment; 26 with "events" affecting cognitive recovery; and 31 died</t>
  </si>
  <si>
    <t>no</t>
  </si>
  <si>
    <t>yes</t>
  </si>
  <si>
    <t>10-month follow-up</t>
  </si>
  <si>
    <t>243 participants; (age=60.1 ± 14.2) 168 stroke &amp; 75 controls</t>
  </si>
  <si>
    <t>Baseline (8.3 +/- 4.5 days P-S), and 6-10 months P-S</t>
  </si>
  <si>
    <t>The prognostic value of domain-specific cognitive abilities in acute first-ever stroke</t>
  </si>
  <si>
    <t>First-ever stroke (hemorrhagic or infarct)</t>
  </si>
  <si>
    <t>Older, more impaired on barthel index at baseline, more EF, visual memory, and visual perception deficits at baseline. Patients LTFU also had more silent infacts and white matter lesions.</t>
  </si>
  <si>
    <t>yes (pre-existent cog decline)</t>
  </si>
  <si>
    <t>yes (TEA)</t>
  </si>
  <si>
    <t>Rasquin, S. M., et al. (Netherlands)</t>
  </si>
  <si>
    <t>2-year longitudinal prospective</t>
  </si>
  <si>
    <t>118 patients (age=67.7 +/- 11.9 years)</t>
  </si>
  <si>
    <t>Outpatient clinic of University Hospital Maastricht (Jan 2000- Aug 2001) for baseline, and follow-up appointments</t>
  </si>
  <si>
    <t>Predictors of reversible mild cognitive impairment after stroke: a 2-year follow-up study</t>
  </si>
  <si>
    <t>Patients with a first ever cerebral stroke (not located in the brainstem or cerebellum)</t>
  </si>
  <si>
    <t xml:space="preserve">1 LTFU at six-mo (reincluded later) 11 LTFU at twelve-mo; 18 at twenty-four-mo  </t>
  </si>
  <si>
    <t>not specified</t>
  </si>
  <si>
    <t>yes (pre-stroke dementia)</t>
  </si>
  <si>
    <t>Rasquin, S. M. C., et al. (Netherlands)</t>
  </si>
  <si>
    <t>Cognitive performance after first ever stroke related to progression of vascular brain damage: a 2 year follow up CT scan study</t>
  </si>
  <si>
    <t>27 died, 24 refused, 1 LTFU, 1 too ill</t>
  </si>
  <si>
    <t>yes (severe aphasia)</t>
  </si>
  <si>
    <t>yes (pre-stroke dementia and MMSE &lt;15)</t>
  </si>
  <si>
    <t>Saxena et al. (Singapore)</t>
  </si>
  <si>
    <t>6-month prospective cohort study</t>
  </si>
  <si>
    <t>Admission and 6 months post stroke</t>
  </si>
  <si>
    <t>Cognitive impairment (AMT)</t>
  </si>
  <si>
    <t>Two rehab hospitals in Singapore (baseline); and residential place (own home, daycare centers, and nursing homes) at time of follow-up</t>
  </si>
  <si>
    <t>Is improvement in impaired cognition and depressive symptoms in post-stroke patients associated with recovery in activities of daily living?</t>
  </si>
  <si>
    <t xml:space="preserve">9 died, 35 LTFU, 15 denied consent </t>
  </si>
  <si>
    <t>yes (severe dysphasia)</t>
  </si>
  <si>
    <t>Seo &amp; Oh (South Korea)</t>
  </si>
  <si>
    <t>6-month prospective study</t>
  </si>
  <si>
    <t>108 patients (age=54.23 ± 13.28 years)</t>
  </si>
  <si>
    <t>1, 3, and 6 months post stroke</t>
  </si>
  <si>
    <t>Degree of cognitive abilities (CAS)</t>
  </si>
  <si>
    <t>Neurologic intensive care department for admission. Cognition measured directly or over the phone for those discharged</t>
  </si>
  <si>
    <t xml:space="preserve">Acute physiologic predictors of mortality and functional and cognitive recovery in hemorrhagic stroke: 1-, 3-, and 6-month assessments
</t>
  </si>
  <si>
    <t>Hemorrhagic stroke and SAH</t>
  </si>
  <si>
    <t>Newman et al. (USA)</t>
  </si>
  <si>
    <t>2-year longitudinal study</t>
  </si>
  <si>
    <t>3680 patients (age=66.3 +/- 10.8 [SD] years)</t>
  </si>
  <si>
    <t>56 medical Centers in the USA, Canada, and Scotland (VISP trial).  Intervention with pharmaceuticals. Baseline was evaluated at admission; follow-up visits followed.</t>
  </si>
  <si>
    <t>Association of diabetes, homocysteine, and HDL with cognition and disability after stroke</t>
  </si>
  <si>
    <t>300 had recurrent stroke, 161 died, 265 LTFU. mRS scores were significantly higher in those LTFU</t>
  </si>
  <si>
    <t>Hofgren, C., et al. (Sweden)</t>
  </si>
  <si>
    <t>1-year prospective (prospective, descriptive, and explorative approach)</t>
  </si>
  <si>
    <t>Discharge and 12 mo P-S</t>
  </si>
  <si>
    <t>Inpatient Rehabilitation Unit at University Hospital and follow-up visits</t>
  </si>
  <si>
    <t>Recovery after stroke: cognition, ADL function and return to work</t>
  </si>
  <si>
    <t>4 declined testing, (three at one-year follow-up); and 3 from discharge to one-year-FU; 8 severely aphasic did not compete discharge evals (1 recovered); 3 did not speak swedish.</t>
  </si>
  <si>
    <t>Pyöriä, O., et al. (Finland)</t>
  </si>
  <si>
    <t>1-year preliminary follow-up</t>
  </si>
  <si>
    <t>80 patients (age active physio group= 72, [51-89 range]; traditional physio group age = 72, [47-85 range)</t>
  </si>
  <si>
    <t>Baseline (5-7 days P-S) and 12 mo P-S</t>
  </si>
  <si>
    <t xml:space="preserve">Intervention context: 40 traditional physio and 40 activating physio. Evaluation completed in the neurological ward </t>
  </si>
  <si>
    <t>The effect of two physiotherapy approaches on physical and cognitive functions and independent coping at home in stroke rehabilitation. A preliminary follow-up study</t>
  </si>
  <si>
    <t>156 excluded because of insitution transfer, 7 patients LTFU in active physio and 5 in the traditional physio at FU</t>
  </si>
  <si>
    <t>Fong, K. N. K., et al. (China)</t>
  </si>
  <si>
    <t>RCT</t>
  </si>
  <si>
    <t>At day 0, 30, and 60</t>
  </si>
  <si>
    <t>RCT at rehab hospital in Hong Kong comparing voluntary trunk rotation (TR), TR plus half-eye patching, and controls; assessed by blinded assessors at follow-up at subjects' homes or other residence (i.e. institution)</t>
  </si>
  <si>
    <t>The effect of voluntary trunk rotation and half-field eye-patching for patients with unilateral neglect in stroke: a randomized controlled trial</t>
  </si>
  <si>
    <t>First or second, ischemic or hemorrhagic stroke patients with unilateral neglect or inattention, right handed</t>
  </si>
  <si>
    <t>TR group - 1 due to re-admission to acute hospital; 3 LFTU; and 2 refusals. In control group - 2 deteriorated; 3 readmitted to acute hosp, and 3 LTFU.</t>
  </si>
  <si>
    <t>yes (severe dysphasia - expressive or comprehensive)</t>
  </si>
  <si>
    <t>Patel, M. D., et al. (UK)</t>
  </si>
  <si>
    <t>3-year population-based longitudinal</t>
  </si>
  <si>
    <t>397 patients</t>
  </si>
  <si>
    <t>1 and 3 years P-S</t>
  </si>
  <si>
    <t>Longitudinal, population-based study; evaluation collected on initial assessment and follow-up</t>
  </si>
  <si>
    <t>Clinical determinants of long-term quality of life after stroke</t>
  </si>
  <si>
    <t>SLSR study; First-ever stroke (multiple types classified by OCSP - Oxford Community Stroke Project)</t>
  </si>
  <si>
    <t>case-fatality was 397 at one year and 507 at second-year of Follow-up; 56 LTFU, 83 unable to complete, and 13 registered retrospectively</t>
  </si>
  <si>
    <t>Glymour et al. (USA)</t>
  </si>
  <si>
    <t>6-month longitudinal study</t>
  </si>
  <si>
    <t>272 patients (age=72.2 ± 11.3 [SD])</t>
  </si>
  <si>
    <t>~17 days (baseline) and 6 months post stroke</t>
  </si>
  <si>
    <t>FIRST study - RCT in 4 acute care and 4 rehab care hospitals testing efficacy of psychosocial intervention in stroke patients aged 45 or older. Intervention completed at patiens' home (1/week, 12 weeks, and tri-weekly for another 12 months); first evaluation performed ~13 days P-S, and 6 mo post randomization</t>
  </si>
  <si>
    <t>Social ties and cognitive recovery after stroke: Does social integration promote cognitive resilience?</t>
  </si>
  <si>
    <t>Ischemic and Hemorrhagic</t>
  </si>
  <si>
    <t>19 missing data; 12 died; 6 too sick; 7 withdrew</t>
  </si>
  <si>
    <t>yes (limited comprehension and expressive skills)</t>
  </si>
  <si>
    <t>yes (pre-stroke cog impairment)</t>
  </si>
  <si>
    <t>Kruyt, N. D., et al. (Netherlands)</t>
  </si>
  <si>
    <t>Prospective cohort</t>
  </si>
  <si>
    <t>113 patients (age=60.6 ± 16.0 [SD])</t>
  </si>
  <si>
    <t>3 weeks and 6-10 mo P-S</t>
  </si>
  <si>
    <t>Sample from previous study (Nys et al., 2005). Three stroke units from three hospitals in the Netherlands (baseline); and follow-up visits. Neuropsych assessment three weeks P-S and six to 10 months P-S.</t>
  </si>
  <si>
    <t>Hyperglycemia and cognitive outcome after ischemic stroke</t>
  </si>
  <si>
    <t>First-ever ischemic stroke patients in the first 21 days P-S.</t>
  </si>
  <si>
    <t>9 died, 8 had a recurrent stroke, 10 had developed other significant comorbidity, 9 refused, and 1 moved abroad</t>
  </si>
  <si>
    <t>Leśniak, M., et al. (UK)</t>
  </si>
  <si>
    <t>1 year follow-up</t>
  </si>
  <si>
    <t>200 patients (age=63.5 +/- 9.5 [SD]</t>
  </si>
  <si>
    <t>Second week, and 12 mo P-S</t>
  </si>
  <si>
    <t>Stroke unit of the neurological department of the Institute of Psychiatry and Neurology; follow-up visit at 12 months</t>
  </si>
  <si>
    <t>Frequency and prognostic value of cognitive disorders in stroke patients</t>
  </si>
  <si>
    <t>First-ever ischemic or hemorrhagic stroke</t>
  </si>
  <si>
    <t>30 died within the first two-weeks;  281 excluded due to age &gt;75; 37 due to previous brain injuries; 25 for consciousness disorder, 21 refused participation, 21 due to severe state of general health, 11 due to unexpected discharge from the hospital, 4 due to pre-stroke dementia, 2 due to hearing loss, and 2 due to psychiatric disorders. From the included sample of 200, 29 died, 43 had problems for transportation, 21 refused, and 27 had medical complicatoins. 434 from 634 admitted to unit</t>
  </si>
  <si>
    <t>yes (included only people able to do testing. Excluded previous cog symptoms)</t>
  </si>
  <si>
    <t>Särkämö, T., et al. (Finland)</t>
  </si>
  <si>
    <t>6-mo follow-up</t>
  </si>
  <si>
    <t>53 patients (age amusic group=60.1 +/- 7.6 [SD, n=32]; age non-amusic group=56.4 +/- 10.2 [SD] n=21)</t>
  </si>
  <si>
    <t>1 week, 3, and 6 mo P-S</t>
  </si>
  <si>
    <t>Department of Neurology of the Helsinki University Central Hosp. Subjects recruited for RCT testing the effectiveness of music and audio book listening on stroke recovery</t>
  </si>
  <si>
    <t>Cognitive deficits associated with acquired amusia after stroke: a neuropsychological follow-up study</t>
  </si>
  <si>
    <t>Acute ischemic middle cerebral artery stroke in the left right temporal, frontal, parietal, or subcortical brain regions</t>
  </si>
  <si>
    <t xml:space="preserve">2 excluded due to severe aphasia; 5 dropped at three-mo FU; 1 dead at six-mo FU; </t>
  </si>
  <si>
    <t>Cederfeldt et al. (Sweden)</t>
  </si>
  <si>
    <t>1-year longitudinal study</t>
  </si>
  <si>
    <t>45 patients (median age=76 range 65-91)</t>
  </si>
  <si>
    <t>Acute phase, 6, and 12 months</t>
  </si>
  <si>
    <t xml:space="preserve">60 patients were selected the Gothenburg Cognitive Stroke Study in Elderly (n=74); evaluations completed by observation with the Barthel Index at discharge at the geriatric stroke unit by two nurse assistants and at 6 and 12 months </t>
  </si>
  <si>
    <t>Recovery in personal care related to cognitive impairment before and after stroke - a 1-year follow-up</t>
  </si>
  <si>
    <t>Stroke patients (mild through severe - NIHSS)</t>
  </si>
  <si>
    <t>15 dropped from previous study; 5 died, 5 refused, 4 were not able to perform the tests, and 1 dropped out due to lack of time</t>
  </si>
  <si>
    <t>Bour, A., et al. (Netherlands)</t>
  </si>
  <si>
    <t>Not reported (2-year follow-up)</t>
  </si>
  <si>
    <t>1, 6, 12, 24 mo P-S</t>
  </si>
  <si>
    <t>How predictive is the MMSE for cognitive performance after stroke?</t>
  </si>
  <si>
    <t>Barker-Collo, S., et al. (New Zealand)</t>
  </si>
  <si>
    <t>Not reported</t>
  </si>
  <si>
    <t>Baseline (4 weeks P-S), 6 weeks, and 6 mo P-S</t>
  </si>
  <si>
    <t>Natural history of attention deficits and their influence on functional recovery from acute stages to 6 months after stroke</t>
  </si>
  <si>
    <t>da Costa et al. (Brazil)</t>
  </si>
  <si>
    <t>42 patients (age=65.26 ± 10.72 years)</t>
  </si>
  <si>
    <t>Cognitive evolution by MMSE in poststroke patients</t>
  </si>
  <si>
    <t>Rand, D., et al. (Canada)</t>
  </si>
  <si>
    <t>Not reported (6-month pilot trial)</t>
  </si>
  <si>
    <t>Baseline, 3, and 6 mo post treatment</t>
  </si>
  <si>
    <t>Feasibility of a 6-Month Exercise and Recreation Program to Improve Executive Functioning and Memory in Individuals With Chronic Stroke</t>
  </si>
  <si>
    <t>6 mo follow-up</t>
  </si>
  <si>
    <t>1, 3, and 6 mo P-S</t>
  </si>
  <si>
    <t>Auditory and cognitive deficits associated with acquired amusia after stroke: a magnetoencephalography and neuropsychological follow-up study</t>
  </si>
  <si>
    <t>Ayerbe, L., et al. (UK)</t>
  </si>
  <si>
    <t>5-year follow-up, population-based study</t>
  </si>
  <si>
    <t>3 mo, 1, 3, and 5 years P-S</t>
  </si>
  <si>
    <t>Natural History, Predictors, and Associations of Depression 5 Years After Stroke The South London Stroke Register</t>
  </si>
  <si>
    <t>Barret et al. (USA)</t>
  </si>
  <si>
    <t>90-day prospective, 2-stage, single-arm trial</t>
  </si>
  <si>
    <t>Enhancing Recovery After Acute Ischemic Stroke with Donepezil as an Adjuvant Therapy to Standard Medical Care: Results of a Phase IIa Clinical Trial</t>
  </si>
  <si>
    <t>Liman, T. G., et al. (Germany)</t>
  </si>
  <si>
    <t>3-year population based</t>
  </si>
  <si>
    <t>3 mo, 1 and 3 years P-S</t>
  </si>
  <si>
    <t>Changes in Cognitive Function over 3 Years after First-Ever Stroke and Predictors of Cognitive Impairment and Long-Term Cognitive Stability: The Erlangen Stroke Project</t>
  </si>
  <si>
    <t>Bouffioulx, E., et al. (Belgium)</t>
  </si>
  <si>
    <t>Descriptive</t>
  </si>
  <si>
    <t>Satisfaction with activity and participation and its relationships with body functions, activities, or environmental factors in stroke patients.</t>
  </si>
  <si>
    <t>Delbari, A., et al. (Iran)</t>
  </si>
  <si>
    <t>RCT (double-blind, placebo controlled)</t>
  </si>
  <si>
    <t>Effect of Methylphenidate and/or Levodopa Combined with Physiotherapy on Mood and Cognition after Stroke: A Randomized, Double-Blind, Placebo-Controlled Trial</t>
  </si>
  <si>
    <t>Påhlman, U., et al. (Sweden)</t>
  </si>
  <si>
    <t>1-year prospective</t>
  </si>
  <si>
    <t>Admission to hospital and 12 mo P-S</t>
  </si>
  <si>
    <t>Cognitive function and improvement of balance after stroke in elderly people: the Gothenburg Cognitive Stroke Study in the Elderly</t>
  </si>
  <si>
    <t>Chaiyawat, P. and K. Kulkantrakorn (Thailand)</t>
  </si>
  <si>
    <t>6 mo RCT</t>
  </si>
  <si>
    <t>Baseline and 2 years</t>
  </si>
  <si>
    <t>Randomized controlled trial of home rehabilitation for patients with ischemic stroke: impact upon disability and elderly depression</t>
  </si>
  <si>
    <t>Kang et al. (South Korea)</t>
  </si>
  <si>
    <t>408 patients (age=63.7 ± 10.0, range=30-87 years)</t>
  </si>
  <si>
    <t>Admission, 2 weeks, and 12 months post stroke</t>
  </si>
  <si>
    <t>White matter hyperintensities and functional outcomes at 2 weeks and 1 year after stroke</t>
  </si>
  <si>
    <t>Alvarez-Sabín, J., et al. (Spain)</t>
  </si>
  <si>
    <t>12-mo, open-label, randomized, parallel study</t>
  </si>
  <si>
    <t>1, 6, and 12 mo P-S</t>
  </si>
  <si>
    <t>Long-term treatment with citicoline may improve poststroke vascular cognitive impairment</t>
  </si>
  <si>
    <t>Dong, W., et al. (Australia)</t>
  </si>
  <si>
    <t>3 mo longitudinal</t>
  </si>
  <si>
    <t>Within 10 days, 1, and 3 mo P-S</t>
  </si>
  <si>
    <t>Kauranen, T., et al. (Finland)</t>
  </si>
  <si>
    <t>6 mo FU</t>
  </si>
  <si>
    <t>First weeks P-S, and 6 mo FU</t>
  </si>
  <si>
    <t>The severity of cognitive deficits predicts return to work after a first-ever ischaemic stroke</t>
  </si>
  <si>
    <t>Dacosta-Aguayo et al. (Spain)</t>
  </si>
  <si>
    <t>3-month prospective and longitudinal study on right-side stroke patients</t>
  </si>
  <si>
    <t>72 hours, and 3 months post stroke</t>
  </si>
  <si>
    <t>Structural Integrity of the Contralesional Hemisphere Predicts Cognitive Impairment in Ischemic Stroke at Three Months</t>
  </si>
  <si>
    <t>El Hachioui et al. (Netherlands)</t>
  </si>
  <si>
    <t>1-year prospective study</t>
  </si>
  <si>
    <t>147 patients (age=67 ± 15 years)</t>
  </si>
  <si>
    <t>Nonlinguistic cognitive impairment in poststroke aphasia: A prospective study</t>
  </si>
  <si>
    <t>10-year prospective population-based cohort study</t>
  </si>
  <si>
    <t>3 mo P-S, and once a year for up to 10 years</t>
  </si>
  <si>
    <t>The long-term outcomes of depression up to 10 years after stroke; the South London Stroke Register</t>
  </si>
  <si>
    <t>Dundar, U., et al. (Turkey)</t>
  </si>
  <si>
    <t>Retrospective, comparative study</t>
  </si>
  <si>
    <t>Admission and after treatment (6 weeks)</t>
  </si>
  <si>
    <t>A comparative study of conventional physiotherapy versus robotic training combined with physiotherapy in patients with stroke</t>
  </si>
  <si>
    <t>Erkebaeva, S. K., et al. (Kazakhstan)</t>
  </si>
  <si>
    <t>Controlled study</t>
  </si>
  <si>
    <t>5, 10, 20-35, and 65-90 days after treatment initiation</t>
  </si>
  <si>
    <t>Prophylaxis of stroke in patients with cerebral ischemia with depressive syndrome</t>
  </si>
  <si>
    <t>Park et al. (South Korea)</t>
  </si>
  <si>
    <t>6-month Longitudinal observational study</t>
  </si>
  <si>
    <t>Significance of longitudinal changes in the default‐mode network for cognitive recovery after stroke</t>
  </si>
  <si>
    <t>Ghosal et al. (India)</t>
  </si>
  <si>
    <t>Baseline, and 3 annual follow-up visits for 3 years</t>
  </si>
  <si>
    <t>Correlates of Functional Outcome among Stroke Survivors in a Developing Country-A Prospective Community-based Study from India</t>
  </si>
  <si>
    <t>Richter, K. M., et al. (Germany)</t>
  </si>
  <si>
    <t>92 patients</t>
  </si>
  <si>
    <t>Beginning and end of rehab (˜25 days)</t>
  </si>
  <si>
    <t>Immediate memory (CVLT-Learning Trial 5, and RBMT-story recall), delayed memory (CVLT-short-term free recall, RBMT- delayed recall) working memory (WMS-R-span forward and backward) word fluency (RWT), attention (TAP), prospective memory (RBMT-Items 3 and 4)</t>
  </si>
  <si>
    <t>Recovery after brain damage: Is there any indication for generalization between different cognitive functions?</t>
  </si>
  <si>
    <t>Appelros</t>
  </si>
  <si>
    <t>Long-lasting effects of a new memory self-efficacy training for stroke patients: a randomized controlled trial</t>
  </si>
  <si>
    <t>Effect of simulator training on driving after stroke: a randomized controlled trial</t>
  </si>
  <si>
    <t>Cognitive impairment one year after ischemic stroke: Predictors and dynamics of significant determinants</t>
  </si>
  <si>
    <t>Long-Term Treatment with Citicoline Prevents Cognitive Decline and Predicts a Better Quality of Life after a First Ischemic Stroke</t>
  </si>
  <si>
    <t>Characteristics of mini-mental state examination 1 year after stroke</t>
  </si>
  <si>
    <t>Observational</t>
  </si>
  <si>
    <t>~8 days, and 6-10 months P-S</t>
  </si>
  <si>
    <t>1, 6, 12, and 24 months P-S</t>
  </si>
  <si>
    <t>Exhaustive battery?</t>
  </si>
  <si>
    <t>Aben et al. (Netherlands)</t>
  </si>
  <si>
    <t>~5 week RCT</t>
  </si>
  <si>
    <t>dementia</t>
  </si>
  <si>
    <t>153 first ever stroke patients (77 experimental, 76 controls, age=58, SD=9.7 years)</t>
  </si>
  <si>
    <t>10 LTFU after randomization,  dropouts, 0 after intervention, 0 at six months, and 4 at twelve months</t>
  </si>
  <si>
    <t>Home environment</t>
  </si>
  <si>
    <t>baseline only</t>
  </si>
  <si>
    <t>Intervention</t>
  </si>
  <si>
    <t>General cognitive status tool used?</t>
  </si>
  <si>
    <t>Mild cognitive impairment screening (MoCA), EF (EFPT and DEX)</t>
  </si>
  <si>
    <t>249 mild stroke patients (age=68.6, SD=9.9)</t>
  </si>
  <si>
    <t>Mild stroke only (3 months P-S)</t>
  </si>
  <si>
    <t>Cognitive status (MMSE)</t>
  </si>
  <si>
    <t>Ischemic stroke</t>
  </si>
  <si>
    <t>SAH?</t>
  </si>
  <si>
    <t>ICH?</t>
  </si>
  <si>
    <t>TIA?</t>
  </si>
  <si>
    <t>Included</t>
  </si>
  <si>
    <t>Excluded</t>
  </si>
  <si>
    <t>47 ischemic stroke patients</t>
  </si>
  <si>
    <t>1 year prospective</t>
  </si>
  <si>
    <t>Not specified</t>
  </si>
  <si>
    <t>No attrition evidenced</t>
  </si>
  <si>
    <t>No dementia, yes impaired</t>
  </si>
  <si>
    <t>Alexandrova et al. (Bulgaria)</t>
  </si>
  <si>
    <t>First ischemic stroke</t>
  </si>
  <si>
    <t>12 month open-label, randomized, parallel study</t>
  </si>
  <si>
    <t>Comments</t>
  </si>
  <si>
    <t>First-ever symptomatic ischemic stroke</t>
  </si>
  <si>
    <r>
      <rPr>
        <b/>
        <sz val="12"/>
        <color rgb="FF000000"/>
        <rFont val="Helvetica"/>
      </rPr>
      <t>Attention and EF</t>
    </r>
    <r>
      <rPr>
        <sz val="12"/>
        <color rgb="FF000000"/>
        <rFont val="Helvetica"/>
      </rPr>
      <t xml:space="preserve"> (Stroop, TMT A/B, Symbol Digits Modalities Test, WMS-III-Mental Control, WMS-III-Digit Span Backward and Forward), </t>
    </r>
    <r>
      <rPr>
        <b/>
        <sz val="12"/>
        <color rgb="FF000000"/>
        <rFont val="Helvetica"/>
      </rPr>
      <t>memory</t>
    </r>
    <r>
      <rPr>
        <sz val="12"/>
        <color rgb="FF000000"/>
        <rFont val="Helvetica"/>
      </rPr>
      <t xml:space="preserve"> (AVLT and WMS-III-Visual Reproduction), </t>
    </r>
    <r>
      <rPr>
        <b/>
        <sz val="12"/>
        <color rgb="FF000000"/>
        <rFont val="Helvetica"/>
      </rPr>
      <t xml:space="preserve">language </t>
    </r>
    <r>
      <rPr>
        <sz val="12"/>
        <color rgb="FF000000"/>
        <rFont val="Helvetica"/>
      </rPr>
      <t xml:space="preserve">(BNT, Verbal Fluency for Animals and COWA, Pseudo words and Sentences Repetition, and Token Test), </t>
    </r>
    <r>
      <rPr>
        <b/>
        <sz val="12"/>
        <color rgb="FF000000"/>
        <rFont val="Helvetica"/>
      </rPr>
      <t>spatial perception</t>
    </r>
    <r>
      <rPr>
        <sz val="12"/>
        <color rgb="FF000000"/>
        <rFont val="Helvetica"/>
      </rPr>
      <t xml:space="preserve"> (Judgment of Line Orientation), </t>
    </r>
    <r>
      <rPr>
        <b/>
        <sz val="12"/>
        <color rgb="FF000000"/>
        <rFont val="Helvetica"/>
      </rPr>
      <t xml:space="preserve">motor speed </t>
    </r>
    <r>
      <rPr>
        <sz val="12"/>
        <color rgb="FF000000"/>
        <rFont val="Helvetica"/>
      </rPr>
      <t>(GPT),</t>
    </r>
    <r>
      <rPr>
        <b/>
        <sz val="12"/>
        <color rgb="FF000000"/>
        <rFont val="Helvetica"/>
      </rPr>
      <t xml:space="preserve"> temporal orientation </t>
    </r>
    <r>
      <rPr>
        <sz val="12"/>
        <color rgb="FF000000"/>
        <rFont val="Helvetica"/>
      </rPr>
      <t>(BTO)</t>
    </r>
  </si>
  <si>
    <t>37 patients discontinued treatment at six months, 30 died (16 were in treatment) 7 LTFU. At end of twelve months 199 patients were evaluated.</t>
  </si>
  <si>
    <t>Severe aphasia</t>
  </si>
  <si>
    <t>No dementia</t>
  </si>
  <si>
    <t>347 patients (age=67.2, SD ± 11.3 years; 172 received citicoline treatment)</t>
  </si>
  <si>
    <t>Tests administered by two clinical neuropsychologists blinded to the patients' treatment. FU's evaluations completed by the same neuropsychologist in identical order of administration</t>
  </si>
  <si>
    <t>37 patients discontinued treatment at six months, 30 died (16 were in treatment) 7 LTFU. At end of twelve months 199 patients were evaluated; 163 patients evaluated at the end of the second year</t>
  </si>
  <si>
    <t>347 patients started treatment (age=67.2, SD ± 11.3 years; 172 received citicoline treatment). 163 patients finished treatment at two years (age=67.5, SD +/-10.7 years)</t>
  </si>
  <si>
    <t>Alvarez-Sabin et al. (Spain)</t>
  </si>
  <si>
    <t>Rehabilitation hospital, administered by neuropsychologists and driving assessment experts</t>
  </si>
  <si>
    <t>Akinwuntan et al. (Belgium)</t>
  </si>
  <si>
    <t>5 week RCT</t>
  </si>
  <si>
    <t>First time hemorrhagic or ischemic</t>
  </si>
  <si>
    <t xml:space="preserve">10 droputs during training. 21 more dropouts after first training. In total, 31 patients did not finish the study for various reasons (medical=9, early discharge=2, age=3, confidential=2, refusal=7, and out of time frame=8) </t>
  </si>
  <si>
    <t>Severe sensory aphasia</t>
  </si>
  <si>
    <t>Not longitudinal</t>
  </si>
  <si>
    <t>Vascular mild cognitive impairment is highly prevalent after lacunar stroke but does not increase over time: A 2-year follow-up study</t>
  </si>
  <si>
    <t>Rasquin et al (Netherlands)</t>
  </si>
  <si>
    <t>2 year follow-up</t>
  </si>
  <si>
    <t>First ever symptomatic lacunar stroke</t>
  </si>
  <si>
    <t>95 lacunar srtoke patients</t>
  </si>
  <si>
    <t>73 patients completed the two year FU assessment</t>
  </si>
  <si>
    <t>Other neurological disease excluded</t>
  </si>
  <si>
    <t>Post stroke urinary loss, incontinence and life satisfaction: When does post-stroke urinary loss become incontinence?</t>
  </si>
  <si>
    <t>Edwards et al.</t>
  </si>
  <si>
    <t>Mild cognitive impairment in symptomatic and asymptomatic cerebrovascular disease</t>
  </si>
  <si>
    <t>155 subjects; 110 patients (age=56, SD ± 7.0 years) and 45 controls (age=53, SD ± 6.0 years)</t>
  </si>
  <si>
    <t>Weight change and lower body disability in older Mexican Americans</t>
  </si>
  <si>
    <t>Al Snih et al.</t>
  </si>
  <si>
    <t>Lacunar infarcts: Functional and cognitive outcomes at five years in relation to MRI findings</t>
  </si>
  <si>
    <t>Appelros et al.</t>
  </si>
  <si>
    <t>Depression among caregivers of stroke survivors</t>
  </si>
  <si>
    <t>Alcohol and cognitive performance: a longitudinal study of older Japanese Americans. The Kame Project</t>
  </si>
  <si>
    <t>Bond et al.</t>
  </si>
  <si>
    <t>Computed tomographic changes in lacunar syndromes</t>
  </si>
  <si>
    <t>De Reuck et al.</t>
  </si>
  <si>
    <t>Late multidisciplinary rehabilitation in young people after stroke</t>
  </si>
  <si>
    <t>Research fellow in rehabilitation medicine carried out the assessments at the Hospital.</t>
  </si>
  <si>
    <t>7 month prospective, observational</t>
  </si>
  <si>
    <t>50 patients (age=55, IQR=47-59)</t>
  </si>
  <si>
    <t>O'Connor et al. (Ireland)</t>
  </si>
  <si>
    <t>4 patients did not complete FU assessments</t>
  </si>
  <si>
    <t>Global aphasia</t>
  </si>
  <si>
    <t>Cogniive impaired unable to consent</t>
  </si>
  <si>
    <t>1624 subjects (age=71.5 years, SD=5.5)</t>
  </si>
  <si>
    <t>8 year longitudinal</t>
  </si>
  <si>
    <t>18 month follow-up</t>
  </si>
  <si>
    <t>Berg et al.  (Finland)</t>
  </si>
  <si>
    <t>Appelros et al. (Sweden)</t>
  </si>
  <si>
    <t>Seven patients did not perform the MMSE at one month. 15 patients died during the following five years. Eight patients denied consent to take part in the  five year follow-up examination, and a further 2 patients were missed. In total 10 patients did not complete the five year FU</t>
  </si>
  <si>
    <t>5 year follow-up</t>
  </si>
  <si>
    <r>
      <rPr>
        <b/>
        <sz val="12"/>
        <color theme="1"/>
        <rFont val="Helvetica"/>
      </rPr>
      <t>Cognitive function</t>
    </r>
    <r>
      <rPr>
        <sz val="12"/>
        <color theme="1"/>
        <rFont val="Helvetica"/>
      </rPr>
      <t xml:space="preserve"> (MMSE)</t>
    </r>
  </si>
  <si>
    <t>FIM</t>
  </si>
  <si>
    <t>Functional status and satisfaction with community participation in persons with stroke following medical rehabilitation</t>
  </si>
  <si>
    <t>1870 subjects (age=68.3 yr, SD 14.5)</t>
  </si>
  <si>
    <r>
      <t xml:space="preserve">Admission and discharge from inpatient rehab, and </t>
    </r>
    <r>
      <rPr>
        <sz val="12"/>
        <color rgb="FFFF0000"/>
        <rFont val="Helvetica"/>
      </rPr>
      <t>80-180 days</t>
    </r>
    <r>
      <rPr>
        <sz val="12"/>
        <color theme="1"/>
        <rFont val="Helvetica"/>
      </rPr>
      <t xml:space="preserve"> FU </t>
    </r>
  </si>
  <si>
    <t xml:space="preserve">Follow-up information collected by nurses trained in functional assessments and telephone data collection methods </t>
  </si>
  <si>
    <t>Stroke (ICD Codes 4.36-4.39 - Cerebrovascular disease, no hemorrhage, no ICH, no SAH, and no TIA)</t>
  </si>
  <si>
    <t>Only patients with complete data at admission, discharge and FU were included in study analysis</t>
  </si>
  <si>
    <t>92 percent of the elegiible cases in the database for the study period</t>
  </si>
  <si>
    <r>
      <t xml:space="preserve">First ischemic </t>
    </r>
    <r>
      <rPr>
        <sz val="12"/>
        <color rgb="FFFF0000"/>
        <rFont val="Helvetica"/>
      </rPr>
      <t>stroke or TIA</t>
    </r>
  </si>
  <si>
    <t>Papovic et al. (Croatia)</t>
  </si>
  <si>
    <t>cog impaired excluded</t>
  </si>
  <si>
    <t>excluded</t>
  </si>
  <si>
    <t>baseline testing done during initial visit to outpatient's clinic</t>
  </si>
  <si>
    <t>110 thorughout study (no description of attrition)</t>
  </si>
  <si>
    <t>6 months follow-up</t>
  </si>
  <si>
    <t>Cardiovascular diseases and decline in cognitive function in an elderly community population: The Edinburgh Artery Study</t>
  </si>
  <si>
    <r>
      <rPr>
        <b/>
        <sz val="12"/>
        <color theme="1"/>
        <rFont val="Helvetica"/>
      </rPr>
      <t>Cognitive ability</t>
    </r>
    <r>
      <rPr>
        <sz val="12"/>
        <color theme="1"/>
        <rFont val="Helvetica"/>
      </rPr>
      <t xml:space="preserve"> (MMSE)</t>
    </r>
  </si>
  <si>
    <t>15 year population-based study</t>
  </si>
  <si>
    <t>Clinical examination</t>
  </si>
  <si>
    <t>Clarify with Tamara</t>
  </si>
  <si>
    <t xml:space="preserve">Frequency of cognitive impairment without dementia in patients with stroke - A two-year follow-up study
</t>
  </si>
  <si>
    <t>Rafnsson et al. (Scotland)</t>
  </si>
  <si>
    <t>Ostir et al. (USA)</t>
  </si>
  <si>
    <t>Serrano et al. (Spain)</t>
  </si>
  <si>
    <t>Admission, 3, 12, and 24 months after discharge</t>
  </si>
  <si>
    <t>2 year prospective longitudinal study</t>
  </si>
  <si>
    <t>327 patients (age=70.9, range 20-98 years)</t>
  </si>
  <si>
    <t>Ischemic (88.4%) and hemorrhagic (11.6%)</t>
  </si>
  <si>
    <t>loss of consciousness and previous mental retardation</t>
  </si>
  <si>
    <t>167 over two years</t>
  </si>
  <si>
    <t>251 evaluated at three months, 195 at the twelve month, and 160 at the second year mark. 109 of which died (63, 21, and 25 at three, 12, and 24 months respectively). 7 refused to participate at three months, 35 at twelve months, and 10 at two years of FU</t>
  </si>
  <si>
    <t>Evaluation visits (administered by a neuropsychologist) - see Barba et al (2000) Poststroke dementia: clinical features and risk factors</t>
  </si>
  <si>
    <t>Depressive symptoms, vascular disease, and mild cognitive impairment: findings from the Cardiovascular Health Study</t>
  </si>
  <si>
    <t>Barnes et al.</t>
  </si>
  <si>
    <t>Vascular depression in older people with diabetes</t>
  </si>
  <si>
    <t>Bruce et al.</t>
  </si>
  <si>
    <t>Prediction of cognitive decline after stroke using proton magnetic resonance spectroscopy</t>
  </si>
  <si>
    <t>Ross et al. (Australia)</t>
  </si>
  <si>
    <t>yes (&lt;3 points in the BDAE)</t>
  </si>
  <si>
    <t>Stroke (n=41) and TIA (n=8)</t>
  </si>
  <si>
    <t>30 stroke and 49 controls completed assessemnts at twelve months; 25 patiens and 48 controls did it at three years</t>
  </si>
  <si>
    <t>Tained psychologists administered all assessments</t>
  </si>
  <si>
    <t>Effects of Day Hospital Rehabilitation After Stroke</t>
  </si>
  <si>
    <t>Excluded dementia, progressive cog decline and unable to consent</t>
  </si>
  <si>
    <t>Cerebral infarction (n=37), intracerebral bleeding (n=6), and subarachnoidal bleeding (n=9) (average time since onset 180 days, range 22-473 days)</t>
  </si>
  <si>
    <t>Prospective follow-up study</t>
  </si>
  <si>
    <t>Administered by accredited FIM educator</t>
  </si>
  <si>
    <t>Olsson et al. (Sweden)</t>
  </si>
  <si>
    <t>59 recruited, 1 declined, 6 discontinued rehabilitation sessions</t>
  </si>
  <si>
    <t xml:space="preserve">Saxena et al </t>
  </si>
  <si>
    <t>Functional outcomes in inpatient rehabilitative care of stroke patients: predictive factors and the effect of therapy intensity</t>
  </si>
  <si>
    <t>Confirmation of the accuracy of a short battery to predict fitness-to-drive of stroke survivors without severe deficits</t>
  </si>
  <si>
    <t>Akinwuntan et al.</t>
  </si>
  <si>
    <t>Anosognosia versus unilateral neglect. Coexistence and their relations to age, stroke severity, lesion site and cognition</t>
  </si>
  <si>
    <t xml:space="preserve">Interdependence of stroke survivors' recovery and their relatives' attitudes and health: A contribution to investigating the causal effects
</t>
  </si>
  <si>
    <t xml:space="preserve">Barskova et al. </t>
  </si>
  <si>
    <t>PCRS instrument (awareness and competency - not cognition)</t>
  </si>
  <si>
    <t>Functional status of acute stroke patients in University Malaya Medical Centre (UMMC), Kuala Lumpur, Malaysia</t>
  </si>
  <si>
    <t>Rameezan et al. (Malaysia)</t>
  </si>
  <si>
    <t>3 month prospective study</t>
  </si>
  <si>
    <t>51 patients (age=60.2, range 38-83 years)</t>
  </si>
  <si>
    <t>Assessed by principal investigator (master in rehab medicine)</t>
  </si>
  <si>
    <t>11 patients did not complete MMSE due to severe global aphasia</t>
  </si>
  <si>
    <t>15 patients had neglect</t>
  </si>
  <si>
    <t>3 and 8 patients had global and severe aphasia</t>
  </si>
  <si>
    <t>21 patients had cog impairment</t>
  </si>
  <si>
    <t xml:space="preserve">The association between psychiatric and cognitive symptoms after stroke: A prospective study
</t>
  </si>
  <si>
    <t>156 patients (age=67.7, SD +/- 12.4 years)</t>
  </si>
  <si>
    <t>Severe cognitive impairment (MMSE 15 or more)</t>
  </si>
  <si>
    <t>Different frequencies for different tests detailed in article (table 2)</t>
  </si>
  <si>
    <t>23 - 38 (depending on test)</t>
  </si>
  <si>
    <t>Not specified in methods</t>
  </si>
  <si>
    <t>Territorial, lacunar, and hemorrhagic (40.4, 51.3, and 8.3%)</t>
  </si>
  <si>
    <t>Rates of depression at 3 and 15 months poststroke and their relationship with cognitive decline: the Sydney Stroke Study</t>
  </si>
  <si>
    <t>Past history of dementia and impaired in consciousness for more than 7 days at time of stroke</t>
  </si>
  <si>
    <t>Severe aphasia (&lt;3 on BDAE)</t>
  </si>
  <si>
    <t>Evaluated Memory?</t>
  </si>
  <si>
    <t>3-6 months and 15 months P-S</t>
  </si>
  <si>
    <t>15 month follow-up</t>
  </si>
  <si>
    <t>158 subjects stroke patients tested at index assessment (3-6 months P-S); 140 tested at fifteen months</t>
  </si>
  <si>
    <t>18 (stroke)</t>
  </si>
  <si>
    <t>Performance on the California Verbal Learning Test following right hemisphere stroke: A longitudinal study</t>
  </si>
  <si>
    <t>Brodaty et al. (Australia)</t>
  </si>
  <si>
    <t>2 year longitudinal study</t>
  </si>
  <si>
    <t>Ischemic (n=14) and hemorrhagic (n=4)</t>
  </si>
  <si>
    <t>Administered by a trained research assistant.</t>
  </si>
  <si>
    <t>3 LTFU at six-nine months, 6 LTFU at twelve-eighteen months, and, 9 LTFU at eighteen months or more.</t>
  </si>
  <si>
    <t>18 stroke patients (age=66.38, SD +/- 3.69 years)</t>
  </si>
  <si>
    <t>Visit to a neurologist or by telephone contact</t>
  </si>
  <si>
    <t xml:space="preserve">Early epileptic seizures after stroke are associated with increased risk of new-onset dementia
</t>
  </si>
  <si>
    <t>Seizures and epilepsy in patients with lacunar strokes</t>
  </si>
  <si>
    <t xml:space="preserve">Medial temporal atrophy rather than white matter hyperintensities predict cognitive decline in stroke survivors
</t>
  </si>
  <si>
    <t>Firbank et al.</t>
  </si>
  <si>
    <t>2 were unable to finish MRI scanning, 12 died and 15 withdrew. Analysis performed in the subjects with complete data (n=79)</t>
  </si>
  <si>
    <t>The influence of attention deficits on functional recovery post stroke during the first 12 months after discharge from hospital</t>
  </si>
  <si>
    <t>Within 2 weeks of being discharged from hospital (mean 79.2, SD +/- 57.3 days), 6 and 12 months later</t>
  </si>
  <si>
    <t>122 patients (age=70.2, SD+/- 12.5 years)</t>
  </si>
  <si>
    <t>12 month follow- up (not specified in paper)</t>
  </si>
  <si>
    <t>Hyndman et al. (UK)</t>
  </si>
  <si>
    <t>Both infaction and hemorrhage (according to Oxford Community Stroke Project Classification)</t>
  </si>
  <si>
    <t>23 at six months and 5 at twelve months. Reasons were death (n=10), acute medical diseases (n=14), moved away (n=2)</t>
  </si>
  <si>
    <t>Cherney et al. (USA)</t>
  </si>
  <si>
    <t>No gross cognitive impairment (MEAMS evaluation)</t>
  </si>
  <si>
    <t>Mobility assistive device utilization in a prospective study of patients with first-ever stroke</t>
  </si>
  <si>
    <t>12 month longitudinal</t>
  </si>
  <si>
    <t>Jutai et al. (Canada)</t>
  </si>
  <si>
    <t>1, 3, 6, and 12 months P-S</t>
  </si>
  <si>
    <t>Cognitive impairment (MMSE)</t>
  </si>
  <si>
    <t>First ever ischemic and hemorrhagic</t>
  </si>
  <si>
    <t>Registered occupational or physical therapists (at baseline) while the person was still hospitalized; FU evaluations done over the telephone by therapists experienced in interviewing</t>
  </si>
  <si>
    <t>A prospective study in one year cumulative incidence of depression after ischemic stroke and Parkinson's disease: A preliminary study</t>
  </si>
  <si>
    <t>face-to-face interview by experienced research worker and physician</t>
  </si>
  <si>
    <t>77 stroke patients (age=65.4, SD =/- 9.6 years)</t>
  </si>
  <si>
    <t>Kulkantrakorn et al. (Thailand)</t>
  </si>
  <si>
    <t>First time ischemic stroke</t>
  </si>
  <si>
    <t>1, 2, 3, 6 and 12 months after recruitment (within 1 month P-S)</t>
  </si>
  <si>
    <t xml:space="preserve">Correlation of common carotid artery intima media thickness, intracranial arterial stenosis and post-stroke cognitive impairment
</t>
  </si>
  <si>
    <t>no dementia</t>
  </si>
  <si>
    <t>30 patients (age=65.97, SD +/- 10.33 years)</t>
  </si>
  <si>
    <t>Results of cognitive outcomes divided by thickness of carotid intima media</t>
  </si>
  <si>
    <t>Recruitment (within 3 days P-S) and 3 months P-S</t>
  </si>
  <si>
    <t>4 year prospective cohort</t>
  </si>
  <si>
    <t>Comparison of clinical characteristics and functional outcomes of ischemic stroke in different vascular territories</t>
  </si>
  <si>
    <t>Ng et al. (USA)</t>
  </si>
  <si>
    <t>First ever ischemic</t>
  </si>
  <si>
    <t>Admission and discharge</t>
  </si>
  <si>
    <t>2213 patients (age=68.9, SD +/- 14.3)</t>
  </si>
  <si>
    <t>Baseline and 6,12, 24, and 36 months</t>
  </si>
  <si>
    <t>Ischemic and hemorrhagic</t>
  </si>
  <si>
    <t>Individuals with first-ever clinical presentation of a lacunar infarction syndrome: Is there an increased likelihood of developing mild cognitive impairment in the first 12 months after stroke?</t>
  </si>
  <si>
    <t>Anderson et al. (Australia)</t>
  </si>
  <si>
    <t>Non aphasic patients</t>
  </si>
  <si>
    <t>First ever lacunar syndrome</t>
  </si>
  <si>
    <t>30 patients (age=68.33 SD +/- 16.79 years) and 30 controls</t>
  </si>
  <si>
    <t>Only adequate vision patients</t>
  </si>
  <si>
    <t>Fear of falling in stroke patients: relationship with previous falls and functional characteristics</t>
  </si>
  <si>
    <t>Andersson et al. (Sweden)</t>
  </si>
  <si>
    <t>Outcome predictors of rehabilitation for first stroke in the elderly</t>
  </si>
  <si>
    <t>Denti et al. (Italy)</t>
  </si>
  <si>
    <t>Double-blind, active and placebo-controlled study</t>
  </si>
  <si>
    <t>Effects of aspirin plus extended-release dipyridamole versus clopidogrel and telmisartan on disability and cognitive function after recurrent stroke in patients with ischaemic stroke in the Prevention Regimen for Effectively Avoiding Second Strokes (PRoFESS) trial: a double-blind, active and placebo-controlled study</t>
  </si>
  <si>
    <t>125 lost to long term follow up and 1495 died</t>
  </si>
  <si>
    <t>20,332 patients from 695 sites in 35 countries (age=66,1 +/- SD 8.6 years)</t>
  </si>
  <si>
    <t>MMSE of first and penultimate visit divided by treatment groups and controls. Only reported scores for patients with scores lower than 24 points</t>
  </si>
  <si>
    <t>Duits et al. (Netherlands)</t>
  </si>
  <si>
    <t>Cognitive complaints in the early phase after stroke are not indicative of cognitive impairment</t>
  </si>
  <si>
    <t>Trained and supervised study nurses undertook face-to-face inter- views with patients or suitable proxy where appropriate</t>
  </si>
  <si>
    <t>The influence of psychiatric morbidity on return to paid work after stroke in younger adults: the Auckland Regional Community Stroke (ARCOS) Study, 2002 to 2003</t>
  </si>
  <si>
    <t>Glozier et al. (New Zealand)</t>
  </si>
  <si>
    <t>No cognition</t>
  </si>
  <si>
    <t>Predictors of long-term survival after stroke in Taiwan</t>
  </si>
  <si>
    <t>Han et al. (Taiwan)</t>
  </si>
  <si>
    <t>10 year prospective, hospital-based cohort study</t>
  </si>
  <si>
    <t>Ischamic and hemorrhagic</t>
  </si>
  <si>
    <t>A case-controlled study of cognitive progression in Chinese lacunar stroke patients</t>
  </si>
  <si>
    <t>Mok et al. (China)</t>
  </si>
  <si>
    <t>28 month case-controlled</t>
  </si>
  <si>
    <t>Alzheimer included. Cog impaired for other condition excluded</t>
  </si>
  <si>
    <t>One of the authors from the Department of Medicine and Therapeutics) administered the cognitive tests at both assessments</t>
  </si>
  <si>
    <r>
      <t xml:space="preserve">Total patients excluded or LTFU </t>
    </r>
    <r>
      <rPr>
        <b/>
        <sz val="12"/>
        <color rgb="FFFF0000"/>
        <rFont val="Helvetica"/>
      </rPr>
      <t>(add percentage)</t>
    </r>
  </si>
  <si>
    <t>Evaluation time points</t>
  </si>
  <si>
    <r>
      <t>Excluded neglect?</t>
    </r>
    <r>
      <rPr>
        <b/>
        <sz val="12"/>
        <color rgb="FFFF0000"/>
        <rFont val="Helvetica"/>
      </rPr>
      <t xml:space="preserve"> (also innatention)</t>
    </r>
  </si>
  <si>
    <t>missing age, SD, stroke type and length of stay for the stroke subgroup</t>
  </si>
  <si>
    <t>Associations between positive emotion and recovery of functional status following stroke</t>
  </si>
  <si>
    <t>Intensive nutritional supplements can improve outcomes in stroke rehabilitation</t>
  </si>
  <si>
    <t>Rabadi et al. (USA)</t>
  </si>
  <si>
    <t>Randomized, prospective, double-blind, single center study</t>
  </si>
  <si>
    <t>Transferred to an acute facility (n=6) and incomplete data (n=8)</t>
  </si>
  <si>
    <t>demented excluded</t>
  </si>
  <si>
    <t>included</t>
  </si>
  <si>
    <t>1 patient</t>
  </si>
  <si>
    <t>A pilot study of activity-based therapy in the arm motor recovery post stroke: a randomized controlled trial</t>
  </si>
  <si>
    <t>116 patients (58 standard intervention and 58 aggressive intervention) (age=75, SD+/- 10.58 and 73.58, SD +/- 13.02 years)</t>
  </si>
  <si>
    <t>30 patients (10 OT group, 10 ergometer, and 10 robot therapy) (age, 67.80  +/- 12.66; 69.20 +/- 10.22; and 79.5 +/- 6.17 years)</t>
  </si>
  <si>
    <t>included aphasic alert</t>
  </si>
  <si>
    <t>Recorded by certified therapist blinded to treatment allocation</t>
  </si>
  <si>
    <t>Trained, certified therapists</t>
  </si>
  <si>
    <t>Prestroke cognitive performance, incident stroke, and risk of dementia: the Rotterdam Study</t>
  </si>
  <si>
    <t>Predicting recovery of dextrous hand function in acute stroke</t>
  </si>
  <si>
    <t>Au-Yeung et al. (China)</t>
  </si>
  <si>
    <t>Prospective, single blinded, randomized controlled trial</t>
  </si>
  <si>
    <t xml:space="preserve">Reducing attention deficits after stroke using attention process training: a randomized controlled trial
</t>
  </si>
  <si>
    <t>Barker-Collo et al. (New Zealand)</t>
  </si>
  <si>
    <t>Only looking at attention measures (TMT A/B, PASAT, Bell, and IVA-CPT) at baseline, 5 weeks and 6 months</t>
  </si>
  <si>
    <r>
      <rPr>
        <b/>
        <sz val="12"/>
        <color theme="1"/>
        <rFont val="Helvetica"/>
      </rPr>
      <t>Sustained, selective, divided, alternating attention</t>
    </r>
    <r>
      <rPr>
        <sz val="12"/>
        <color theme="1"/>
        <rFont val="Helvetica"/>
      </rPr>
      <t xml:space="preserve"> (Bells Test, IVA-CPT,TMT A/B, and 2 slowest Paced Auditory Serial Addition Test trials)</t>
    </r>
  </si>
  <si>
    <t>5 withdrew and 1 moved away before randomization; 4 deaths, 4withdrew interest, 3 physical/mental difficulties, and 1 LTFU</t>
  </si>
  <si>
    <t>Stroke (all pathological subtypes)</t>
  </si>
  <si>
    <t>Dementia and MMSE &lt; 20</t>
  </si>
  <si>
    <t>Administration and scoring were via standard procedures. Assessments took up to 2.5 hours and were well-tolerated, occurring over 2 sessions if required</t>
  </si>
  <si>
    <t>78 patients (38 attention training and 40 usual care) (age=70.2 SD +/-, and 67..7, SD +/- 15.6 years)</t>
  </si>
  <si>
    <t>Effect of Modafinil on Subjective Fatigue in Multiple Sclerosis and Stroke Patients</t>
  </si>
  <si>
    <t>Severe Cerebral White Matter Hyperintensities Predict Severe Cognitive Decline in Patients With Cerebrovascular Disease History</t>
  </si>
  <si>
    <t>Fourteen-year longitudinal study of vascular risk factors, APOE genotype, and cognition: The ARIC MRI Study</t>
  </si>
  <si>
    <t>14 year longitudinal</t>
  </si>
  <si>
    <t>Knopman et al. (USA)</t>
  </si>
  <si>
    <t>Predictors of poststroke quality of life in older Chinese adults</t>
  </si>
  <si>
    <t>Lee et al. (China)</t>
  </si>
  <si>
    <t>6 month longitudinal</t>
  </si>
  <si>
    <t>research nurse at 1 month and 6 months after stroke onset at a rehabilitation unit or outpatient clinic during follow-up</t>
  </si>
  <si>
    <t>214 patients (age=72..3, SD +/- 9.4 years)</t>
  </si>
  <si>
    <t>AMT</t>
  </si>
  <si>
    <t>some included; excluded people with impaired communication</t>
  </si>
  <si>
    <t>26 dropouts, 11 passed away, 4 away, 6 changed telephone, and 5 withdrew before completing six month interview</t>
  </si>
  <si>
    <t>Severity of CIND and MCI predict incidence of dementia in an ischemic stroke cohort</t>
  </si>
  <si>
    <t>Narasimhalu et al. (Singapore)</t>
  </si>
  <si>
    <t>5 year follow up</t>
  </si>
  <si>
    <t>baseline cognitive assessment (3 to 4 months P-S) and annually thereafter for up to 5 years.</t>
  </si>
  <si>
    <t>Ischemic</t>
  </si>
  <si>
    <t>Albumin, apolipoprotein E-epsilon4 and cognitive decline in community-dwelling Chinese older adults</t>
  </si>
  <si>
    <t>Ng et al. (Singapore)</t>
  </si>
  <si>
    <t>Cognitive impairment predicts poststroke death in long-term follow-up</t>
  </si>
  <si>
    <t>Oksala et al (Finland)</t>
  </si>
  <si>
    <t>The determinants and longitudinal course of post-stroke mild cognitive impairment</t>
  </si>
  <si>
    <t>Sachdev et al. (Australia)</t>
  </si>
  <si>
    <t>Assessments performed by trained clinical psychologists.</t>
  </si>
  <si>
    <t>yes (halfway through study)</t>
  </si>
  <si>
    <t>3-6 months and 3 years after stroke or TIA</t>
  </si>
  <si>
    <t>3 year longitudinal</t>
  </si>
  <si>
    <t>Stroke and TIA</t>
  </si>
  <si>
    <t>no severe aphasia</t>
  </si>
  <si>
    <t>Retraining moderately impaired stroke survivors in driving-related visual attention skills</t>
  </si>
  <si>
    <t>Akinwuntan et  al. (Belgium)</t>
  </si>
  <si>
    <t>First ever ischemic or hemorrhagic</t>
  </si>
  <si>
    <t>Resident physicians performed clinical neurological examinations of visual field, visual and tactile inattention, and aphasia</t>
  </si>
  <si>
    <t>Five experimental and 5 control participants dropped out of the study for reasons not related to training. Complete data sets of 4 experimental participants could not be recovered from the computer and were excluded from the analyses. Eleven experimental and 10 controls were lost to follow-up</t>
  </si>
  <si>
    <t>included aphasic</t>
  </si>
  <si>
    <t>83 stroke patients; 33 experimental (age=55, SD +/- 12 years); and 36 controls (age=54, SD +/- 11 years)</t>
  </si>
  <si>
    <t>Cognitive and Functional Outcome After Aneurysmal Subarachnoid Hemorrhage</t>
  </si>
  <si>
    <t>Al-Khindi et al.</t>
  </si>
  <si>
    <t>SAH</t>
  </si>
  <si>
    <t>B-Vitamins Reduce the Long-Term Risk of Depression After Stroke: The VITATOPS-DEP Trial</t>
  </si>
  <si>
    <t>Almeida et al. (Australia)</t>
  </si>
  <si>
    <t>5 year population-based long-term stroke follow-up</t>
  </si>
  <si>
    <t xml:space="preserve">Auckland Stroke Outcomes Study. Part 2: Cognition and functional outcomes 5 years poststroke
</t>
  </si>
  <si>
    <t>Face-to-face interviews were conducted at participants’ usual residence</t>
  </si>
  <si>
    <t>The Effect of the APOE-epsilon 4 Allele and ACE-I/D Polymorphism on Cognition during a Two-Year Follow-Up in First-Ever Stroke Patients</t>
  </si>
  <si>
    <t>Bour et al. (Netherlands)</t>
  </si>
  <si>
    <t>Tests administered by a well trained neuropsychologist</t>
  </si>
  <si>
    <t>194 patients (age=68.3, SD +/-12.5 years)</t>
  </si>
  <si>
    <t>Only adequate fluency in Dutch included</t>
  </si>
  <si>
    <t>No dementia or neuro disorders</t>
  </si>
  <si>
    <t>No other neuro disorders</t>
  </si>
  <si>
    <t>First hemispheral stroke (includes TIA)</t>
  </si>
  <si>
    <t>Inability to do MMSE and BI</t>
  </si>
  <si>
    <t>The same neuropsychologist measured cognitive functions with neuropsychological battery during the acute phase at the geriatric stroke unit and at 12 months after stroke onset at the policlinic (87%) or in the persons' home (13%)</t>
  </si>
  <si>
    <t>74 stroke patients (median 76, range 65-91 years)</t>
  </si>
  <si>
    <t>14 dropouts before admission to ward, 2 more deceased and 7 dropouts in the acute phase before the sixth month FU; 3 more dropouts and 3  deceased beetween sixth and twelveth month</t>
  </si>
  <si>
    <t>Five-Year Outcome of a Stroke Cohort in Martinique, French West Indies Etude Realisee en Martinique et Centree sur l'Incidence des Accidents vasculaires cerebraux, Part 2</t>
  </si>
  <si>
    <t>Depressive symptoms, chronic diseases, and physical disabilities as predictors of cognitive functioning trajectories in older Americans</t>
  </si>
  <si>
    <t xml:space="preserve">Chodosch et al. </t>
  </si>
  <si>
    <t>Frequency and Determinants of Poststroke Cognitive Impairment at Three and Twelve Months in Chile</t>
  </si>
  <si>
    <t>Delgado et al. (Chile)</t>
  </si>
  <si>
    <t>12 month prospective</t>
  </si>
  <si>
    <r>
      <t xml:space="preserve">Sample size at baseline </t>
    </r>
    <r>
      <rPr>
        <b/>
        <sz val="12"/>
        <color rgb="FFFF0000"/>
        <rFont val="Helvetica"/>
      </rPr>
      <t>(Age, SD)</t>
    </r>
  </si>
  <si>
    <t>assessment was performed by a blinded neuropsychologist</t>
  </si>
  <si>
    <r>
      <rPr>
        <b/>
        <sz val="12"/>
        <color theme="1"/>
        <rFont val="Helvetica"/>
      </rPr>
      <t>Global cognitive assessment</t>
    </r>
    <r>
      <rPr>
        <sz val="12"/>
        <color theme="1"/>
        <rFont val="Helvetica"/>
      </rPr>
      <t xml:space="preserve"> (MMSE); </t>
    </r>
    <r>
      <rPr>
        <b/>
        <sz val="12"/>
        <color theme="1"/>
        <rFont val="Helvetica"/>
      </rPr>
      <t xml:space="preserve">attention, initiation and perseveration, construction, conceptualization and memory </t>
    </r>
    <r>
      <rPr>
        <sz val="12"/>
        <color theme="1"/>
        <rFont val="Helvetica"/>
      </rPr>
      <t xml:space="preserve">(MDRS); </t>
    </r>
    <r>
      <rPr>
        <b/>
        <sz val="12"/>
        <color theme="1"/>
        <rFont val="Helvetica"/>
      </rPr>
      <t xml:space="preserve">EF and processing speed </t>
    </r>
    <r>
      <rPr>
        <sz val="12"/>
        <color theme="1"/>
        <rFont val="Helvetica"/>
      </rPr>
      <t>(FAB, 1-min phonemic verbal fluency with letters F, A and S and 1-min semantic fluency tests with animals)</t>
    </r>
  </si>
  <si>
    <t>34 LTFU and 8 dead at three months, 43 LTFU and 20 dead at twelve months.</t>
  </si>
  <si>
    <t>Not included</t>
  </si>
  <si>
    <t>Effect of Simulator Training on Fitness-to-Drive After Stroke: A 5-Year Follow-up of a Randomized Controlled Trial</t>
  </si>
  <si>
    <t>Devos et al. (Belgium)</t>
  </si>
  <si>
    <t>Blinded assessments identical to the 6 month follow up</t>
  </si>
  <si>
    <t>5 medical, 12 death, 2 refused, and 3 LTFU</t>
  </si>
  <si>
    <t>severe aphasia excluded</t>
  </si>
  <si>
    <t xml:space="preserve">Depressive symptoms in stroke patients: A 13 month follow-up study of patients referred to a rehabilitation unit
</t>
  </si>
  <si>
    <t>Farner et al. (Norway)</t>
  </si>
  <si>
    <t>Ischemic or Hemorrhagic</t>
  </si>
  <si>
    <t>Severe visual deficits</t>
  </si>
  <si>
    <t>Lack of fluency in language</t>
  </si>
  <si>
    <t>FU by authors at the clinic or patients'home</t>
  </si>
  <si>
    <t>13 month follow up</t>
  </si>
  <si>
    <t>Progressive Gray Matter Atrophy in Lacunar Patients with Vascular Mild Cognitive Impairment</t>
  </si>
  <si>
    <t>Grau-Olivares et al. (Spain)</t>
  </si>
  <si>
    <t>Only reports digit span, digit symbol, and memory recognition scores at baseline and FU</t>
  </si>
  <si>
    <t>A prospective, descriptive follow-up</t>
  </si>
  <si>
    <t xml:space="preserve">Outcome three years after motor stroke
</t>
  </si>
  <si>
    <t>Effects of hypnotics on sleep patterns and functional recovery of patients with subacute stroke</t>
  </si>
  <si>
    <t>Kim et al. (Korea)</t>
  </si>
  <si>
    <t>30 patients (15 MCI and 15 NCI) (age=71.7, SD +/-12.0 years and 65.1 +/- 11.3 years)</t>
  </si>
  <si>
    <t>30 patients with stroke (divided into 15 controls and 15 cases) (age=53.9, +/- 10.4 and 54.6 +/- 12.2 years)</t>
  </si>
  <si>
    <t>no severe cog impairment</t>
  </si>
  <si>
    <t>Examiners were blinded to the identity and symptoms of each patient</t>
  </si>
  <si>
    <t>Baseline (within 1 month of admission to hospital) and 3 week follow up</t>
  </si>
  <si>
    <t>Not specified (3 week follow up)</t>
  </si>
  <si>
    <r>
      <rPr>
        <b/>
        <sz val="12"/>
        <color theme="1"/>
        <rFont val="Helvetica"/>
      </rPr>
      <t>Cognitive function</t>
    </r>
    <r>
      <rPr>
        <sz val="12"/>
        <color theme="1"/>
        <rFont val="Helvetica"/>
      </rPr>
      <t xml:space="preserve"> (MMSE and CNT [consists of 6 tests  (1) a visual continuous performance test, (2) an auditory continuous performance test, (3) DS forward and backward tests, (4) visual span forward and backward tests for assessing </t>
    </r>
    <r>
      <rPr>
        <b/>
        <sz val="12"/>
        <color theme="1"/>
        <rFont val="Helvetica"/>
      </rPr>
      <t>attention</t>
    </r>
    <r>
      <rPr>
        <sz val="12"/>
        <color theme="1"/>
        <rFont val="Helvetica"/>
      </rPr>
      <t xml:space="preserve">, (5) an auditory verbal learning test (AVLT), and (6) a visual recognition test (VRT) for measurement of </t>
    </r>
    <r>
      <rPr>
        <b/>
        <sz val="12"/>
        <color theme="1"/>
        <rFont val="Helvetica"/>
      </rPr>
      <t>memory function</t>
    </r>
    <r>
      <rPr>
        <sz val="12"/>
        <color theme="1"/>
        <rFont val="Helvetica"/>
      </rPr>
      <t>]).</t>
    </r>
  </si>
  <si>
    <t>Vascular risk aggravates the progression of Alzheimer's disease in a Chinese cohort</t>
  </si>
  <si>
    <t>Li et al. (China)</t>
  </si>
  <si>
    <t>Lipton et al. (USA)</t>
  </si>
  <si>
    <t xml:space="preserve">Exceptional parental longevity associated with lower risk of Alzheimer's disease and memory decline
</t>
  </si>
  <si>
    <t>Cohort study with relationships modeled in a path analysis</t>
  </si>
  <si>
    <t>Patient Factors Associated With Return to Driving Poststroke: Findings From a Multicenter Cohort Study</t>
  </si>
  <si>
    <t>Perrier et al. (Canada)</t>
  </si>
  <si>
    <t>Effectiveness of a low intensity outpatient cognitive rehabilitation programme for patients in the chronic phase after acquired brain injury</t>
  </si>
  <si>
    <t>Long term incidence of dementia, predictors of mortality and pathological diagnosis in older stroke survivors</t>
  </si>
  <si>
    <t>Allan et al. (England)</t>
  </si>
  <si>
    <t>Depressive symptoms and executive functioning in stroke patients: a follow-up study</t>
  </si>
  <si>
    <t>First ever supratentorial stroke</t>
  </si>
  <si>
    <t>140 stroke patients (age=65.8, SD 12.0 years)</t>
  </si>
  <si>
    <t>Prestroke dementia. included MMSE &gt; 15 points</t>
  </si>
  <si>
    <t>After two years 27 patients had died, 24 refused further participation, 3 were too ill, and 2 were untraceable.</t>
  </si>
  <si>
    <t>Stroke Survivor Depressive Symptoms Are Associated With Family Caregiver Depression During the First 2 Years Poststroke</t>
  </si>
  <si>
    <t>Cameron et al. (Canada)</t>
  </si>
  <si>
    <t>Neural correlates of donepezil-induced cognitive improvement in patients with right hemisphere stroke: a pilot study</t>
  </si>
  <si>
    <t>Chang et al. (Korea)</t>
  </si>
  <si>
    <t>included MMSE scores from 10 - 26 points</t>
  </si>
  <si>
    <t>14 patients (7 placebo group and 7 treatment)</t>
  </si>
  <si>
    <t>no group showed neglect</t>
  </si>
  <si>
    <t>First-ever ischemic or hemorrhagic (including ICH)</t>
  </si>
  <si>
    <t>4 week pilot study</t>
  </si>
  <si>
    <t>Natural Patterns of Change in Poststroke Depressive Symptoms and Function</t>
  </si>
  <si>
    <t>Hadidi et al. (USA)</t>
  </si>
  <si>
    <t>3 month prospective longitudinal</t>
  </si>
  <si>
    <t>Included MMSE &gt; 24 points</t>
  </si>
  <si>
    <t>23  (age=69, range 48-94   years)</t>
  </si>
  <si>
    <t>baseline (within 48hrs P-S), 0.5 months/ 2 weeks, 1 month, and 3 months</t>
  </si>
  <si>
    <t>Effective rehabilitation of older people in a district rehabilitation centre</t>
  </si>
  <si>
    <t>Johansen et al. (Norway)</t>
  </si>
  <si>
    <t>7 days before and 3 months after carotid intervention</t>
  </si>
  <si>
    <t>performed by an independent clinical psychologist, who was blinded to the outcome of the intervention.</t>
  </si>
  <si>
    <t>20 patients (12 successful group, 7 unsuccessful group, and 1 had hem stroke during study) (age=66.0, SD 10.7; and 64.7, SD 14.2 years)</t>
  </si>
  <si>
    <t xml:space="preserve">Neurocognitive improvement after carotid artery stenting in patients with chronic internal carotid artery occlusion and cerebral ischemia
</t>
  </si>
  <si>
    <t>Stroke onset to intervention range too broad</t>
  </si>
  <si>
    <t>Lin et al. (Taiwan)</t>
  </si>
  <si>
    <t>Interprofessional Stroke Rehabilitation for Stroke Survivors Using Home Care</t>
  </si>
  <si>
    <t>Markle-Reid et al. (Canada)</t>
  </si>
  <si>
    <t xml:space="preserve">101 patients originally. 82 analyzed (43 interprofessional group and 39 usual care group) (age=75.8, SD 12.4 and 70.6, SD 14.5 years) - 19 patients taken </t>
  </si>
  <si>
    <t>7 dead, 11 refused, 1 unable to contact; 12 discontinued intervention</t>
  </si>
  <si>
    <t>Interviews completed by independent health professionals, blinded to the purpose of the study and group assignment</t>
  </si>
  <si>
    <t>Only mentally competent &gt;5 points in SPMSQ</t>
  </si>
  <si>
    <t>Not specified in inclusion</t>
  </si>
  <si>
    <t>Transient Cognitive Impairment in TIA and Minor Stroke</t>
  </si>
  <si>
    <t>Pendlebury et al. (England)</t>
  </si>
  <si>
    <t>TIA or minor stroke (NIHSS 3 or less)</t>
  </si>
  <si>
    <t>Dysphasia and dysarthria</t>
  </si>
  <si>
    <t>dementia excluded</t>
  </si>
  <si>
    <t>visual impairments and hemianopia excluded</t>
  </si>
  <si>
    <t>2 baseline groups (1-days after event and 7 days or longer), 1 month, and 1, 2, and 5 years</t>
  </si>
  <si>
    <t>280 patients (158 with stroke)</t>
  </si>
  <si>
    <t>A behavioral analysis of spatial neglect and its recovery after stroke</t>
  </si>
  <si>
    <t>Rengachari et al (USA)</t>
  </si>
  <si>
    <t>no dementia. Alert and capable of participating in research</t>
  </si>
  <si>
    <t>First ever right hemisphere stroke, ischemic or hemorrhagic</t>
  </si>
  <si>
    <t xml:space="preserve">Persistent shoulder pain in the first 6 months after stroke: results of a prospective cohort study
</t>
  </si>
  <si>
    <t>Prospective inception cohort study</t>
  </si>
  <si>
    <t>How Can We Tell Who Is Aware? Where Does the Veracity Lie?</t>
  </si>
  <si>
    <t>Bjorkdahl et al. (Sweden)</t>
  </si>
  <si>
    <t>Stroke rehabilitation is associated with a reduction in dementia risk: a population-based retrospective cohort study</t>
  </si>
  <si>
    <t>Chou et al. (Taiwan)</t>
  </si>
  <si>
    <t xml:space="preserve">Levetiracetam versus carbamazepine in patients with late poststroke seizures: a multicenter prospective randomized open-label study (EpIC Project)
</t>
  </si>
  <si>
    <t>Consoli et al. (Italy)</t>
  </si>
  <si>
    <t>Baseline and end of study</t>
  </si>
  <si>
    <t>The neurologists who administered the tests were completely unaware of the treatment carried out</t>
  </si>
  <si>
    <t>included MMSE 24 points or more</t>
  </si>
  <si>
    <t>Unclear stroke onset</t>
  </si>
  <si>
    <t>Cumming et al. (Australia)</t>
  </si>
  <si>
    <t xml:space="preserve">Cutting a long story short: reaction times in acute stroke are associated with longer term cognitive outcomes
</t>
  </si>
  <si>
    <t>Baseline (5.4 days P-S) and 3 months P-S</t>
  </si>
  <si>
    <t>Different cognitive tests at different time-points</t>
  </si>
  <si>
    <t>Evaluation of rehabilitation of memory in neurological disabilities (ReMiND): a randomized controlled trial</t>
  </si>
  <si>
    <t>Das Nair et al (England)</t>
  </si>
  <si>
    <t xml:space="preserve">Exercise to enhance mobility and prevent falls after stroke: the community stroke club randomized trial
</t>
  </si>
  <si>
    <t>Dean et al. (Australia)</t>
  </si>
  <si>
    <t>Characteristics of 478 very old neurologic outpatients evaluated over 20 years in Guayaquil, Ecuador</t>
  </si>
  <si>
    <t>Del Brutto et al. (Ecuador)</t>
  </si>
  <si>
    <t>Firbank et al. (UK)</t>
  </si>
  <si>
    <t>Results divided by group (stroke with dementia and without)</t>
  </si>
  <si>
    <t>Stroke (multiple subtypes)</t>
  </si>
  <si>
    <t>Gorgoraptis et al. (England)</t>
  </si>
  <si>
    <t xml:space="preserve">The effects of the dopamine agonist rotigotine on hemispatial neglect following stroke
</t>
  </si>
  <si>
    <t>RCT (double blind placebo controlled)</t>
  </si>
  <si>
    <t>Cerebral Microbleeds and Long-Term Cognitive Outcome: Longitudinal Cohort Study of Stroke Clinic Patients</t>
  </si>
  <si>
    <t>Gregoire et al. (England)</t>
  </si>
  <si>
    <t>108 stroke patients (no dementia n=80.1, SD 3.7, and dementia 80.0, SD 4.3 years)</t>
  </si>
  <si>
    <t>Neuropsychologist blinded to clinical details and MRI data at the time of assessing</t>
  </si>
  <si>
    <t>5.67 year follow-up</t>
  </si>
  <si>
    <t>Baseline assessment time point unclear (see support paper 2004-Werring et al.)</t>
  </si>
  <si>
    <r>
      <rPr>
        <b/>
        <sz val="12"/>
        <color theme="1"/>
        <rFont val="Helvetica"/>
      </rPr>
      <t xml:space="preserve">Current general intellectual functioning </t>
    </r>
    <r>
      <rPr>
        <sz val="12"/>
        <color theme="1"/>
        <rFont val="Helvetica"/>
      </rPr>
      <t>(WAIS-R or RCPM)</t>
    </r>
    <r>
      <rPr>
        <b/>
        <sz val="12"/>
        <color theme="1"/>
        <rFont val="Helvetica"/>
      </rPr>
      <t xml:space="preserve">; Verbal and visual memory functions </t>
    </r>
    <r>
      <rPr>
        <sz val="12"/>
        <color theme="1"/>
        <rFont val="Helvetica"/>
      </rPr>
      <t>(RMT)</t>
    </r>
    <r>
      <rPr>
        <b/>
        <sz val="12"/>
        <color theme="1"/>
        <rFont val="Helvetica"/>
      </rPr>
      <t xml:space="preserve">; Naming skills </t>
    </r>
    <r>
      <rPr>
        <sz val="12"/>
        <color theme="1"/>
        <rFont val="Helvetica"/>
      </rPr>
      <t>(GNT or ONT)</t>
    </r>
    <r>
      <rPr>
        <b/>
        <sz val="12"/>
        <color theme="1"/>
        <rFont val="Helvetica"/>
      </rPr>
      <t xml:space="preserve">; Perceptual functions </t>
    </r>
    <r>
      <rPr>
        <sz val="12"/>
        <color theme="1"/>
        <rFont val="Helvetica"/>
      </rPr>
      <t xml:space="preserve">(VOSPB); </t>
    </r>
    <r>
      <rPr>
        <b/>
        <sz val="12"/>
        <color theme="1"/>
        <rFont val="Helvetica"/>
      </rPr>
      <t>Speed and attention</t>
    </r>
    <r>
      <rPr>
        <sz val="12"/>
        <color theme="1"/>
        <rFont val="Helvetica"/>
      </rPr>
      <t xml:space="preserve"> (one or more of the following tests - ‘O’ Cancellation, Digit Copy, SDMT, or TMT A);</t>
    </r>
    <r>
      <rPr>
        <b/>
        <sz val="12"/>
        <color theme="1"/>
        <rFont val="Helvetica"/>
      </rPr>
      <t xml:space="preserve"> EF</t>
    </r>
    <r>
      <rPr>
        <sz val="12"/>
        <color theme="1"/>
        <rFont val="Helvetica"/>
      </rPr>
      <t xml:space="preserve"> (2 or more of the following tests: Stroop, Word Fluency, TMT B, WCFST and MCST)</t>
    </r>
  </si>
  <si>
    <t>55 stroke patients (25 with CMB and 30 without CMB) (age= 65 [44–86] and 62 [35–75] years)</t>
  </si>
  <si>
    <t>13 died, 11 declined, 4 LTFU and 1 not re-assessed at FU</t>
  </si>
  <si>
    <t>frontotemporal dementia excluded</t>
  </si>
  <si>
    <t>WAIS or RCPM</t>
  </si>
  <si>
    <t xml:space="preserve">Structured community-based inpatient rehabilitation of older patients is better than standard primary health care rehabilitation - an open comparative study
</t>
  </si>
  <si>
    <t>Working memory training for patients with acquired brain injury: effects in daily life</t>
  </si>
  <si>
    <t>Johansson et al. (Sweden)</t>
  </si>
  <si>
    <t>Kettunen et al. (Finland)</t>
  </si>
  <si>
    <t xml:space="preserve">Recovery From Visual Neglect After Right Hemisphere Stroke: Does Starting Point in Cancellation Tasks Change After 6 Months?
</t>
  </si>
  <si>
    <t>Kim (Korea)</t>
  </si>
  <si>
    <t>Effects of an Enjoyable Nurse-Led Intervention to Promote Movement in Poststroke Inpatients</t>
  </si>
  <si>
    <r>
      <rPr>
        <b/>
        <sz val="12"/>
        <color theme="1"/>
        <rFont val="Helvetica"/>
      </rPr>
      <t xml:space="preserve">Functional status </t>
    </r>
    <r>
      <rPr>
        <sz val="12"/>
        <color theme="1"/>
        <rFont val="Helvetica"/>
      </rPr>
      <t>(FIM)</t>
    </r>
  </si>
  <si>
    <t>blindly measured by physicians</t>
  </si>
  <si>
    <t>Stroke patients (type undefined)</t>
  </si>
  <si>
    <t>45 stroke patients, age= 58.27 SD ± 13.61 years (intervention group n=20, age 61.70, SD 10.18; and control group n=25, age 55.52, SD 15.48)</t>
  </si>
  <si>
    <t xml:space="preserve">Effect of duration, participation rate, and supervision during community rehabilitation on functional outcomes in the first poststroke year in Singapore
</t>
  </si>
  <si>
    <t>Koh et al. (Singapore)</t>
  </si>
  <si>
    <t>Effect of cardiovascular and metabolic disease on cognitive test performance and cognitive change in older adults</t>
  </si>
  <si>
    <t>Stroke or TIA</t>
  </si>
  <si>
    <t>Liman et al. (Germany)</t>
  </si>
  <si>
    <t>Impact of low mini-mental status on health outcome up to 5 years after stroke: the Erlangen Stroke Project</t>
  </si>
  <si>
    <t>First ever Ischemic, primary ICH, SAH and undefined type of stroke</t>
  </si>
  <si>
    <t xml:space="preserve">Predictors for cognitive decline in patients with confluent white matter hyperintensities
</t>
  </si>
  <si>
    <t>An experienced psychologist administered the CDR (other instruments not specified)</t>
  </si>
  <si>
    <t>CDR at ~3 (baseline), 6, 12, 18, and 24 months P-S. MMSE and MDRS at baseline, 12 months, 18 months, and 24 months.</t>
  </si>
  <si>
    <t>Severe cognitive impairment (advanced dementia) excluded</t>
  </si>
  <si>
    <t>2 year FU from RCT</t>
  </si>
  <si>
    <t>5 died and 11 had a n incident nonfatal stroke</t>
  </si>
  <si>
    <t>100 patients (age=75.17, SD 7.6 years)</t>
  </si>
  <si>
    <t>Educational History Is an Independent Predictor of Cognitive Deficits and Long-Term Survival in Postacute Patients With Mild to Moderate Ischemic Stroke</t>
  </si>
  <si>
    <t>Ojala-Oksala et al. (Finland)</t>
  </si>
  <si>
    <t>475 patients</t>
  </si>
  <si>
    <t>Ischemic and TIA</t>
  </si>
  <si>
    <t>12 year FU</t>
  </si>
  <si>
    <t>Cognitive Dysfunction and Physical Activity After Stroke: The Gothenburg Cognitive Stroke Study in the Elderly</t>
  </si>
  <si>
    <t>74 stroke patients (age=78, SD 8 years)</t>
  </si>
  <si>
    <t>Pählman et al. (Sweden)</t>
  </si>
  <si>
    <t>Only reports change in frequency and percentage of impaired individuals from admission to 12 months</t>
  </si>
  <si>
    <t>7 died, 14 left study (6 due to recurrent disease, 7 declined, and 1 lack of time)</t>
  </si>
  <si>
    <t>Included visual and sensory neglect</t>
  </si>
  <si>
    <t>Severe dementia excluded</t>
  </si>
  <si>
    <t>All patients were assessed by a neuropsychologist</t>
  </si>
  <si>
    <t>Patients generally seen in outpatient setting on both initial and follow-up visits; none seen at home</t>
  </si>
  <si>
    <t>Improving Memory in Outpatients with Neurological Disorders Using a Group-Based Training Program</t>
  </si>
  <si>
    <t>Radford et al. (Australia)</t>
  </si>
  <si>
    <t>Radman et al. (Switzerland)</t>
  </si>
  <si>
    <t xml:space="preserve">Poststroke fatigue following minor infarcts: a prospective study
</t>
  </si>
  <si>
    <t>Baseline (admission to hospital) and FU (5.67 years after baseline, range 4.75-7.08)</t>
  </si>
  <si>
    <t>First ischemic or hemorrhagic "nondisabling" stroke (&lt; 7 days of onset and &lt; 7 NIHSS)</t>
  </si>
  <si>
    <t>109 patients (age=51.1, SD 13.8 years)</t>
  </si>
  <si>
    <t>A neuropsychologist conducted a detailed cognitive examination</t>
  </si>
  <si>
    <t>3 had a stroke recurrence, 1 died, 3 excluded because of sleep apnea syndrome, and 3 refused to continue</t>
  </si>
  <si>
    <t>10 year FU</t>
  </si>
  <si>
    <t xml:space="preserve">Long-term incidence of depression and predictors of depressive symptoms in older stroke survivors
</t>
  </si>
  <si>
    <t>17 patients left at 10 year FU</t>
  </si>
  <si>
    <t xml:space="preserve">Hip fractures in persons with stroke
</t>
  </si>
  <si>
    <r>
      <t xml:space="preserve">Only reported </t>
    </r>
    <r>
      <rPr>
        <sz val="12"/>
        <color rgb="FFFF0000"/>
        <rFont val="Helvetica"/>
      </rPr>
      <t>impaired cognition</t>
    </r>
    <r>
      <rPr>
        <sz val="12"/>
        <color theme="1"/>
        <rFont val="Helvetica"/>
      </rPr>
      <t xml:space="preserve"> at 6 and 12 months</t>
    </r>
  </si>
  <si>
    <t xml:space="preserve">Results from a prospective acute inpatient rehabilitation database: clinical characteristics and functional outcomes using the Functional Independence Measure
</t>
  </si>
  <si>
    <t>The longitudinal course of post-stroke apathy over five years</t>
  </si>
  <si>
    <t>Post-Stroke Apathy: An Exploratory Longitudinal Study</t>
  </si>
  <si>
    <t xml:space="preserve">Unilateral Neglect in Stroke A Comparative Study
</t>
  </si>
  <si>
    <t>Chan et al. (China)</t>
  </si>
  <si>
    <t xml:space="preserve">A prospective trial of hyperbaric oxygen for chronic sequelae after brain injury (HYBOBI)
</t>
  </si>
  <si>
    <t>Churchill et al. (USA)</t>
  </si>
  <si>
    <t>Longitudinal</t>
  </si>
  <si>
    <t xml:space="preserve">A prospective, multidimensional follow-up study of a geriatric hospitalised population: predictors of discharge and well-being
</t>
  </si>
  <si>
    <t>Dagani et al. (Italy)</t>
  </si>
  <si>
    <t>300 stroke patients</t>
  </si>
  <si>
    <t>7 stroke patients (subsample)</t>
  </si>
  <si>
    <t xml:space="preserve">Effectiveness of an electronic cognitive aid in patients with acquired brain injury: A multicentre randomised parallel-group study
</t>
  </si>
  <si>
    <t>de Joode et al. (Netherlands)</t>
  </si>
  <si>
    <t xml:space="preserve">Ischaemic stroke: the ocular motor system as a sensitive marker for motor and cognitive recovery
</t>
  </si>
  <si>
    <t>25 participants (15 patients &amp; 10 controls) (age 60.6, SD 15.5, and 63.3, SD 11.6)</t>
  </si>
  <si>
    <t>no visual defects</t>
  </si>
  <si>
    <t xml:space="preserve">Prevalence of Poststroke Cognitive Impairment South London Stroke Register 1995-2010
</t>
  </si>
  <si>
    <t>Duoiri et al. (England)</t>
  </si>
  <si>
    <t>Special trained study nurses and field workers collected all data</t>
  </si>
  <si>
    <t>severe aphasia</t>
  </si>
  <si>
    <t>Included neglect and visual defects but no severe visual impairment</t>
  </si>
  <si>
    <t>1101 dead within the first 3 months, 534 not elegible because of late registration, 570 unable to undergo cog impairment because of severe verbal, visual, or hearing impairment. Of the 2007 remaining subjects, a cognitive test was conducted in 1618 at 3 months and 389 were lost to follow-up by 3 months</t>
  </si>
  <si>
    <t>4212 stroke patients (onset), 1618 at three months (cog impaired n=518, age=73, SD 12.7; no cog impaired n=1100, age 67, SD 13.8 years)</t>
  </si>
  <si>
    <t>Onset, 3 months, and annually for 15 years</t>
  </si>
  <si>
    <r>
      <rPr>
        <b/>
        <sz val="12"/>
        <color theme="1"/>
        <rFont val="Helvetica"/>
      </rPr>
      <t>Cognitive state</t>
    </r>
    <r>
      <rPr>
        <sz val="12"/>
        <color theme="1"/>
        <rFont val="Helvetica"/>
      </rPr>
      <t xml:space="preserve"> (MMSE from 1995 to 1999; AMT from 2000 to 2010)</t>
    </r>
  </si>
  <si>
    <t>El Senousy et al. (Egypt)</t>
  </si>
  <si>
    <t>Leukoaraiosis as a predictor of short term outcome of acute Ischemic stroke</t>
  </si>
  <si>
    <t>No cognitive impairment</t>
  </si>
  <si>
    <t>45 stroke patients (61.2, SD ±12.4 years) (22 without leukoaraiosis and 23 with)(age= 59.9, SD±3.4 and 60.3±5 years)</t>
  </si>
  <si>
    <t>Not specified (6 month FU)</t>
  </si>
  <si>
    <t>Presence of Motor-Intentional Aiming Deficit Predicts Functional Improvement of Spatial Neglect with Prism Adaptation</t>
  </si>
  <si>
    <t>Goedert et al. (USA)</t>
  </si>
  <si>
    <t xml:space="preserve">Course and etiology of dysexecutive MCI in a community sample
</t>
  </si>
  <si>
    <t>Huey et al. (USA)</t>
  </si>
  <si>
    <t xml:space="preserve">Smooth Pursuit Eye Movement Training Promotes Recovery From Auditory and Visual Neglect: A Randomized Controlled Study
</t>
  </si>
  <si>
    <t>Kerkhoff et al. (Germany)</t>
  </si>
  <si>
    <t>Twice before therapy and 2 week FU</t>
  </si>
  <si>
    <t>Visual and auditory neglect</t>
  </si>
  <si>
    <t>right-hemispheric stroke with negelct and no previous history of cerebrovascular disease</t>
  </si>
  <si>
    <t xml:space="preserve">Impact of Gender and Blood Pressure on Poststroke Cognitive Decline among Older Latinos
</t>
  </si>
  <si>
    <t>Levine et al. (USA)</t>
  </si>
  <si>
    <t>No dementia at baseline</t>
  </si>
  <si>
    <t>All testing was conducted by bilingual/bicultural technicians in the participant’s homes</t>
  </si>
  <si>
    <t>151 adults (mean age 72, SD 8 years)</t>
  </si>
  <si>
    <t>First ever stroke</t>
  </si>
  <si>
    <t>3.5 year FU</t>
  </si>
  <si>
    <t>yearly follow-up visits (3.5 years before and after stroke)</t>
  </si>
  <si>
    <t>Mikami et al. (USA)</t>
  </si>
  <si>
    <t xml:space="preserve">Incident Apathy During the First Year After Stroke and Its Effect on Physical and Cognitive Recovery
</t>
  </si>
  <si>
    <t>No degenerative dementia</t>
  </si>
  <si>
    <r>
      <rPr>
        <b/>
        <sz val="12"/>
        <color theme="1"/>
        <rFont val="Helvetica"/>
      </rPr>
      <t>Global cognitive impairment</t>
    </r>
    <r>
      <rPr>
        <sz val="12"/>
        <color theme="1"/>
        <rFont val="Helvetica"/>
      </rPr>
      <t xml:space="preserve"> (MMSE)</t>
    </r>
  </si>
  <si>
    <t>Ischemic or hemorrhagic</t>
  </si>
  <si>
    <t>First ever (multiple subtypes)</t>
  </si>
  <si>
    <t>First ischemic</t>
  </si>
  <si>
    <t xml:space="preserve">First time ischemic (67%),  left-sided stroke (57%) </t>
  </si>
  <si>
    <t>Ischemic or TIA</t>
  </si>
  <si>
    <t>First ischemic or Hemorrhagic</t>
  </si>
  <si>
    <r>
      <rPr>
        <b/>
        <sz val="12"/>
        <color theme="1"/>
        <rFont val="Helvetica"/>
      </rPr>
      <t>Cognitive impairment</t>
    </r>
    <r>
      <rPr>
        <sz val="12"/>
        <color theme="1"/>
        <rFont val="Helvetica"/>
      </rPr>
      <t xml:space="preserve"> (MMSE); and </t>
    </r>
    <r>
      <rPr>
        <b/>
        <sz val="12"/>
        <color theme="1"/>
        <rFont val="Helvetica"/>
      </rPr>
      <t xml:space="preserve">functional status </t>
    </r>
    <r>
      <rPr>
        <sz val="12"/>
        <color theme="1"/>
        <rFont val="Helvetica"/>
      </rPr>
      <t>(FIM)</t>
    </r>
  </si>
  <si>
    <t>Assessed by a neurologist and an occupational therapist</t>
  </si>
  <si>
    <t>Ischemic (n=42), and hemorrhagic (n=5) [36 cases were first ever, and 15 recurrent]</t>
  </si>
  <si>
    <t>First ischemic or hemorrhagic (within 12 month post admission)</t>
  </si>
  <si>
    <t>First Ischemic</t>
  </si>
  <si>
    <t>First ever lacunar</t>
  </si>
  <si>
    <t>56 stroke patients with (n=23, age 66.5, SD 14.9) and without apathy (n=33, age 62.1, SD 12.3)</t>
  </si>
  <si>
    <t>Reports figures for MMSE scores at 3, 6, and 12 mo. FIM scores not split into areas</t>
  </si>
  <si>
    <t>Functional outcomes after inpatient rehabilitation in a prospective stroke cohort</t>
  </si>
  <si>
    <t>1332 stroke patients (age=64.1, SD ±12.6 years)</t>
  </si>
  <si>
    <t>First ischemic or hemorrhagic (within 4 weeks of admission to inpatient rehab)</t>
  </si>
  <si>
    <t>Lacunar</t>
  </si>
  <si>
    <t xml:space="preserve">A multidisciplinary team led by a rehabilitation physician assesses and scores the FIM for all stroke rehabilitation inpatients </t>
  </si>
  <si>
    <r>
      <rPr>
        <b/>
        <sz val="12"/>
        <color theme="1"/>
        <rFont val="Helvetica"/>
      </rPr>
      <t>Communication, social interaction, problem-solving, and memory</t>
    </r>
    <r>
      <rPr>
        <sz val="12"/>
        <color theme="1"/>
        <rFont val="Helvetica"/>
      </rPr>
      <t xml:space="preserve"> (FIM)</t>
    </r>
  </si>
  <si>
    <t>16 patients with incomplete records</t>
  </si>
  <si>
    <r>
      <t xml:space="preserve">5 year prospective cohort </t>
    </r>
    <r>
      <rPr>
        <sz val="12"/>
        <color rgb="FFFF0000"/>
        <rFont val="Helvetica"/>
      </rPr>
      <t>(only FU patients for about 2.5 weeks)</t>
    </r>
  </si>
  <si>
    <t>included aphasic (not defined)</t>
  </si>
  <si>
    <t>Included severe cognitive deficits (not defined)</t>
  </si>
  <si>
    <r>
      <t xml:space="preserve">52 patients </t>
    </r>
    <r>
      <rPr>
        <sz val="12"/>
        <color rgb="FFFF0000"/>
        <rFont val="Helvetica"/>
      </rPr>
      <t>(extract age)</t>
    </r>
  </si>
  <si>
    <r>
      <t xml:space="preserve">109 subjects (49 patients and 60 controls) </t>
    </r>
    <r>
      <rPr>
        <sz val="12"/>
        <color rgb="FFFF0000"/>
        <rFont val="Helvetica"/>
      </rPr>
      <t>(extract age)</t>
    </r>
  </si>
  <si>
    <t>Prospective cohort study</t>
  </si>
  <si>
    <t xml:space="preserve">Depression Among Stroke Survivors: A Community-based, Prospective Study from Kolkata, India
</t>
  </si>
  <si>
    <t>Paul et al. (India)</t>
  </si>
  <si>
    <t>excluded dementia</t>
  </si>
  <si>
    <t>241 stroke patients (age=62.7, SD 13.04)</t>
  </si>
  <si>
    <t>Door-to-door interviews</t>
  </si>
  <si>
    <t>452 died before first detailed assessment and 160 excluded due to incomplete data, refusal, absence, diagnostic problems or technical difficulties in assessing depression, like dementia, aphasia, and psychosis</t>
  </si>
  <si>
    <t>yes (see support paper)</t>
  </si>
  <si>
    <r>
      <rPr>
        <b/>
        <sz val="12"/>
        <color theme="1"/>
        <rFont val="Helvetica"/>
      </rPr>
      <t>Cognition</t>
    </r>
    <r>
      <rPr>
        <sz val="12"/>
        <color theme="1"/>
        <rFont val="Helvetica"/>
      </rPr>
      <t xml:space="preserve"> (MMSE-Bengali version)</t>
    </r>
  </si>
  <si>
    <r>
      <t xml:space="preserve">Cognitive data split into depressed and ND. </t>
    </r>
    <r>
      <rPr>
        <sz val="12"/>
        <color rgb="FFFF0000"/>
        <rFont val="Helvetica"/>
      </rPr>
      <t>Time range between stroke and assessment too wide</t>
    </r>
  </si>
  <si>
    <t xml:space="preserve">Telephone Assessment of Cognition After Transient Ischemic Attack and Stroke Modified Telephone Interview of Cognitive Status and Telephone Montreal Cognitive Assessment Versus Face-to-Face Montreal Cognitive Assessment and Neuropsychological Battery
</t>
  </si>
  <si>
    <t xml:space="preserve">Correction of post-stroke cognitive impairments using computer programs
</t>
  </si>
  <si>
    <t>Prokopenko et al. (Russia)</t>
  </si>
  <si>
    <t>Severe cognitive impairment (MMSE &lt; 20)</t>
  </si>
  <si>
    <t>No aphasia</t>
  </si>
  <si>
    <t>Trained assessor blind to randomization</t>
  </si>
  <si>
    <t>Hemisphere stroke</t>
  </si>
  <si>
    <t>intervention group (n=24, age 60–72, median=61 [57; 69]), control group (n=19, age 60–72, median=66 [61; 69])</t>
  </si>
  <si>
    <t>Not specified (2 week intervention with randomization)</t>
  </si>
  <si>
    <t xml:space="preserve">Quality of Life of Stroke Survivors: A 3-Month Follow-up Study
</t>
  </si>
  <si>
    <t>Rachpukdee et al. (Thailand)</t>
  </si>
  <si>
    <t>CNS defined as cognitive scale but evaluates consciousness, orientation, aphasia, and motor strength (not dedicated to cognition)</t>
  </si>
  <si>
    <t>Ischemic or hemorrhagic (including ICH and SAH)</t>
  </si>
  <si>
    <t>1 and 3 months P-S</t>
  </si>
  <si>
    <t>Neurologic function (Canadian Neurological State)</t>
  </si>
  <si>
    <t>Predictive value of MoCA in the acute phase of stroke on the diagnosis of mid-term cognitive impairment</t>
  </si>
  <si>
    <t>Salvadori et al. (Italy)</t>
  </si>
  <si>
    <t>Themain reasons for drop-out were refusal to undergo the follow-up visit (n = 23) or being untraceable (n = 23); 11 patients deceased between enrollment and follow-up.</t>
  </si>
  <si>
    <t>137 patients (with FU n=80, age=68.2, SD ± 14.6; and without FU n=71.8, SD ± 11.9)</t>
  </si>
  <si>
    <t>Admission to stroke unit (5th and the 9th day P-S) and FU (8.4 ± 2.2 months)</t>
  </si>
  <si>
    <t>Evaluated at bedside. Baseline MoCA performed by a last-year medical school student after one month of training. FU evaluation by a certified neuropsychologist and staff neurologists blind to baseline assessment</t>
  </si>
  <si>
    <t>cognitive global efficiency, evaluated by means of the MMSE [10]; (2) verbal memory, evaluated by means of the Rey Auditory-Verbal Learning Test (AVLT) [21]; (3) focalized and maintained attention, evaluated by means of the Visual Search test and the Symbol Digit Modalities Test [22, 23]; (4) divided and selective attention, evaluated by means of the Trail Making Test (TMT, part A and B) and the Color Word Stroop Test [24, 25]; (5) language, evaluated by means of two verbal fluency tasks (phonemic and semantic)</t>
  </si>
  <si>
    <r>
      <rPr>
        <b/>
        <sz val="12"/>
        <color theme="1"/>
        <rFont val="Helvetica"/>
      </rPr>
      <t>Memory Self-efficacy</t>
    </r>
    <r>
      <rPr>
        <sz val="12"/>
        <color theme="1"/>
        <rFont val="Helvetica"/>
      </rPr>
      <t xml:space="preserve"> (Memory in Adulthood quastionnaire)</t>
    </r>
  </si>
  <si>
    <t>Arauz et al. (Mexico)</t>
  </si>
  <si>
    <t>165 stroke patients (110 patients (age=56, SD ± 17.8)</t>
  </si>
  <si>
    <t>first-ever symptomatic stroke (ischemic stroke, primary ICH or cerebral venous thrombosis)</t>
  </si>
  <si>
    <t>Ayerbe et al. (England)</t>
  </si>
  <si>
    <t>Natural history, predictors and associated outcomes of anxiety up to 10 years after stroke: the South London Stroke Register</t>
  </si>
  <si>
    <t>prospective population-based stroke register analysis</t>
  </si>
  <si>
    <t>3 months, 1 year after stroke and annually thereafter for up to 10 years</t>
  </si>
  <si>
    <t>Follow-up was by postal questionnaire or interview. Patients unable to complete the FU questionnaire, and those not returning them by post, were telephoned to do a FU assessment.</t>
  </si>
  <si>
    <t>Multiple subtypes (infarct, ICH, SAH, and undefined)</t>
  </si>
  <si>
    <t>SLSR registry looking at anxiety. Reports cognition but on the same patients as Duoiri 2013</t>
  </si>
  <si>
    <r>
      <t>4022</t>
    </r>
    <r>
      <rPr>
        <sz val="12"/>
        <color rgb="FFFF0000"/>
        <rFont val="Helvetica"/>
      </rPr>
      <t xml:space="preserve"> (see Duoiri 2013)</t>
    </r>
  </si>
  <si>
    <t xml:space="preserve">Cognitive status does not predict motor gain from post stroke constraint-induced movement therapy
</t>
  </si>
  <si>
    <t>21 stroke patients (age=65, range 36–76 years)</t>
  </si>
  <si>
    <t>Boe et al. (Denmark)</t>
  </si>
  <si>
    <t>Does not organize tests by domain</t>
  </si>
  <si>
    <t>Tests administered in the same order at every session by an experienced neuropsychologist or by a student in psychology supervised by the former</t>
  </si>
  <si>
    <t>1 patient did not complete the two weeks of CIMT due to an infectious disease and 3 patients did not complete the cognitive and emotional assessment at three months follow-up due to practical reasons</t>
  </si>
  <si>
    <t>Included aphasia (cutoff ≤ 24 points in BNT)</t>
  </si>
  <si>
    <t>Cutoff ≤ 7 points in LBT</t>
  </si>
  <si>
    <t>Interviews were conducted by trained research assistants using structured questionnaires</t>
  </si>
  <si>
    <t>Can short-term residential care for stroke rehabilitation help to reduce the institutionalization of stroke survivors?</t>
  </si>
  <si>
    <t>Chau et al. (China)</t>
  </si>
  <si>
    <r>
      <rPr>
        <b/>
        <sz val="12"/>
        <color theme="1"/>
        <rFont val="Helvetica"/>
      </rPr>
      <t>Cognitive status</t>
    </r>
    <r>
      <rPr>
        <sz val="12"/>
        <color theme="1"/>
        <rFont val="Helvetica"/>
      </rPr>
      <t xml:space="preserve"> (MMSE)</t>
    </r>
  </si>
  <si>
    <t>155 stroke patients (intervention n=50, age 71.5, SD 10.5; control n=105, age 72.3, SD 10.2 years)</t>
  </si>
  <si>
    <t>38 intervention and 89 control patients completed study</t>
  </si>
  <si>
    <t>12 month We conducted a quasi-experimental study</t>
  </si>
  <si>
    <t xml:space="preserve">Clinico-radiological predictors of vascular cognitive impairment (VCI) in patients with stroke: a prospective observational study
</t>
  </si>
  <si>
    <t>Chaudhari et al. (India)</t>
  </si>
  <si>
    <t>Prospective observational</t>
  </si>
  <si>
    <t>No dementia or impaired counciousness</t>
  </si>
  <si>
    <t>included (severity not specified)</t>
  </si>
  <si>
    <t>Admission to acute unit, 3, and 6 months FU</t>
  </si>
  <si>
    <t>102 patients (age 59.4, SD 10.9)</t>
  </si>
  <si>
    <t>4 LTFU from enrollment to baseline assessment</t>
  </si>
  <si>
    <r>
      <t xml:space="preserve">Cognitive instrument used longiitudinally (cog. domain as reported by authors) </t>
    </r>
    <r>
      <rPr>
        <b/>
        <sz val="12"/>
        <color rgb="FFFF0000"/>
        <rFont val="Helvetica"/>
      </rPr>
      <t xml:space="preserve">- [comments] - organize alphabetically </t>
    </r>
  </si>
  <si>
    <t xml:space="preserve">The importance of cognition to quality of life after stroke
</t>
  </si>
  <si>
    <t xml:space="preserve">Vascular Cognitive Disorders and Depression After First-Ever Stroke: The Fogarty-Mexico Stroke Cohort
</t>
  </si>
  <si>
    <t>de Brujin et al. (Netherlands)</t>
  </si>
  <si>
    <t>First-ever ischaemic stroke</t>
  </si>
  <si>
    <t xml:space="preserve">Long-Term Cognitive Outcome of Ischaemic Stroke in Young Adults
</t>
  </si>
  <si>
    <t xml:space="preserve">Poststroke depression and its multifactorial nature: Results from a prospective longitudinal study
</t>
  </si>
  <si>
    <t>De Ryck et al. (Belgium)</t>
  </si>
  <si>
    <t>222 patients entered study. 201 patients with data (age=70.1, SD 13.1)</t>
  </si>
  <si>
    <t>16 patients died before the first month of FU, 4 patients refused further participation for no apparent reason and 1 patient returned abroad.</t>
  </si>
  <si>
    <t>yes aphasia (severity not specified)</t>
  </si>
  <si>
    <t>Figures with scores reported</t>
  </si>
  <si>
    <t>Ischemic, hemorrhagic, and TIA</t>
  </si>
  <si>
    <t xml:space="preserve">Psychosocial problems associated with depression at 18 months poststroke
</t>
  </si>
  <si>
    <t>18 month prospective and longitudinal epidemiological study</t>
  </si>
  <si>
    <t>18 month prospective longitudinal</t>
  </si>
  <si>
    <t xml:space="preserve">Patterns in default-mode network connectivity for determining outcomes in cognitive function in acute stroke patients
</t>
  </si>
  <si>
    <t>Ding et al. (China)</t>
  </si>
  <si>
    <r>
      <rPr>
        <b/>
        <sz val="12"/>
        <color theme="1"/>
        <rFont val="Helvetica"/>
      </rPr>
      <t>Cognitive function</t>
    </r>
    <r>
      <rPr>
        <sz val="12"/>
        <color theme="1"/>
        <rFont val="Helvetica"/>
      </rPr>
      <t xml:space="preserve"> (MMSE, FIM [cognitive domain], and SIS [cognitive domain])</t>
    </r>
  </si>
  <si>
    <t>Dementia or significant cog impairment before stroke</t>
  </si>
  <si>
    <t>Not specified (3 mo FU)</t>
  </si>
  <si>
    <t>20 stroke patients (with PSCI n=9. Age 64.3, SD 9.8; and without PSCI n=9, age 63.5, SD 8.6 years) and 20 controls (age 62.9, SD 9.3 years)</t>
  </si>
  <si>
    <t>2 patients removed from analysis because of unclear MR scanning due to movemnet</t>
  </si>
  <si>
    <t>12-month randomized controlled trial</t>
  </si>
  <si>
    <t>Multifactorial vascular risk factor intervention to prevent cognitive impairment after stroke and TIA: a 12-month randomized controlled trial</t>
  </si>
  <si>
    <t>Ihle-Hansen et al. (Norway)</t>
  </si>
  <si>
    <t>First ever ischemic or hemorrhagic stroke or TIA</t>
  </si>
  <si>
    <t>Intervention (n=98, age 72.6, SD 11.2 years and control (n=97, age 70.6, SD 13.6 years)</t>
  </si>
  <si>
    <t>Days 3–7 during the hospital stay and at 12 month follow-up</t>
  </si>
  <si>
    <t>During the follow-up period of twelve, 8 patients discontinued and 5 patients died in the intervention group, while 4 died in the control group</t>
  </si>
  <si>
    <t>Does not report cognition longitudinal data on all tests (missing MMSE, TMT B, and clock drawing test) - Update TMT B results highlighted in text</t>
  </si>
  <si>
    <t>no cog decline (3.7 or more on the IQCODE)</t>
  </si>
  <si>
    <r>
      <rPr>
        <b/>
        <sz val="12"/>
        <color theme="1"/>
        <rFont val="Helvetica"/>
      </rPr>
      <t>Focused visual attention and information processing</t>
    </r>
    <r>
      <rPr>
        <sz val="12"/>
        <color theme="1"/>
        <rFont val="Helvetica"/>
      </rPr>
      <t xml:space="preserve"> (TMT A); and </t>
    </r>
    <r>
      <rPr>
        <b/>
        <sz val="12"/>
        <color theme="1"/>
        <rFont val="Helvetica"/>
      </rPr>
      <t>verbal memory</t>
    </r>
    <r>
      <rPr>
        <sz val="12"/>
        <color theme="1"/>
        <rFont val="Helvetica"/>
      </rPr>
      <t xml:space="preserve"> (10-word test); </t>
    </r>
    <r>
      <rPr>
        <b/>
        <sz val="12"/>
        <color theme="1"/>
        <rFont val="Helvetica"/>
      </rPr>
      <t>EF</t>
    </r>
    <r>
      <rPr>
        <sz val="12"/>
        <color theme="1"/>
        <rFont val="Helvetica"/>
      </rPr>
      <t xml:space="preserve"> (TMT B)</t>
    </r>
  </si>
  <si>
    <t>yes (scores not reported)</t>
  </si>
  <si>
    <t xml:space="preserve">The cognitive burden of stroke emerges even with an intact NIH Stroke Scale Score: a cohort study
</t>
  </si>
  <si>
    <t>Kauranen et al. (Finland)</t>
  </si>
  <si>
    <t>First-ever ischemic</t>
  </si>
  <si>
    <t>6 month cohort study</t>
  </si>
  <si>
    <t xml:space="preserve">Smooth Pursuit "Bedside" Training Reduces Disability and Unawareness During the Activities of Daily Living in Neglect: A Randomized Controlled Trial
</t>
  </si>
  <si>
    <t>24 stroke patients (Smooth Pursuit Training n=12, and Visual Scanning Training n=12)</t>
  </si>
  <si>
    <t>4 week RCT</t>
  </si>
  <si>
    <t xml:space="preserve">Effect of Dual-task Rehabilitative Training on Cognitive and Motor Function of Stroke Patients
</t>
  </si>
  <si>
    <t>Before the intervention, after the intervention, and 2 weeks after intervention</t>
  </si>
  <si>
    <t>20 patients (single task training [control] age=58.2, SD 8.07 years and dual task training, age=58.4, SD 7.58 years)</t>
  </si>
  <si>
    <t>Not specified (4 week intervention with randomization)</t>
  </si>
  <si>
    <r>
      <rPr>
        <b/>
        <sz val="12"/>
        <color theme="1"/>
        <rFont val="Helvetica"/>
      </rPr>
      <t>Cognitive abilities</t>
    </r>
    <r>
      <rPr>
        <sz val="12"/>
        <color theme="1"/>
        <rFont val="Helvetica"/>
      </rPr>
      <t xml:space="preserve"> (Stroop)</t>
    </r>
  </si>
  <si>
    <t>Stroke patients (subtype not specified)  with hemiparalysis</t>
  </si>
  <si>
    <t xml:space="preserve">Functional disability and cognitive impairment after hospitalization for myocardial infarction and stroke
</t>
  </si>
  <si>
    <t xml:space="preserve">Body awareness therapy in persons with stroke: a pilot randomized controlled trial
</t>
  </si>
  <si>
    <t>Pilot RCT</t>
  </si>
  <si>
    <t>Lindvall et al. (Sweden)</t>
  </si>
  <si>
    <t>TUG with cognitive component</t>
  </si>
  <si>
    <t>Ischemic or hemorrhage</t>
  </si>
  <si>
    <t>46 stroke patients (intervention n=24, and control n=22)</t>
  </si>
  <si>
    <t>Motta et al. (USA)</t>
  </si>
  <si>
    <t xml:space="preserve">Diffusion-perfusion mismatch: An opportunity for improvement in cortical function
</t>
  </si>
  <si>
    <t>Acute ischemic</t>
  </si>
  <si>
    <t xml:space="preserve">Effects of long-term blood pressure lowering and dual antiplatelet treatment on cognitive function in patients with recent lacunar stroke: a secondary analysis from the SPS3 randomised trial
</t>
  </si>
  <si>
    <t>Pearce et al. (Multinational)</t>
  </si>
  <si>
    <t>Baseline (within 6 months P-S) and annually for 5 years</t>
  </si>
  <si>
    <t>Global cognitive function (CASI)</t>
  </si>
  <si>
    <t xml:space="preserve">Language recovery and evidence of residual deficits after nonthalamic subcortical stroke: A1year follow-up study
</t>
  </si>
  <si>
    <t>1 year FU</t>
  </si>
  <si>
    <t>Language specific assessments (reports figures for long data)</t>
  </si>
  <si>
    <r>
      <t xml:space="preserve">Language abilities - </t>
    </r>
    <r>
      <rPr>
        <b/>
        <sz val="12"/>
        <color theme="1"/>
        <rFont val="Helvetica"/>
      </rPr>
      <t xml:space="preserve">speech fluency and information content in spontaneous speech </t>
    </r>
    <r>
      <rPr>
        <sz val="12"/>
        <color theme="1"/>
        <rFont val="Helvetica"/>
      </rPr>
      <t xml:space="preserve">(Conversational Narrative Speech Test), </t>
    </r>
    <r>
      <rPr>
        <b/>
        <sz val="12"/>
        <color theme="1"/>
        <rFont val="Helvetica"/>
      </rPr>
      <t>narrative speech</t>
    </r>
    <r>
      <rPr>
        <sz val="12"/>
        <color theme="1"/>
        <rFont val="Helvetica"/>
      </rPr>
      <t xml:space="preserve"> (Picture description Test), word generation (Animal Naming Fluency Test), </t>
    </r>
    <r>
      <rPr>
        <b/>
        <sz val="12"/>
        <color theme="1"/>
        <rFont val="Helvetica"/>
      </rPr>
      <t>Auditory comprehension</t>
    </r>
    <r>
      <rPr>
        <sz val="12"/>
        <color theme="1"/>
        <rFont val="Helvetica"/>
      </rPr>
      <t xml:space="preserve"> (Commands Test), </t>
    </r>
    <r>
      <rPr>
        <b/>
        <sz val="12"/>
        <color theme="1"/>
        <rFont val="Helvetica"/>
      </rPr>
      <t>verbal short term memory</t>
    </r>
    <r>
      <rPr>
        <sz val="12"/>
        <color theme="1"/>
        <rFont val="Helvetica"/>
      </rPr>
      <t xml:space="preserve"> (Auditory Digit forward test), and </t>
    </r>
    <r>
      <rPr>
        <b/>
        <sz val="12"/>
        <color theme="1"/>
        <rFont val="Helvetica"/>
      </rPr>
      <t xml:space="preserve">verbal comprehension of complex material </t>
    </r>
    <r>
      <rPr>
        <sz val="12"/>
        <color theme="1"/>
        <rFont val="Helvetica"/>
      </rPr>
      <t>(Token Test)</t>
    </r>
  </si>
  <si>
    <t>First subcortical nonthalamic stroke (ischemic or hemorrhagic)</t>
  </si>
  <si>
    <t>1 week, 3 months, and 1 year PS</t>
  </si>
  <si>
    <t>59 patients (average age not specified)</t>
  </si>
  <si>
    <t>Peñaloza et al. (Spain)</t>
  </si>
  <si>
    <t>Percy et al. (Canada)</t>
  </si>
  <si>
    <t xml:space="preserve">Risk factors for development of dementia in a unique six-year cohort study. I. An exploratory, pilot study of involvement of the E4 allele of apolipoprotein E, mutations of the hemochromatosis-HFE gene, type 2 diabetes, and stroke
</t>
  </si>
  <si>
    <t>Nested case/control</t>
  </si>
  <si>
    <t>&lt; 24 points in MMSE excluded</t>
  </si>
  <si>
    <t>Study entry and 3 FUs at 18 month intervals over ~6-year observation window</t>
  </si>
  <si>
    <t xml:space="preserve">Post-stroke fatigue is associated with impaired processing speed and memory functions in first-ever stroke patients
</t>
  </si>
  <si>
    <t>Pihlaja et al. (Finland)</t>
  </si>
  <si>
    <t>3, 6, and 24 months PS</t>
  </si>
  <si>
    <t>First ever supratentorial ischemic stroke</t>
  </si>
  <si>
    <t>Severe aphasia excluded BDAE &lt; 4 points)</t>
  </si>
  <si>
    <t>133 patients (age=54.6, SD 9.5 years)</t>
  </si>
  <si>
    <t>Not specified (2 year follow-up)</t>
  </si>
  <si>
    <t>Does not report cognition data at 24 months</t>
  </si>
  <si>
    <t>history of neuro disorder</t>
  </si>
  <si>
    <t>longitudinal population-based cohort</t>
  </si>
  <si>
    <t xml:space="preserve">Association of Cognitive Functioning, Incident Stroke, and Mortality in Older Adults
</t>
  </si>
  <si>
    <t>Rajan et al. (USA)</t>
  </si>
  <si>
    <t xml:space="preserve">Cognitive eval through interviews conducted at participants’ homes in ≈3-year cycles </t>
  </si>
  <si>
    <t>General orientation and global cognition (the Mini-Mental State Examination). Episodic memory (immediate and delayed recall story) from the East Boston Test; perceptual speed (the Symbol Digits Modalities Test)</t>
  </si>
  <si>
    <t>Progression of cognitive impairment in stroke/TIA patients over 3 years</t>
  </si>
  <si>
    <t>Ischemic stroke or TIA</t>
  </si>
  <si>
    <t>3 year FU</t>
  </si>
  <si>
    <t>183 patients (age=71.91, SD 9.07 years) and 97 healthy controls (age=71.07, SD 6.07 years)</t>
  </si>
  <si>
    <t>Test results in Z-scores</t>
  </si>
  <si>
    <t xml:space="preserve"> 3-6 months, and 3 years PS</t>
  </si>
  <si>
    <t>The majority of attrition was due to death or ill-health, and those not completing the 3-year follow-up were 5 years older and had lower baseline MMSE scores</t>
  </si>
  <si>
    <t>No dementia prior  to stroke</t>
  </si>
  <si>
    <t xml:space="preserve">Impact of first-ever mild stroke on participation at 3 and 6 month post-event: the TABASCO study
</t>
  </si>
  <si>
    <t>Adamit et al. (Israel)</t>
  </si>
  <si>
    <t>A prospective cohort study</t>
  </si>
  <si>
    <t>Validation of the Brazilian-Portuguese version of the Modified Telephone Interview for cognitive status among stroke patients</t>
  </si>
  <si>
    <t>Baccaro et al. (Brazil)</t>
  </si>
  <si>
    <t>Ischemic, Hemorrhagic and TIA</t>
  </si>
  <si>
    <t>Personal interview in the emergency department of a University hospital</t>
  </si>
  <si>
    <t>Cognitive impairment (TICS)</t>
  </si>
  <si>
    <t>6 months PS and 1 and 2 weeks after</t>
  </si>
  <si>
    <t>Test validation study (looks at psychometric properties)</t>
  </si>
  <si>
    <t>Instrument validation study</t>
  </si>
  <si>
    <t>61 stroke patients</t>
  </si>
  <si>
    <t>Gait Measures as Predictors of Poststroke Cognitive Function Evidence From the TABASCO Study</t>
  </si>
  <si>
    <t>Ben Assayag et al. (Israel)</t>
  </si>
  <si>
    <t>First-ever ischemic stroke or TIA</t>
  </si>
  <si>
    <t>298 patients (age=66.7, SD 9.6 years)</t>
  </si>
  <si>
    <t>2 year prospective cohort</t>
  </si>
  <si>
    <t>Baseline (within 4 days PS), 6, 12, and 24 months PS.</t>
  </si>
  <si>
    <r>
      <t xml:space="preserve">TABASCO cohort. </t>
    </r>
    <r>
      <rPr>
        <sz val="12"/>
        <color rgb="FFFF0000"/>
        <rFont val="Helvetica"/>
      </rPr>
      <t>Only reports admision and 6 mo MoCA and NTCCTB</t>
    </r>
  </si>
  <si>
    <t>No severe aphasia</t>
  </si>
  <si>
    <t>Assessments reviewed by consensus forum including the assessor [not specified], 3 senior neurologists specializing in memory disorders, and a neuropsychologist</t>
  </si>
  <si>
    <t xml:space="preserve">Coronary Heart Disease Risk Factors and Outcomes in the Twenty-First Century: Findings from the REasons for Geographic and Racial Differences in Stroke (REGARDS) Study
</t>
  </si>
  <si>
    <t>Bhatt et al. (USA)</t>
  </si>
  <si>
    <t xml:space="preserve">Socioeconomic disparities in work performance following mild stroke
</t>
  </si>
  <si>
    <t>Brey et al. (USA)</t>
  </si>
  <si>
    <t>7 month prospective cohort study</t>
  </si>
  <si>
    <t>The role of P300 event-related potentials in the cognitive recovery after the stroke</t>
  </si>
  <si>
    <t>Dejanovic et al. (Serbia)</t>
  </si>
  <si>
    <t xml:space="preserve">Physical activity in the elderly is associated with improved executive function and processing speed: The LADIS study
</t>
  </si>
  <si>
    <t>baseline and 3-year follow-up</t>
  </si>
  <si>
    <t>Global cognitive function (MMSE)</t>
  </si>
  <si>
    <t>Frederiksen et al. (Multinational)</t>
  </si>
  <si>
    <t>Longitudinal cohort study</t>
  </si>
  <si>
    <t>1, 3, 6, 12, 18, and 24 months PS</t>
  </si>
  <si>
    <t>First ischemic or hemorrhagic</t>
  </si>
  <si>
    <t>No aphasia (assessment dependant)</t>
  </si>
  <si>
    <t>No cognitive impairment (assessment dependant)</t>
  </si>
  <si>
    <t>399 stroke survivors/caregiver dyads (age=66.44, SD 0.73)</t>
  </si>
  <si>
    <t>Gregorovich et al. (Canada)</t>
  </si>
  <si>
    <t>Restricted Participation in Stroke Caregivers: Who Is at Risk?</t>
  </si>
  <si>
    <t>Horstmann et al. (Germany)</t>
  </si>
  <si>
    <t>~2 days of admission (to acute care unit) and 12 months</t>
  </si>
  <si>
    <t>990 patients (age=67.2, SD 12.3 years)</t>
  </si>
  <si>
    <t>586 patients with 12 month FU</t>
  </si>
  <si>
    <t>Cognitive Impairment Is Not a Predictor of Failure to Adhere to Anticoagulation of Stroke Patients with Atrial Fibrillation</t>
  </si>
  <si>
    <t>12 month prospective observational</t>
  </si>
  <si>
    <t>Huang et al. (China)</t>
  </si>
  <si>
    <t>Factors related to long-term post-stroke cognitive impairment in young adult ischemic stroke</t>
  </si>
  <si>
    <t>First ever ischemic stroke</t>
  </si>
  <si>
    <t>TICS</t>
  </si>
  <si>
    <t>350 stroke patients (age=41.0, SD 6.8 years)</t>
  </si>
  <si>
    <t xml:space="preserve">Improvement of Cerebral Glucose Metabolism in Symptomatic Patients With Carotid Artery Stenosis After Stenting
</t>
  </si>
  <si>
    <t>Kao et al.</t>
  </si>
  <si>
    <t>Use of Stroke-Related Income Supplements and Predictors of Use in a Working-Aged Finnish Ischemic Stroke Cohort</t>
  </si>
  <si>
    <t>administered by experienced clinical neuropsychologists following a written study protocol</t>
  </si>
  <si>
    <t>baseline (~8 days, SD 4.4) and at 6-month and 2-year follow-ups</t>
  </si>
  <si>
    <t>230 stroke patients (age=54.0, SD 9.8 years) and 50 controls (age=54.3, SD 9.0 years)</t>
  </si>
  <si>
    <r>
      <rPr>
        <b/>
        <sz val="12"/>
        <color theme="1"/>
        <rFont val="Helvetica"/>
      </rPr>
      <t>EF</t>
    </r>
    <r>
      <rPr>
        <sz val="12"/>
        <color theme="1"/>
        <rFont val="Helvetica"/>
      </rPr>
      <t xml:space="preserve"> (TMT B, go/no go task,and phonemic fluency), </t>
    </r>
    <r>
      <rPr>
        <b/>
        <sz val="12"/>
        <color theme="1"/>
        <rFont val="Helvetica"/>
      </rPr>
      <t>psychomotor speed</t>
    </r>
    <r>
      <rPr>
        <sz val="12"/>
        <color theme="1"/>
        <rFont val="Helvetica"/>
      </rPr>
      <t xml:space="preserve"> (TMT A, time of copying task, and time of MTT), </t>
    </r>
    <r>
      <rPr>
        <b/>
        <sz val="12"/>
        <color theme="1"/>
        <rFont val="Helvetica"/>
      </rPr>
      <t>episodic memory</t>
    </r>
    <r>
      <rPr>
        <sz val="12"/>
        <color theme="1"/>
        <rFont val="Helvetica"/>
      </rPr>
      <t xml:space="preserve"> (WMS-R Logical Memory II, learning a series of 10 unrelated words,12 and modified BVRT), </t>
    </r>
    <r>
      <rPr>
        <b/>
        <sz val="12"/>
        <color theme="1"/>
        <rFont val="Helvetica"/>
      </rPr>
      <t>working memory</t>
    </r>
    <r>
      <rPr>
        <sz val="12"/>
        <color theme="1"/>
        <rFont val="Helvetica"/>
      </rPr>
      <t xml:space="preserve"> (Digit Span [WAIS - III], homogeneous interference task,and heterogeneous interference task), </t>
    </r>
    <r>
      <rPr>
        <b/>
        <sz val="12"/>
        <color theme="1"/>
        <rFont val="Helvetica"/>
      </rPr>
      <t>language</t>
    </r>
    <r>
      <rPr>
        <sz val="12"/>
        <color theme="1"/>
        <rFont val="Helvetica"/>
      </rPr>
      <t xml:space="preserve"> (MTT, VNT, and repetition of a long sentence), </t>
    </r>
    <r>
      <rPr>
        <b/>
        <sz val="12"/>
        <color theme="1"/>
        <rFont val="Helvetica"/>
      </rPr>
      <t>visual-spatial and construction skills</t>
    </r>
    <r>
      <rPr>
        <sz val="12"/>
        <color theme="1"/>
        <rFont val="Helvetica"/>
      </rPr>
      <t xml:space="preserve"> (copying 4 geometric figures, clock arms test with 10 clocks, and visuospatial searching task), and </t>
    </r>
    <r>
      <rPr>
        <b/>
        <sz val="12"/>
        <color theme="1"/>
        <rFont val="Helvetica"/>
      </rPr>
      <t>motor skills</t>
    </r>
    <r>
      <rPr>
        <sz val="12"/>
        <color theme="1"/>
        <rFont val="Helvetica"/>
      </rPr>
      <t xml:space="preserve"> (bimanual movements task, fist-edge–palm task, and finger-tapping test)</t>
    </r>
  </si>
  <si>
    <t>230 patients initially participated in the study. Among this group, 197 patients remained in the study at the 6-month follow-up, and 166 patients remained at the 2-year follow-up.</t>
  </si>
  <si>
    <t>Only provides frequencies ot patients with and without deficit at different time-points</t>
  </si>
  <si>
    <t>Kristensen et al. (Denmark)</t>
  </si>
  <si>
    <t xml:space="preserve">Constraint-induced aphasia therapy in subacute neurorehabilitation
</t>
  </si>
  <si>
    <t xml:space="preserve">Eleven stroke patients with subacute aphasia </t>
  </si>
  <si>
    <t>prospective multiple case study</t>
  </si>
  <si>
    <t>Kumral et al. (Turkey)</t>
  </si>
  <si>
    <t>Cognitive Decline in Patients with Leukoaraiosis Within 5 Years after Initial Stroke</t>
  </si>
  <si>
    <t>Kyoung (Korea)</t>
  </si>
  <si>
    <t>Effects of a virtual reality-based exercise program on functional recovery in stroke patients: part 1</t>
  </si>
  <si>
    <t>To avoid measurement bias, all as- sessments were performed by other investigators who were blinded to this study (occupational therapists with at least 3 years of experience using the measurement tools)</t>
  </si>
  <si>
    <t>Stroke patients [sybtype not defined]</t>
  </si>
  <si>
    <t>Cognitive function (MMSE)</t>
  </si>
  <si>
    <t>Baseline and 4 weeks FU</t>
  </si>
  <si>
    <t>Not specified (4 week VR intervention)</t>
  </si>
  <si>
    <t>10 patients (mean age= 63.3, range 38-78)</t>
  </si>
  <si>
    <t xml:space="preserve">Pattern and Rate of Cognitive Decline in Cerebral Small Vessel Disease: A Prospective Study
</t>
  </si>
  <si>
    <t>Lawrence et al. (England)</t>
  </si>
  <si>
    <r>
      <rPr>
        <b/>
        <sz val="12"/>
        <color theme="1"/>
        <rFont val="Helvetica"/>
      </rPr>
      <t>Working Memory</t>
    </r>
    <r>
      <rPr>
        <sz val="12"/>
        <color theme="1"/>
        <rFont val="Helvetica"/>
      </rPr>
      <t xml:space="preserve"> (DS), </t>
    </r>
    <r>
      <rPr>
        <b/>
        <sz val="12"/>
        <color theme="1"/>
        <rFont val="Helvetica"/>
      </rPr>
      <t xml:space="preserve">long term memory </t>
    </r>
    <r>
      <rPr>
        <sz val="12"/>
        <color theme="1"/>
        <rFont val="Helvetica"/>
      </rPr>
      <t xml:space="preserve">(Logical Memory and visual reproduction), </t>
    </r>
    <r>
      <rPr>
        <b/>
        <sz val="12"/>
        <color theme="1"/>
        <rFont val="Helvetica"/>
      </rPr>
      <t>processing speed</t>
    </r>
    <r>
      <rPr>
        <sz val="12"/>
        <color theme="1"/>
        <rFont val="Helvetica"/>
      </rPr>
      <t xml:space="preserve"> (BMIPB SOIP, DS, and GP), </t>
    </r>
    <r>
      <rPr>
        <b/>
        <sz val="12"/>
        <color theme="1"/>
        <rFont val="Helvetica"/>
      </rPr>
      <t>EF</t>
    </r>
    <r>
      <rPr>
        <sz val="12"/>
        <color theme="1"/>
        <rFont val="Helvetica"/>
      </rPr>
      <t xml:space="preserve"> (TMT, S-L-Verbal Fluency and mWCST), </t>
    </r>
    <r>
      <rPr>
        <b/>
        <sz val="12"/>
        <color theme="1"/>
        <rFont val="Helvetica"/>
      </rPr>
      <t xml:space="preserve">global cognition </t>
    </r>
    <r>
      <rPr>
        <sz val="12"/>
        <color theme="1"/>
        <rFont val="Helvetica"/>
      </rPr>
      <t>(all tasks listed above)</t>
    </r>
  </si>
  <si>
    <t xml:space="preserve">36 month prospective
Study
</t>
  </si>
  <si>
    <t>Lacunar stroke patients</t>
  </si>
  <si>
    <t>Spaghetti-plots for annual change in cognition per patient</t>
  </si>
  <si>
    <t>121 at baseline. 98 patients with data at two time points or more (age=69.0, SD 9.93 years)</t>
  </si>
  <si>
    <t>at baseline (at least 3 months PS) and annually during the first three years of follow-up</t>
  </si>
  <si>
    <t>Kyoung et al. (Korea)</t>
  </si>
  <si>
    <t xml:space="preserve">Six-month functional recovery of stroke patients: a multi-time-point study
</t>
  </si>
  <si>
    <t>All patients were screened by one physiotherapist</t>
  </si>
  <si>
    <t>First ever ischemic or hemorrhagic stoke</t>
  </si>
  <si>
    <t>severe communication or memory deficit excluded</t>
  </si>
  <si>
    <t>29 patients (20 with complete data age=53.3, SD 15.2 years)</t>
  </si>
  <si>
    <t>multi-time-point study</t>
  </si>
  <si>
    <t>baseline (15.7 ± 6.1 days PS), 1, 2, and 4 weeks after rehabilitation, and 3, 4, 5, and 6 months PS</t>
  </si>
  <si>
    <t>Lost to follow-up (total n=9)
Due to early discharged for other cares (n=7) Refused from study due to personal reason (n=1) Brainstem (pons) lesion (n=1)</t>
  </si>
  <si>
    <t>Prospective study</t>
  </si>
  <si>
    <t xml:space="preserve">Trajectory of Cognitive Decline After Incident Stroke
</t>
  </si>
  <si>
    <t xml:space="preserve"> technicians who underwent formal training and certification administered cognitive function tests longitudi- nally by telephone</t>
  </si>
  <si>
    <t xml:space="preserve">beginning in 2003 and measured annually and a battery of 3 cognitive tests measured biannually starting in 2006 that included the Consor- tium to Establish a Registry for Alzheimer Disease </t>
  </si>
  <si>
    <t>515 incident strokes during study (age=68.3, SD 8.4 years)</t>
  </si>
  <si>
    <t>Ischemic or hemorrhagic (undeterminable type n=2)</t>
  </si>
  <si>
    <r>
      <t xml:space="preserve">REGARDS cohort. </t>
    </r>
    <r>
      <rPr>
        <sz val="12"/>
        <color rgb="FFFF0000"/>
        <rFont val="Helvetica"/>
      </rPr>
      <t>FINISH DATA EXTRACTION. E-tables downloaded and saved in support data folder</t>
    </r>
  </si>
  <si>
    <t xml:space="preserve">Influence of Amyloid-beta on Cognitive Decline After Stroke/Transient Ischemic Attack: Three-Year Longitudinal Study
</t>
  </si>
  <si>
    <t>STRIDE cohort</t>
  </si>
  <si>
    <t>Liu et al. (China)</t>
  </si>
  <si>
    <t>3-6 months and and annually for 3 years PS</t>
  </si>
  <si>
    <t>trained psychologists blinded to subjects’ imaging data</t>
  </si>
  <si>
    <t>5 dead, 1 poor health and 3 refusals from first to second year. 4 more dead from second to third year</t>
  </si>
  <si>
    <t>included both dementia and cog impaired individuals</t>
  </si>
  <si>
    <t>72 patients (mixed VCI n=14, age 78.4, SD 4.4, and pure VCI n=58, age=76.4, SD 8.4 years)</t>
  </si>
  <si>
    <t xml:space="preserve">Exercise training and recreational activities to promote executive functions in chronic stroke: A proof-of-concept study
</t>
  </si>
  <si>
    <t>Liu-Ambrose et al. (Canada)</t>
  </si>
  <si>
    <t>25 patients (intervention n=11 age 62.9, SD 12.1, and delayed intervention n=14, age 66.9, SD 9.0 years)</t>
  </si>
  <si>
    <t>Baseline (&gt;2 years PS), 3 and 6 months FU</t>
  </si>
  <si>
    <t>Randomized, single blinded cross over design</t>
  </si>
  <si>
    <t>Of the 25 participants who were randomized and completed baseline assessment, 1 participant dropped out of the INT group</t>
  </si>
  <si>
    <r>
      <rPr>
        <b/>
        <sz val="12"/>
        <color theme="1"/>
        <rFont val="Helvetica"/>
      </rPr>
      <t>Selective attention and conflict resolution</t>
    </r>
    <r>
      <rPr>
        <sz val="12"/>
        <color theme="1"/>
        <rFont val="Helvetica"/>
      </rPr>
      <t xml:space="preserve"> (Stroop); </t>
    </r>
    <r>
      <rPr>
        <b/>
        <sz val="12"/>
        <color theme="1"/>
        <rFont val="Helvetica"/>
      </rPr>
      <t>set shifting</t>
    </r>
    <r>
      <rPr>
        <sz val="12"/>
        <color theme="1"/>
        <rFont val="Helvetica"/>
      </rPr>
      <t xml:space="preserve"> (TMT A and B); </t>
    </r>
    <r>
      <rPr>
        <b/>
        <sz val="12"/>
        <color theme="1"/>
        <rFont val="Helvetica"/>
      </rPr>
      <t xml:space="preserve">working memory </t>
    </r>
    <r>
      <rPr>
        <sz val="12"/>
        <color theme="1"/>
        <rFont val="Helvetica"/>
      </rPr>
      <t>(verbal digits forward and backward)</t>
    </r>
  </si>
  <si>
    <t xml:space="preserve">Impact of repetitive transcranial magnetic stimulation on post-stroke dysmnesia and the role of BDNF Val66Met SNP
</t>
  </si>
  <si>
    <t>Lu et al. (China)</t>
  </si>
  <si>
    <t>50 participants (with PS dysmnesia n=40, age 44.9, SD 11.1 years, and  healthy controls n=10, age 42.4, SD 9.9 years)</t>
  </si>
  <si>
    <t>No cognitive disorder</t>
  </si>
  <si>
    <t>Four patients withdrew from the study (2 patients with respiratory tract infection and 2 patients for personal reasons).</t>
  </si>
  <si>
    <t>Baseline (&gt;1 month PS) and at 3 days and 2 months post-treatment</t>
  </si>
  <si>
    <t>Assessment done associate chief physician from the rehabilitation division. Accuracy of results verified by the chief physician</t>
  </si>
  <si>
    <t xml:space="preserve">Neuropsychological and neuroimaging markers in prediction of cognitive impairment after ischemic stroke: A prospective follow-up study
</t>
  </si>
  <si>
    <t>85 stroke patients (age=65.6, SD 5.6 years)</t>
  </si>
  <si>
    <t>12 month Prospective FU</t>
  </si>
  <si>
    <t>5th day and the 1st, 6th, and 12th months PS</t>
  </si>
  <si>
    <t>Mehrabian et al. (Bulgaria)</t>
  </si>
  <si>
    <t>Persistent aphasia excluded</t>
  </si>
  <si>
    <t>Prestroke cog impaired excluded</t>
  </si>
  <si>
    <t>eleven were lost for follow-up at 12 months</t>
  </si>
  <si>
    <t>Naidech et al. (USA)</t>
  </si>
  <si>
    <t xml:space="preserve">Dichotomous "Good Outcome" Indicates Mobility More Than Cognitive or Social Quality of Life
</t>
  </si>
  <si>
    <t>Spontaneous ICH or SAH</t>
  </si>
  <si>
    <t>Cognitive function-executive function (Neuro-QoL)</t>
  </si>
  <si>
    <t>1 and 3 months and follow-up at 12 months PS</t>
  </si>
  <si>
    <t xml:space="preserve">Inflammatory markers and their association with post stroke cognitive decline
</t>
  </si>
  <si>
    <t>3 months, and annually for up to 5 years PS</t>
  </si>
  <si>
    <t>Trained research psychologists administered a neuropsychological test</t>
  </si>
  <si>
    <t>Not specified (5 year FU)</t>
  </si>
  <si>
    <t>243 stroke patients (age=61, SD 12)</t>
  </si>
  <si>
    <t xml:space="preserve">The effect of a workplace intervention programme on return to work after stroke: a randomised controlled trial
</t>
  </si>
  <si>
    <t>Ntsiea et al. (South Africa)</t>
  </si>
  <si>
    <t>80 stroke patients (age=45, SD 8.7 years) (Intervention n=40, age=45, SD 8.5 years; Control n=40, age=44, SD 8.9 years)</t>
  </si>
  <si>
    <t>Baseline (4.6 weeks, SD 1.8 PS), 3 and 6 months post randomization</t>
  </si>
  <si>
    <t>Stroke (not specified)</t>
  </si>
  <si>
    <t>Researchers who assessed outcomes at three and six months remained blinded to participant allocation throughout the study</t>
  </si>
  <si>
    <t>between baseline and three month FU 3 died, 2 moved out of geographi location; between three and 6 mo 1 more died in the intervention group.</t>
  </si>
  <si>
    <t>Prospective population-based cohort study</t>
  </si>
  <si>
    <t xml:space="preserve">Methodological factors in determining rates of dementia in transient ischemic attack and stroke: (I) impact of baseline selection bias
</t>
  </si>
  <si>
    <t>1, 3, and 6 months and 1, 5, and 10 years PS</t>
  </si>
  <si>
    <t>Research nurses either in the outpatient clinic or by home visit where hospital clinic visit was not possible. Telephone follow-up performed where face-to-face follow-up was not possible</t>
  </si>
  <si>
    <t>Cognition (MMSE - [April 2002- until April 2005]; AMT [april 2005 to April 2007]; MoCA [April 2007 for the 6 mo, 1, 5, and 10th year FU])</t>
  </si>
  <si>
    <t>Ischemic, hemorrhagic and TIA</t>
  </si>
  <si>
    <t>1236 patients (age=75.2 SD 12.1 years)</t>
  </si>
  <si>
    <t>Methodological Factors in Determining Risk of Dementia After Transient Ischemic Attack and Stroke: (II) Effect of Attrition on Follow-Up</t>
  </si>
  <si>
    <t>OXVASC cohort. Data split into dementia and no dementia between assessed and not assessed clinically</t>
  </si>
  <si>
    <t>527 died by five year FU</t>
  </si>
  <si>
    <t>Methodological Factors in Determining Risk of Dementia After Transient Ischemic Attack and Stroke: (III) Applicability of Cognitive Tests</t>
  </si>
  <si>
    <t xml:space="preserve">Spouses of Stroke Survivors Report Reduced Health-Related Quality of Life Even in Long-Term Follow-Up Results From Sahlgrenska Academy Study on Ischemic Stroke
</t>
  </si>
  <si>
    <t>Persson et al. (Sweden)</t>
  </si>
  <si>
    <t>7 year long term FU</t>
  </si>
  <si>
    <t>248 stroke survivors (age=64, SD 11 years)</t>
  </si>
  <si>
    <t xml:space="preserve">Stroke and TIA survivors' cognitive beliefs and affective responses regarding treatment and future stroke risk differentially predict medication adherence and categorised stroke risk
</t>
  </si>
  <si>
    <t>Phillips et al (USA)</t>
  </si>
  <si>
    <t>Two independent raters (trained in psychological research and theory but naïve to the study purpose and hypotheses) coded the available survey items</t>
  </si>
  <si>
    <t>600 stroke patients (age=63.40, SD 11.22 years)</t>
  </si>
  <si>
    <t>Baseline (1.81 years PS) and 6 months</t>
  </si>
  <si>
    <t xml:space="preserve">Improved visual, acoustic, and neurocognitive functions after carotid endarterectomy in patients with minor stroke from severe carotid stenosis
</t>
  </si>
  <si>
    <t>Qu et al. (China)</t>
  </si>
  <si>
    <t>No complete aphasia</t>
  </si>
  <si>
    <t xml:space="preserve">No alzhemier's </t>
  </si>
  <si>
    <t>Complete blindness in one or both eyes</t>
  </si>
  <si>
    <t>80 patients (Medicine group n=40, age=72.4, SD 5.1 years; carotid endarterectomy group n=40, age=71.4, SD 6.1 years)</t>
  </si>
  <si>
    <t>These examinations were conducted by independent physicians of relevant specialties who were not involved in the operation or in the administration of medication</t>
  </si>
  <si>
    <t>Minor stroke (NIHSS 5 or less)</t>
  </si>
  <si>
    <t>Before treatment and 3 months</t>
  </si>
  <si>
    <t xml:space="preserve">Exploring associations between self-reported executive functions, impulsive personality traits, driving self-efficacy, and functional abilities in driver behaviour after brain injury
</t>
  </si>
  <si>
    <t>Rike et al. (Norway)</t>
  </si>
  <si>
    <t xml:space="preserve">Long-term sensorimotor and therapeutical effects of a mild regime of prism adaptation in spatial neglect. A double-blind RCT essay
</t>
  </si>
  <si>
    <t>Rode et al. (France)</t>
  </si>
  <si>
    <t>Double-blind monocentric controlled randomized clinical trial</t>
  </si>
  <si>
    <t>1 withdrew due to re-attack, 1 due to tachycardia</t>
  </si>
  <si>
    <t xml:space="preserve">Neuropsychological Outcome and its Predictors Across the First Year after Ischaemic Stroke
</t>
  </si>
  <si>
    <t>1,6, and 12 months PS</t>
  </si>
  <si>
    <t>Secondary analysis of a prospective population-based study</t>
  </si>
  <si>
    <t>ARCOS cohort</t>
  </si>
  <si>
    <t>683 stroke patients (age=70.89, SD 14.11)</t>
  </si>
  <si>
    <t>Computerised and self-administered</t>
  </si>
  <si>
    <t>107 declined, 7 unable to comprehend, 17 unwell, 48 fatigued, 49 sensory or physical limitations, 20 data indicates random responding, 3 other (unwilling to use computer)</t>
  </si>
  <si>
    <t>Blanchet et al. (Canada)</t>
  </si>
  <si>
    <t>Cardiorespiratory fitness and cognitive functioning following short-term interventions in chronic stroke survivors with cognitive impairment: a pilot study</t>
  </si>
  <si>
    <t>8 week quasi-experimental, one-group pretest–post- test design</t>
  </si>
  <si>
    <t>14 patients (age=61.93, SD 9.90 years)</t>
  </si>
  <si>
    <t>Time after stroke wide ranging</t>
  </si>
  <si>
    <r>
      <t xml:space="preserve">Before intervention </t>
    </r>
    <r>
      <rPr>
        <sz val="12"/>
        <color rgb="FFFF0000"/>
        <rFont val="Helvetica"/>
      </rPr>
      <t>(51.50, SD 38.22 months PS),</t>
    </r>
    <r>
      <rPr>
        <sz val="12"/>
        <color theme="1"/>
        <rFont val="Helvetica"/>
      </rPr>
      <t xml:space="preserve"> after intervention and 3 month FU</t>
    </r>
  </si>
  <si>
    <t>Assessors blinded to group allocation</t>
  </si>
  <si>
    <t>No attrition evidenced after randomization</t>
  </si>
  <si>
    <t>Dementia excluded (MMSE &lt; 20)</t>
  </si>
  <si>
    <t>Dementia after Three Months and One Year from Stroke: New Onset or Previous Cognitive Impairment?</t>
  </si>
  <si>
    <t>Premorbid dementia (MMSE) or cognitive impairment (IQ-CODE)</t>
  </si>
  <si>
    <t>Chronic stroke (type not specified)</t>
  </si>
  <si>
    <t>Not specified (one year FU)</t>
  </si>
  <si>
    <t xml:space="preserve">IQCODE was self- administered by a patient’s informant. MMSE administered by telephone </t>
  </si>
  <si>
    <t>5 patients died during hospitalization for acute cerebrovascular event complication; 2 patients died during the 3-month follow-up period and 9 patients died during the 1-year follow-up period due to causes unrelated to stroke.</t>
  </si>
  <si>
    <t>114 patients at 3 months (with dementia n= 28, age=76.8, SD 10.2; and without dementia, n=86, age=65.3, SD 14 years)</t>
  </si>
  <si>
    <t>Caratozzolo et al. (Italy)</t>
  </si>
  <si>
    <t>Chen et al. (China)</t>
  </si>
  <si>
    <t xml:space="preserve">Intracranial Atherosclerosis and Poststroke Depression in Chinese Patients with Ischemic Stroke
</t>
  </si>
  <si>
    <t>Assessment performed by 2 qualified neurolo- gists in the acute stage</t>
  </si>
  <si>
    <t>Acute stage (1-3 weeks PS) and 3 months PS</t>
  </si>
  <si>
    <t>Significant aphasia or dysarthria</t>
  </si>
  <si>
    <t>Severe cognitive impairment (MMSE &lt; 17)</t>
  </si>
  <si>
    <t>207 patients (with PSD n=85, age=61.7, SD 11.4 years; and without PSD n=122, age=60.7, SD 11.2 years)</t>
  </si>
  <si>
    <t>8 patients had a recurrent stroke during study and 8 were LTFU</t>
  </si>
  <si>
    <t>SLSR registry loking at disability, QoL, cognition, and mental health</t>
  </si>
  <si>
    <t>Crichton et al. (England)</t>
  </si>
  <si>
    <t xml:space="preserve">Patient outcomes up to 15 years after stroke: Survival, disability, quality of life, cognition and mental health
</t>
  </si>
  <si>
    <t>Trained study nurses and field workers collected the data. Follow-up data were collected using postal questionnaires or by fieldworks in face-to-face interviews with patients and/or carers.</t>
  </si>
  <si>
    <t>2626 stroke patients (median age=73, range=62.8 - 81.2)</t>
  </si>
  <si>
    <t>First ever stroke. Multiple subtypes (infarct, ICH, SAH, and undefined)</t>
  </si>
  <si>
    <t>3 months PS and annually for 15 years</t>
  </si>
  <si>
    <t xml:space="preserve">By 10 years after stroke, 1903 participants had died and 318 recurrent strokes were recorded. The corresponding figures at 15 years were 2066 deaths and 333 recurrences and 298 participants had not yet reached the 15-year follow-up point </t>
  </si>
  <si>
    <t>Included CI (AMT &lt; 7)</t>
  </si>
  <si>
    <t xml:space="preserve">Evaluation and follow-up of cognitive functions in patients with minor stroke and transient ischemic attack
</t>
  </si>
  <si>
    <t>Deniz et al. (Turkey)</t>
  </si>
  <si>
    <t>Minor stroke and TIA</t>
  </si>
  <si>
    <t>Baseline ( up to 3 months PS) 6 and 12 months FU</t>
  </si>
  <si>
    <t>40 patients (age=61.03, SD 10.75 years) and 40 controls (age=61.03, SD 10.75 years)</t>
  </si>
  <si>
    <t>12 month prospective controled study</t>
  </si>
  <si>
    <t>No aphasic but 20 with dysarthira</t>
  </si>
  <si>
    <t>included 4 patients with visual defects</t>
  </si>
  <si>
    <t>Di Cesare et al. (Multinational)</t>
  </si>
  <si>
    <t>Phosphodiesterase-5 Inhibitor PF-03049423 Effect on Stroke Recovery: A Double-Blind, Placebo-Controlled Randomized Clinical Trial</t>
  </si>
  <si>
    <t>administered by exam- iners with appropriate clinical training and certification, provided by delegates of the sponsor prior to the study start</t>
  </si>
  <si>
    <t>Postbaseline efficacy assessments on Days 7, 14, 30, 60, and 90</t>
  </si>
  <si>
    <t xml:space="preserve">The relationship between novel word learning and anomia treatment success in adults with chronic aphasia
</t>
  </si>
  <si>
    <t>Dignam et al. (Australia)</t>
  </si>
  <si>
    <t xml:space="preserve">Comprehensive rehabilitation with integrative medicine for subacute stroke: A multicenter randomized controlled trial
</t>
  </si>
  <si>
    <t>Fang et al. (China)</t>
  </si>
  <si>
    <t>12 total. 3 LTFU; 2 failed to complete treatment, 1 suffered aspiration pneumonia in the MRI. 2 subjects withdrew (recurrent stroke) and 4 subjects in the CR group were excluded because of violations in treatment restriction (receiving additional TCM treatment)</t>
  </si>
  <si>
    <t>360 subjects (Integrative med rehab n=180, age=64.5, SD 11.9; CR group n=180, age 65.8, SD 11.3 years)</t>
  </si>
  <si>
    <t>Figures for MMSE and MoCA scores over time</t>
  </si>
  <si>
    <t>Baseline (30-40 days PS), 4 weeks, 8 weeks, and week 20 after baseline</t>
  </si>
  <si>
    <t>8 week Multicenter RCT</t>
  </si>
  <si>
    <t xml:space="preserve">RehAtt - scanning training for neglect enhanced by multi-sensory stimulation in Virtual Reality
</t>
  </si>
  <si>
    <t>Fordell et al. (Sweden)</t>
  </si>
  <si>
    <t>15 stroke patients with neglect</t>
  </si>
  <si>
    <t>Admission, discharge, and 3 months post discahrge</t>
  </si>
  <si>
    <t>MoCA and FIM</t>
  </si>
  <si>
    <t xml:space="preserve">AN ENRICHED ENVIRONMENTAL PROGRAMME DURING INPATIENT NEURO-REHABILITATION: A RANDOMIZED CONTROLLED TRIAL
</t>
  </si>
  <si>
    <t>Khan et al. (Australia)</t>
  </si>
  <si>
    <t>Does not report cognitive data for stroke subsample</t>
  </si>
  <si>
    <t xml:space="preserve">Cognitive state following mild stroke: A matter of hippocampal mean diffusivity
</t>
  </si>
  <si>
    <t>Kliper et al. (Israel)</t>
  </si>
  <si>
    <t>during hospitalization, and 6 and 12 months PS</t>
  </si>
  <si>
    <t>Ischemic stroke and TIA</t>
  </si>
  <si>
    <t>Ongoing prospective study</t>
  </si>
  <si>
    <t>83 patients (age=69, SD 10 years)</t>
  </si>
  <si>
    <t>Severe aphasia excluded</t>
  </si>
  <si>
    <t>Pre stroke dementia excluded</t>
  </si>
  <si>
    <t>24 patients died, 119 did not have MRI data at all, for 146 patients, rs-fMRI data was not available and 7 patients had poor quality rs- fMRI data due to head movements</t>
  </si>
  <si>
    <t xml:space="preserve">TABASCO cohort. </t>
  </si>
  <si>
    <t>Kwon et al. (USA)</t>
  </si>
  <si>
    <t xml:space="preserve">Frequency, Risk Factors, and Outcome of Coexistent Small Vessel Disease and Intracranial Arterial Stenosis: Results From the Stenting and Aggressive Medical Management for Preventing Recurrent Stroke in Intracranial Stenosis (SAMMPRIS) Trial
</t>
  </si>
  <si>
    <t>Stroke Location Is an Independent Predictor of Cognitive Outcome</t>
  </si>
  <si>
    <t>Supratentorial ischemic stroke</t>
  </si>
  <si>
    <t>Munsch et al. (France)</t>
  </si>
  <si>
    <t>428 patients</t>
  </si>
  <si>
    <t xml:space="preserve">Longitudinal functional changes, depression, and health-related quality of life among stroke survivors living at home after inpatient rehabilitation
</t>
  </si>
  <si>
    <t>Mutai et al. (Japan)</t>
  </si>
  <si>
    <t>27 patients (age=69.4, SD 9.9 years)</t>
  </si>
  <si>
    <t xml:space="preserve">A certified occupational therapist conducted face-to-face interviews at the subjects’ homes. For subjects who had difficulty answering the survey questions, a family member responded instead.
</t>
  </si>
  <si>
    <t>Discharge from rehabilitation and FU 2.1, SD 0.6 years after</t>
  </si>
  <si>
    <t>Not specified (~2 year follow-up)</t>
  </si>
  <si>
    <t>Severe confusion excluded</t>
  </si>
  <si>
    <t xml:space="preserve">The association between post-stroke depression and the activities of daily living/gait balance in patients with first-onset stroke patients
</t>
  </si>
  <si>
    <t>6 month observational</t>
  </si>
  <si>
    <t>Admission (2-4 weeks PS) and 6 months PS</t>
  </si>
  <si>
    <t xml:space="preserve">Baseline characteristic of patients presenting with lacunar stroke and cerebral small vessel disease may predict future development of depression
</t>
  </si>
  <si>
    <t>Lacunar stroke</t>
  </si>
  <si>
    <t>Pavlovic et al. (Serbia)</t>
  </si>
  <si>
    <t xml:space="preserve">Evaluation of complete functional status of patients with stroke by Functional Independence Measure scale on admission, discharge, and six months poststroke
</t>
  </si>
  <si>
    <t>first ever ischemic or hemorrhagic</t>
  </si>
  <si>
    <t>108 stroke patients (age=62, SD 17 years)</t>
  </si>
  <si>
    <t>Descriptive observational study</t>
  </si>
  <si>
    <t>Admission (24 hr PS), discharge (~8 days PS), and 6 month FU</t>
  </si>
  <si>
    <t>Rayegani et al. (Iran)</t>
  </si>
  <si>
    <t>History of AD</t>
  </si>
  <si>
    <t>29 patients died</t>
  </si>
  <si>
    <t>evaluations completed by a physical medicine and rehabilitation specialist. In six-month follow- up visit, telephone calls were made and verbal answers were recorded</t>
  </si>
  <si>
    <t>Improving executive function deficits by playing interactive video-games: secondary analysis of a randomized controlled trial for individuals with chronic stroke</t>
  </si>
  <si>
    <t>Rozental-Iluz et al. (Israel)</t>
  </si>
  <si>
    <t>No cognitive impairment (MMSE &lt; 24)</t>
  </si>
  <si>
    <t>3 month intervention. Secondary analysis of a single-blind RCT</t>
  </si>
  <si>
    <t>assessments were administered pre and post the intervention and at 3-month FU by assessors blind to treatment allocation.</t>
  </si>
  <si>
    <t>Pre-intervention (3.7, SD 1.6 years PS) post-intervention (3 months) and 3 month FU</t>
  </si>
  <si>
    <t>39 patients (age=59.2, SD 10.1 years; video game intervention=20, age=56.6, SD 9.6 years; and traditional intervention group=19, age=62, SD 10.2 years)</t>
  </si>
  <si>
    <t>36 (92.3%) of them completed the intervention and 33 (84.6%) came back for the 3-month FU</t>
  </si>
  <si>
    <t>No neuro conditions other than stroke</t>
  </si>
  <si>
    <t xml:space="preserve">Attitudes to Stem Cell Therapy among Ischemic Stroke Survivors in the Lund Stroke Recovery Study
</t>
  </si>
  <si>
    <t>Aked et al. (Sweden)</t>
  </si>
  <si>
    <t xml:space="preserve">Functional limitations and health care resource utilization for individuals with cognitive impairment without dementia: Findings from a United States population-based survey
</t>
  </si>
  <si>
    <t>Andrews et al. (USA)</t>
  </si>
  <si>
    <t>Bath et al. (England)</t>
  </si>
  <si>
    <t xml:space="preserve">Intensive versus Guideline Blood Pressure and Lipid Lowering in Patients with Previous Stroke: Main Results from the Pilot 'Prevention of Decline in Cognition after Stroke Trial' (PODCAST) Randomised Controlled Trial
</t>
  </si>
  <si>
    <t>Baseline (4.5 months PS) and FU 24 months</t>
  </si>
  <si>
    <t>Telephone MMSE &gt; 16 included. Prestroke dementia excluded</t>
  </si>
  <si>
    <t>Secondary ICH</t>
  </si>
  <si>
    <t xml:space="preserve">Clinic measurements  performed and recorded by trained research nurses/coordinators. Telephone follow-up was performed centrally, again by trained staff.
</t>
  </si>
  <si>
    <t>6 month RCT with 24 month FU</t>
  </si>
  <si>
    <t>83 patients (age=74, SD 6.8 years. Intensive BP lowering group n=41, age= 73, SD 6.5 years; and guideline BR lowering n=42, age=75.1, SD 6.9 years)</t>
  </si>
  <si>
    <t>See S2 table supplementary data</t>
  </si>
  <si>
    <t>See supplemntary data (S7 table)</t>
  </si>
  <si>
    <t xml:space="preserve">Influence of Cognitive Ability on Therapy Outcomes for Anomia in Adults With Chronic Poststroke Aphasia
</t>
  </si>
  <si>
    <t xml:space="preserve">Prediction of post-stroke dementia using NINDS-CSN 5-minute neuropsychology protocol in acute stroke
</t>
  </si>
  <si>
    <t>Lim et al. (Korea)</t>
  </si>
  <si>
    <t>NINDS-CSN 5 minute and 60 minute</t>
  </si>
  <si>
    <t>within 2 weeks and 3 months PS</t>
  </si>
  <si>
    <t>Nijsse et al. (Netherlands)</t>
  </si>
  <si>
    <t xml:space="preserve">Temporal Evolution of Poststroke Cognitive Impairment Using the Montreal Cognitive Assessment
</t>
  </si>
  <si>
    <t>Restore4Stroke cohort</t>
  </si>
  <si>
    <t>2 and 6 months PS</t>
  </si>
  <si>
    <t>Able to compehend instructions only</t>
  </si>
  <si>
    <t>Pre cognitive decline (1 or more points in the heteroanamnesis List Cognition</t>
  </si>
  <si>
    <t>assessments of cognitive functioning were conducted by a trained research assistan</t>
  </si>
  <si>
    <t>Five patients died, 29 patients refused further participation; in 10 patients, it was not possible to conduct the T2 or T3 assess- ment because of their general physical condition, and in 27 patients, MoCA assessments were missing at either T2 or T3</t>
  </si>
  <si>
    <t>324 patients with all data available (age=66.5, SD 12.2 years)</t>
  </si>
  <si>
    <t>Ojagbemi et al. (Nigeria)</t>
  </si>
  <si>
    <t>Stroke severity predicts poststroke delirium and its association with dementia: Longitudinal observation from a low income setting</t>
  </si>
  <si>
    <t>first week PS and 3 months</t>
  </si>
  <si>
    <t>previous TIA included</t>
  </si>
  <si>
    <t>24 died by three months, 11 relocated from the area, 9 could not be traced, while 4 withdrew after baseline. 1 survivor became too ill to be assessed at FU</t>
  </si>
  <si>
    <t xml:space="preserve">Comparison of two cognitive interventions for adults experiencing executive dysfunction post-stroke: a pilot study
</t>
  </si>
  <si>
    <r>
      <rPr>
        <b/>
        <sz val="12"/>
        <color theme="1"/>
        <rFont val="Helvetica"/>
      </rPr>
      <t>Attention</t>
    </r>
    <r>
      <rPr>
        <sz val="12"/>
        <color theme="1"/>
        <rFont val="Helvetica"/>
      </rPr>
      <t xml:space="preserve"> (TEA)</t>
    </r>
  </si>
  <si>
    <r>
      <rPr>
        <b/>
        <sz val="12"/>
        <color theme="1"/>
        <rFont val="Helvetica"/>
      </rPr>
      <t>Attention, visuospatial abilities, and executive reasoning</t>
    </r>
    <r>
      <rPr>
        <sz val="12"/>
        <color theme="1"/>
        <rFont val="Helvetica"/>
      </rPr>
      <t xml:space="preserve"> (SDSA); </t>
    </r>
    <r>
      <rPr>
        <b/>
        <sz val="12"/>
        <color theme="1"/>
        <rFont val="Helvetica"/>
      </rPr>
      <t>functional field of view</t>
    </r>
    <r>
      <rPr>
        <sz val="12"/>
        <color theme="1"/>
        <rFont val="Helvetica"/>
      </rPr>
      <t xml:space="preserve"> (UFOV 3 subtests encompassing speed of mental processing, divided attention, selective attention)</t>
    </r>
  </si>
  <si>
    <r>
      <rPr>
        <b/>
        <sz val="12"/>
        <color theme="1"/>
        <rFont val="Helvetica"/>
      </rPr>
      <t>Cognitive function</t>
    </r>
    <r>
      <rPr>
        <sz val="12"/>
        <color theme="1"/>
        <rFont val="Helvetica"/>
      </rPr>
      <t xml:space="preserve"> (SPMSQ)</t>
    </r>
  </si>
  <si>
    <t>Poulin et al. (Canada)</t>
  </si>
  <si>
    <t>8 week pilot single blind partially randomised controlled trial, with and 1 month FU</t>
  </si>
  <si>
    <t>pre (1.5-11 months PS), post-intervention (8 weeks) and 1 month FU</t>
  </si>
  <si>
    <t>Outcome measures were administered at baseline, post-intervention and one-month follow-up by a blinded evaluator</t>
  </si>
  <si>
    <t>2 patients discontinued intervention</t>
  </si>
  <si>
    <t>only with 22 or more in the MMSE</t>
  </si>
  <si>
    <t>Severe visual problems excluded</t>
  </si>
  <si>
    <t>Communication issues (FIM &lt; 4)</t>
  </si>
  <si>
    <r>
      <rPr>
        <b/>
        <sz val="12"/>
        <color theme="1"/>
        <rFont val="Helvetica"/>
      </rPr>
      <t>Executive functions - measure speed, attention and cognitive flexibility</t>
    </r>
    <r>
      <rPr>
        <sz val="12"/>
        <color theme="1"/>
        <rFont val="Helvetica"/>
      </rPr>
      <t xml:space="preserve"> (TMT); </t>
    </r>
    <r>
      <rPr>
        <b/>
        <sz val="12"/>
        <color theme="1"/>
        <rFont val="Helvetica"/>
      </rPr>
      <t xml:space="preserve">cognitive flexibility and inhibition </t>
    </r>
    <r>
      <rPr>
        <sz val="12"/>
        <color theme="1"/>
        <rFont val="Helvetica"/>
      </rPr>
      <t xml:space="preserve">(CWIT [from the D-KEFS]); </t>
    </r>
    <r>
      <rPr>
        <b/>
        <sz val="12"/>
        <color theme="1"/>
        <rFont val="Helvetica"/>
      </rPr>
      <t xml:space="preserve">working memory </t>
    </r>
    <r>
      <rPr>
        <sz val="12"/>
        <color theme="1"/>
        <rFont val="Helvetica"/>
      </rPr>
      <t>(DS [WAIS-IV])</t>
    </r>
  </si>
  <si>
    <t>9 patients (age=52.8, SD 14.9 [range 34–79 years])</t>
  </si>
  <si>
    <t xml:space="preserve">Poststroke QEEG informs early prognostication of cognitive impairment
</t>
  </si>
  <si>
    <t>Schleiger et al. (Australia)</t>
  </si>
  <si>
    <t>2-10, and 99 days PS</t>
  </si>
  <si>
    <t>35 patients (age=66.54, SD=13.4)</t>
  </si>
  <si>
    <t>[not specified] (3 month FU)</t>
  </si>
  <si>
    <t>Trained assessor</t>
  </si>
  <si>
    <t>4 patients unable to do predischarge MoCA due to upper limb hemiparesis (3) and visual impairments (1). 4 other patients not assessed with predischarge MoCA due to unavailability of a trained assessor. 4 patients not able to be assessed FU due to visual impairments (1) and uavailability (3)</t>
  </si>
  <si>
    <t>8 pre discharge and 4 at FU</t>
  </si>
  <si>
    <t>Hutter et al.</t>
  </si>
  <si>
    <t>Stroke Suggests Increased Risk of Dementia</t>
  </si>
  <si>
    <t>Huang et al. (Taiwan)</t>
  </si>
  <si>
    <t xml:space="preserve">Alzheimer's disease is associated with increased risk of osteoporosis: The chongqing aging study
</t>
  </si>
  <si>
    <t>Liu et al.</t>
  </si>
  <si>
    <t>http://www.ingentaconnect.com/contentone/ben/car/2016/00000013/00000010/art00009</t>
  </si>
  <si>
    <t xml:space="preserve">Estimates of Outcomes Up to Ten Years after Stroke: Analysis from the Prospective South London Stroke Register
</t>
  </si>
  <si>
    <t>Wolfe et al. (England)</t>
  </si>
  <si>
    <t>SLSR registry looking at burden of disease of disability, cognition and psychological outcomes up to 10 years PS</t>
  </si>
  <si>
    <t>10 year prospective population-based</t>
  </si>
  <si>
    <t>3 months PS and annually for 10 years</t>
  </si>
  <si>
    <t>3373 stroke patients</t>
  </si>
  <si>
    <t>Ischemic, ICH, SAH, and undefined</t>
  </si>
  <si>
    <t>All interviewers underwent regular standardised training in the use of the different scales</t>
  </si>
  <si>
    <t>2120 died</t>
  </si>
  <si>
    <t xml:space="preserve">Atrial Fibrillation and Risk of Dementia: A Prospective Cohort Study
</t>
  </si>
  <si>
    <t>Not stroke</t>
  </si>
  <si>
    <t>Wang et al. (USA)</t>
  </si>
  <si>
    <t xml:space="preserve">Changes in memory before and after stroke differ by age and sex, but not by race
</t>
  </si>
  <si>
    <t>8 years</t>
  </si>
  <si>
    <t xml:space="preserve">Stroke Findings in the Women's Health Initiative
</t>
  </si>
  <si>
    <t>Wasserthell-Smoller et al</t>
  </si>
  <si>
    <t>Logistic regression analysis on risk factors for vascular dementia following cerebral infarction in 403 patients from Chongqing City. Hospital and family follow-up studies</t>
  </si>
  <si>
    <t>Yang et al.</t>
  </si>
  <si>
    <t>Recovery of functional status after right hemisphere stroke: relationship with unilateral neglect</t>
  </si>
  <si>
    <t>52 patients (age=66.19, SD 13.46 years)</t>
  </si>
  <si>
    <t>Admission (33.13 days PS, SD 68.40), discharge, and 3 month FU</t>
  </si>
  <si>
    <t>Right hemisphere stroke (subtype not specified)</t>
  </si>
  <si>
    <t>3 month follow up</t>
  </si>
  <si>
    <t>individuals trained in the administration and scoring of the FIM and credentialed by the UDSMR. Follow-up FIM ratings were obtained by personnel from the outcomes management department of the rehabilitation facility, 3 months postdischarge by telephone interview with the patient and/or caregiver</t>
  </si>
  <si>
    <t>4 with incomplete documentation at discharge. 8 LTFU at 3 months</t>
  </si>
  <si>
    <t xml:space="preserve">Comparing stroke rehabilitation outcomes between acute inpatient and nonintense home settings
</t>
  </si>
  <si>
    <t>Ozdemir et al. (Turkey)</t>
  </si>
  <si>
    <t>60 patients (intense multidisciplinary rehab group n=30, 59.1, SD 5.9 [49–79] years; and home rehab group n=30, age= 61.8, SD 9.2 [43–84] years)</t>
  </si>
  <si>
    <t>Before (41 days PS [10-82]) and after rehabilitation (64 days [25-147])</t>
  </si>
  <si>
    <t>Multiple subtypes (hemorrhagic, trombotic, lacunar, and embolic)</t>
  </si>
  <si>
    <t>Unblinded rehabilitation physician</t>
  </si>
  <si>
    <t>prior stroke included</t>
  </si>
  <si>
    <t>vision problems included</t>
  </si>
  <si>
    <t>Predictors of decline in MMSE scores among older Mexican Americans</t>
  </si>
  <si>
    <t>Nguyen et al. (USA)</t>
  </si>
  <si>
    <t>double-blind, placebo-controlled trial</t>
  </si>
  <si>
    <t>Randomized clinical trial</t>
  </si>
  <si>
    <t xml:space="preserve">Mortality and poststroke depression: a placebo-controlled trial of antidepressants
</t>
  </si>
  <si>
    <t xml:space="preserve">Effects of blood pressure lowering with perindopril and indapamide therapy on dementia and cognitive decline in patients with cerebrovascular disease
</t>
  </si>
  <si>
    <t xml:space="preserve">Change in cognitive function by glucose tolerance status in older adults: a 4-year prospective study of the Rancho Bernardo study cohort
</t>
  </si>
  <si>
    <t>Kanaya et al. (USA)</t>
  </si>
  <si>
    <t xml:space="preserve">Association between acculturation and structural assimilation and Mini-Mental State Examination-assessed cognitive impairment in older Mexican Americans: Findings from the San Antonio Longitudinal Study of Aging
</t>
  </si>
  <si>
    <t>Simpao et al. (USA)</t>
  </si>
  <si>
    <t xml:space="preserve">Effects of problem-oriented willed-movement therapy on motor abilities for people with poststroke cognitive deficits
</t>
  </si>
  <si>
    <t>Tang et al. (China)</t>
  </si>
  <si>
    <t xml:space="preserve">Psychosocial consequences of stroke: A long-term population-based follow-up
</t>
  </si>
  <si>
    <t>Teasdale et al. (Denmark)</t>
  </si>
  <si>
    <t>van Zandvoort et al (Netherlands)</t>
  </si>
  <si>
    <t xml:space="preserve">Early neuropsychological evaluation in patients with ischaemic stroke provides valid information
</t>
  </si>
  <si>
    <r>
      <rPr>
        <b/>
        <sz val="12"/>
        <color theme="1"/>
        <rFont val="Helvetica"/>
      </rPr>
      <t>Intellectual ability</t>
    </r>
    <r>
      <rPr>
        <sz val="12"/>
        <color theme="1"/>
        <rFont val="Helvetica"/>
      </rPr>
      <t xml:space="preserve"> (WAIS [vocabulary], and advanced progressive matrices); </t>
    </r>
    <r>
      <rPr>
        <b/>
        <sz val="12"/>
        <color theme="1"/>
        <rFont val="Helvetica"/>
      </rPr>
      <t>language</t>
    </r>
    <r>
      <rPr>
        <sz val="12"/>
        <color theme="1"/>
        <rFont val="Helvetica"/>
      </rPr>
      <t xml:space="preserve"> (BNT, category fluency, and letter fluency); </t>
    </r>
    <r>
      <rPr>
        <b/>
        <sz val="12"/>
        <color theme="1"/>
        <rFont val="Helvetica"/>
      </rPr>
      <t>memory</t>
    </r>
    <r>
      <rPr>
        <sz val="12"/>
        <color theme="1"/>
        <rFont val="Helvetica"/>
      </rPr>
      <t xml:space="preserve"> (WAIS [DS], Corsi Block-Tapping Task, CFT [delayed recall], RAVLT [immediate recall, delayed reall, recognition], and doors test); </t>
    </r>
    <r>
      <rPr>
        <b/>
        <sz val="12"/>
        <color theme="1"/>
        <rFont val="Helvetica"/>
      </rPr>
      <t>attention</t>
    </r>
    <r>
      <rPr>
        <sz val="12"/>
        <color theme="1"/>
        <rFont val="Helvetica"/>
      </rPr>
      <t xml:space="preserve"> (TMT A1, A2, and B); </t>
    </r>
    <r>
      <rPr>
        <b/>
        <sz val="12"/>
        <color theme="1"/>
        <rFont val="Helvetica"/>
      </rPr>
      <t>perception and visuospatial construction</t>
    </r>
    <r>
      <rPr>
        <sz val="12"/>
        <color theme="1"/>
        <rFont val="Helvetica"/>
      </rPr>
      <t xml:space="preserve"> (CFT [copy], TFP, and JLO)</t>
    </r>
  </si>
  <si>
    <t>Explorative study</t>
  </si>
  <si>
    <t xml:space="preserve">11.2 days PS and </t>
  </si>
  <si>
    <t>57 patients (age=56, SD 16 years)</t>
  </si>
  <si>
    <r>
      <t xml:space="preserve">Anarthria and </t>
    </r>
    <r>
      <rPr>
        <b/>
        <u/>
        <sz val="12"/>
        <color theme="1"/>
        <rFont val="Helvetica"/>
      </rPr>
      <t>severe</t>
    </r>
    <r>
      <rPr>
        <sz val="12"/>
        <color theme="1"/>
        <rFont val="Helvetica"/>
      </rPr>
      <t xml:space="preserve"> global aphasia not included. Included global aphasia</t>
    </r>
  </si>
  <si>
    <t>6 LTFU</t>
  </si>
  <si>
    <t>Neurostimulant medication usage during stroke rehabilitation: the Post-Stroke Rehabilitation Outcomes Project (PSROP)</t>
  </si>
  <si>
    <t>Appelros (Sweden)</t>
  </si>
  <si>
    <t>Prevalence and predictors of pain and fatigue after stroke: a population-based study</t>
  </si>
  <si>
    <t>Living setting and utilisation of ADL assistance one year after a stroke with special reference to gender differences</t>
  </si>
  <si>
    <t xml:space="preserve">The reciprocal risks of stroke and cognitive impairment in an elderly population
</t>
  </si>
  <si>
    <t>Jin et al. (Canada)</t>
  </si>
  <si>
    <t xml:space="preserve">Functional decline in frail community-dwelling stroke patients
</t>
  </si>
  <si>
    <t>Landi et al. (Italy)</t>
  </si>
  <si>
    <t>Pettersen et al. (Norway)</t>
  </si>
  <si>
    <t>14 and 90 days PS</t>
  </si>
  <si>
    <t xml:space="preserve">Cognitive improvement after treatment of depressive symptoms in the acute phase of stroke
</t>
  </si>
  <si>
    <t>Simis et al. (Brazil)</t>
  </si>
  <si>
    <t>93 patients (severe depression group n=36, age=65.8, SD 10.4; mild depression group n=19, age=63.7, SD 12.8; and non-depressed group n=38, age=63.5, SD 12.8)</t>
  </si>
  <si>
    <t>Acute supratentorial ischemic stroke</t>
  </si>
  <si>
    <t>aphasia precluding examination excluded</t>
  </si>
  <si>
    <t>Visits completed by a blinded psychologist</t>
  </si>
  <si>
    <t>2 patients died during FU, 2 dropped out, 2 additional patients, had a myocardial infarction and stroke respectively</t>
  </si>
  <si>
    <t>Not specified (3 month intervention)</t>
  </si>
  <si>
    <t xml:space="preserve">Response of emotional unawareness after stroke to antidepressant treatment
</t>
  </si>
  <si>
    <t>Spalletta et al. (Italy)</t>
  </si>
  <si>
    <t>Srikanth et al. (Australia)</t>
  </si>
  <si>
    <t>3, 12, and 24 months PS</t>
  </si>
  <si>
    <t xml:space="preserve">Long-term cognitive transitions, rates of cognitive change, and predictors of incident dementia in a population-based first-ever stroke cohort
</t>
  </si>
  <si>
    <t>Population based cohort</t>
  </si>
  <si>
    <t>99 stroke cases (69.9 years, no SD). 79 completed all assessments (age=69.9, SD 12.6 years)</t>
  </si>
  <si>
    <t xml:space="preserve">Susceptibility to deterioration of mobility long-term after stroke: a prospective cohort study
</t>
  </si>
  <si>
    <t xml:space="preserve">Odor identification and decline in different cognitive domains in old age
</t>
  </si>
  <si>
    <t>van de Port et al. (Netherlands)</t>
  </si>
  <si>
    <t>Wilson et al. (USA)</t>
  </si>
  <si>
    <t>Pugh et al. (USA)</t>
  </si>
  <si>
    <t xml:space="preserve">Association of suboptimal prescribing and change in lower extremity physical function over time
</t>
  </si>
  <si>
    <t>Pyoria et al. (Finland)</t>
  </si>
  <si>
    <t xml:space="preserve">Validity of the Postural Control and Balance for Stroke test
</t>
  </si>
  <si>
    <t>Thajeb et al. (Taiwan)</t>
  </si>
  <si>
    <t xml:space="preserve">Clinical analysis of first-ever acute ischemic stroke involving the territory of paramedian mesencephalic arteries
</t>
  </si>
  <si>
    <t xml:space="preserve">Evaluation of a structured group format memory rehabilitation program for adults following brain injury
</t>
  </si>
  <si>
    <t>Thickpenny-Davis et al. (New Zealand)</t>
  </si>
  <si>
    <t>Does not report cognitive data for stroke subsample (n=2)</t>
  </si>
  <si>
    <t xml:space="preserve">Longitudinal prevalence and determinants of early mood disorder post-stroke
</t>
  </si>
  <si>
    <t>Townend et al. (Australia)</t>
  </si>
  <si>
    <t>2-5 days, 1, and 3 months PS</t>
  </si>
  <si>
    <t>125 patients (age=75.6, 73.3-77.9 years)</t>
  </si>
  <si>
    <t>3 month longitudinal</t>
  </si>
  <si>
    <t>112 assessed at one month, 105 at three months (11 died, 9 LTFU)</t>
  </si>
  <si>
    <t>Cognition (MMSE)</t>
  </si>
  <si>
    <t>Face to face interviews</t>
  </si>
  <si>
    <t>Olfactory identification and incidence of mild cognitive impairment in older age</t>
  </si>
  <si>
    <t>Logistic regression analysis on risk factors for vascular dementia following cerebral infarction in 403 patients from Chongqing City: Hospital and family follow-up studies</t>
  </si>
  <si>
    <t>Yang et al. (China)</t>
  </si>
  <si>
    <t>not available online</t>
  </si>
  <si>
    <t xml:space="preserve">The Role of Carotid Artery Stenting and Carotid Endarterectomy in Cognitive Performance A Systematic Review
</t>
  </si>
  <si>
    <t>De Rango (Italy)</t>
  </si>
  <si>
    <t>Singh-Manoux et al. (England)</t>
  </si>
  <si>
    <t xml:space="preserve">Low HDL cholesterol is a risk factor for deficit and decline in memory in midlife: the Whitehall II study
</t>
  </si>
  <si>
    <t xml:space="preserve">Efficient screening of cognitive dysfunction in stroke patients: comparison between the CAMCOG and the R-CAMCOG, Mini Mental State Examination and Functional Independence Measure-cognition score
</t>
  </si>
  <si>
    <t>Te winkel-Witlox et al. (Netherlands)</t>
  </si>
  <si>
    <t>Not specified (1 year FU)</t>
  </si>
  <si>
    <t>R-CAMCOG validation but provides MMSE, CAMCOG and FIM-cog longitudinal scores</t>
  </si>
  <si>
    <t>Rehabilitation center on admission and home visit at 1 year by research assisstants</t>
  </si>
  <si>
    <t>missing data in any of the evaluations</t>
  </si>
  <si>
    <t>Admission and 1 year PS</t>
  </si>
  <si>
    <t>First ever stroke (multiple types not specified)</t>
  </si>
  <si>
    <t>169 patients (age=56.2, SD 11.3)</t>
  </si>
  <si>
    <t>severe aphasia interfering examination excluded</t>
  </si>
  <si>
    <t>yes (multiple)</t>
  </si>
  <si>
    <t>Progression of cerebral small vessel disease in relation to risk factors and cognitive consequences - Rotterdam Scan Study</t>
  </si>
  <si>
    <t>Van Dijk et al. (Netherlands)</t>
  </si>
  <si>
    <t xml:space="preserve">An open-label pilot study of acetylcholinesterase inhibitors to promote functional recovery in elderly cognitively impaired stroke patients
</t>
  </si>
  <si>
    <t>Whyte et al. (USA)</t>
  </si>
  <si>
    <t>Bruandet et al. (France)</t>
  </si>
  <si>
    <t xml:space="preserve">Alzheimer disease with cerebrovascular disease and vascular dementia: clinical features and course compared with Alzheimer disease
</t>
  </si>
  <si>
    <t>Carod-Artal et al. (Brazil)</t>
  </si>
  <si>
    <t xml:space="preserve">Determinants of quality of life in Brazilian stroke survivors
</t>
  </si>
  <si>
    <t>Comijs et al. (Netherlands)</t>
  </si>
  <si>
    <t xml:space="preserve">Somatic chronic diseases and 6-year change in cognitive functioning among older persons
</t>
  </si>
  <si>
    <t>Adherence to a Mediterranean diet, cognitive decline, and risk of dementia</t>
  </si>
  <si>
    <t>Feart et al. (France)</t>
  </si>
  <si>
    <t>Helzner et al. (USA)</t>
  </si>
  <si>
    <t>Contribution of vascular risk factors to the progression in Alzheimer disease</t>
  </si>
  <si>
    <t>Vincent et al. (Canada)</t>
  </si>
  <si>
    <t xml:space="preserve">Burden of caregivers of people with stroke: evolution and predictors
</t>
  </si>
  <si>
    <t>Viswanathan et al. (USA)</t>
  </si>
  <si>
    <t xml:space="preserve">Plasma Abeta, homocysteine, and cognition: the Vitamin Intervention for Stroke Prevention (VISP) trial
</t>
  </si>
  <si>
    <t xml:space="preserve">Efficacy of Time Pressure Management in Stroke Patients With Slowed Information Processing: A Randomized Controlled Trial
</t>
  </si>
  <si>
    <t>Winkens et al. (Netherlands)</t>
  </si>
  <si>
    <t>severe communication impairment</t>
  </si>
  <si>
    <t>severe cognitive impairment</t>
  </si>
  <si>
    <t>37 stroke patients (age=51.5, SD 9.7 years) (time pressure management n=20, age=49.5, SD 8.0; and usual care n= 17, age=53.9, SD 11.1 years)</t>
  </si>
  <si>
    <t>Measurements were done by a research assistant (E.J.H.) who was unaware of the allocation of patients. Success of blinding was checked after- wards.</t>
  </si>
  <si>
    <r>
      <t xml:space="preserve">baseline </t>
    </r>
    <r>
      <rPr>
        <sz val="12"/>
        <color rgb="FFFF0000"/>
        <rFont val="Helvetica"/>
      </rPr>
      <t>(6.9-19.3 months PS)</t>
    </r>
    <r>
      <rPr>
        <sz val="12"/>
        <color theme="1"/>
        <rFont val="Helvetica"/>
      </rPr>
      <t xml:space="preserve"> and post treatment (5-10 weeks), and 3 month FU</t>
    </r>
  </si>
  <si>
    <t>2 withdrew during treatment, 1 withdrew from three month FU</t>
  </si>
  <si>
    <t>Time after stroke wide ranging. Not sure the areas assessed are cognitive</t>
  </si>
  <si>
    <t>Withall et al. (Australia)</t>
  </si>
  <si>
    <t xml:space="preserve">Who does well after a stroke? The Sydney Stroke Study
</t>
  </si>
  <si>
    <t>205 patients recruited. 125 patients with complete information were included (age=75.6, 73.3-77.9 years)</t>
  </si>
  <si>
    <t>Baseline (~4 months PS), and 12 months FU</t>
  </si>
  <si>
    <t>trained psychologists performed all tests</t>
  </si>
  <si>
    <t>Previous cognitive impairment and other neuro conditions affecting cognition</t>
  </si>
  <si>
    <t>Severe aphasia (BDAE &lt; 3)</t>
  </si>
  <si>
    <t xml:space="preserve">Differential associations between specific depressive symptoms and cardiovascular prognosis in patients with stable coronary heart disease
</t>
  </si>
  <si>
    <t>Hoen et al. (Netherlands)</t>
  </si>
  <si>
    <t xml:space="preserve">Impact of cognitive impairment on functional outcome in stroke
</t>
  </si>
  <si>
    <t>Paker et al. (Turkey)</t>
  </si>
  <si>
    <t>Assessment of stroke outcome based on initial stroke severity measured on different stroke severity scales</t>
  </si>
  <si>
    <t>Quddus et al. (Bangladesh)</t>
  </si>
  <si>
    <t>Randomized prospective</t>
  </si>
  <si>
    <t>55 patients (age=57.1, SD 12.4 years, ischemic group=28, age=56.0, SD 13.4 years; and hemorrhagic group=24, age=58.4, SD 11.2 years)</t>
  </si>
  <si>
    <t>Admission and 4 weeks after discharge</t>
  </si>
  <si>
    <t>No reference of when the stroke happened</t>
  </si>
  <si>
    <t>3 died</t>
  </si>
  <si>
    <t>Sholomov et al. (Russia)</t>
  </si>
  <si>
    <t xml:space="preserve">The potential of transcranial magnetotherapy in color and rhythm therapy in the rehabilitation of ischemic stroke
</t>
  </si>
  <si>
    <t>116 patients (age=52.4, SD 4.8 years) [3 experimental groups, 1 control with basal therapy]</t>
  </si>
  <si>
    <t>Unclear assessmnet timepoints (translated from russian)</t>
  </si>
  <si>
    <t xml:space="preserve">Before (98.3, SD 10.6 days PS) and after treatment (1.5 months) </t>
  </si>
  <si>
    <t>total aphasia excluded</t>
  </si>
  <si>
    <t xml:space="preserve">Activation of Hemostasis and Decline in Cognitive Function in Older People
</t>
  </si>
  <si>
    <t>Stott et al. (Multinational)</t>
  </si>
  <si>
    <t xml:space="preserve">Anosognosia for hemiplegia: a clinical-anatomical prospective study
</t>
  </si>
  <si>
    <t>Vocat et al. (Switzerland)</t>
  </si>
  <si>
    <t>Wagle et al. (Norway)</t>
  </si>
  <si>
    <t>13 month FU</t>
  </si>
  <si>
    <t>Cognitive impairment and the role of the ApoE epsilon4-allele after stroke--a 13 months follow-up study</t>
  </si>
  <si>
    <t>Admission (13.4 days PS), and 13 months PS</t>
  </si>
  <si>
    <t>104 patients (52 cog imp age=81, SD 9.5 years, and 52 no cog imp age=78, SD 20.3 years)</t>
  </si>
  <si>
    <t>severe visual problems excluded</t>
  </si>
  <si>
    <t>Evaluated by authors</t>
  </si>
  <si>
    <t>Reasons for withdrawal were lack of motivation to participate (n 1⁄4 19) and moving to another geographic area (n 1⁄4 5)</t>
  </si>
  <si>
    <t>Wiberg et al. (Sweden)</t>
  </si>
  <si>
    <t>Cognitive function and risk of stroke in elderly men</t>
  </si>
  <si>
    <t>Yaffe et al. (USA)</t>
  </si>
  <si>
    <t>The Effect of Maintaining Cognition on Risk of Disability and Death</t>
  </si>
  <si>
    <t>Boy et al. (Germany)</t>
  </si>
  <si>
    <t xml:space="preserve">Mobilisation of hematopoietic CD34+ precursor cells in patients with acute stroke is safe--results of an open-labeled non randomized phase I/II trial
</t>
  </si>
  <si>
    <t>Combinations of motor measures more strongly predict adverse health outcomes in old age: the rush memory and aging project, a community-based cohort study</t>
  </si>
  <si>
    <t>Buchman et al. (USA)</t>
  </si>
  <si>
    <t>Dublin et al. (USA)</t>
  </si>
  <si>
    <t>Neglect specific assessments (BIT)</t>
  </si>
  <si>
    <t>Ferreira et al. (Brazil)</t>
  </si>
  <si>
    <t xml:space="preserve">Is Visual Scanning Better Than Mental Practice in Hemispatial Neglect? Results from a Pilot Study
</t>
  </si>
  <si>
    <t xml:space="preserve">Predictors of long-term survival in nonagenarians: the NonaSantfeliu study
</t>
  </si>
  <si>
    <t>Formiga et al. (Spain)</t>
  </si>
  <si>
    <t>Mikami et al. (Multinational)</t>
  </si>
  <si>
    <t>Effect of Antidepressants on the Course of Disability Following Stroke</t>
  </si>
  <si>
    <t xml:space="preserve">Weight loss and incident dementia in elderly Yoruba Nigerians: a 10-year follow-up study
</t>
  </si>
  <si>
    <t>Ogunniyi et al. (Nigeria)</t>
  </si>
  <si>
    <t>not stroke</t>
  </si>
  <si>
    <t>Absence of cerebral microbleeds predicts reversion of vascular 'cognitive impairment no dementia' in stroke</t>
  </si>
  <si>
    <t>Viscogliosi et al. (Canada)</t>
  </si>
  <si>
    <t xml:space="preserve">Participation after a stroke: changes over time as a function of cognitive deficits
</t>
  </si>
  <si>
    <t xml:space="preserve">Time to inpatient rehabilitation hospital admission and functional outcomes of stroke patients
</t>
  </si>
  <si>
    <t>Retrospective cohort study</t>
  </si>
  <si>
    <r>
      <t xml:space="preserve">Study subtype </t>
    </r>
    <r>
      <rPr>
        <b/>
        <sz val="12"/>
        <color rgb="FFFF0000"/>
        <rFont val="Helvetica"/>
      </rPr>
      <t>[add length]</t>
    </r>
  </si>
  <si>
    <t>1908 patients (age=63.6, SD 13.5 years)</t>
  </si>
  <si>
    <t>Multiple subtypes (ischemic, ICH, SAH, and undefined)</t>
  </si>
  <si>
    <t>Admission (27.3 days PS, median 14 days) and discharge from inpatient rehab (19.8  , SD 7.6 days)</t>
  </si>
  <si>
    <t>Inpatient rehabilitation</t>
  </si>
  <si>
    <t>73 patients excluded in the mildly impaired stroke group because of the relatively high initial functional status and the small number of patients</t>
  </si>
  <si>
    <t xml:space="preserve">Diabetes and cognitive decline in elderly African Americans: a 15-year follow-up study
</t>
  </si>
  <si>
    <t>Wessels et al. (USA)</t>
  </si>
  <si>
    <t>White et al. (USA)</t>
  </si>
  <si>
    <t xml:space="preserve">The Correlates and Course of Depression in Patients with Lacunar Stroke: Results from the Secondary Prevention of Small Subcortical Strokes (SPS3) Study
</t>
  </si>
  <si>
    <t>Predictors for 5-year survival in a prospective cohort of elderly stroke patients</t>
  </si>
  <si>
    <t>Whiting et al. (Australia)</t>
  </si>
  <si>
    <t>5 year prospective cohort</t>
  </si>
  <si>
    <t>1, 6 and 12 months, and 5 years PS</t>
  </si>
  <si>
    <t>administered by an investigator or their relative or carer if the patient was unable to communicate</t>
  </si>
  <si>
    <t>20 dead at 1 month FU. 100 dead at end of study, 20 LTFU in total</t>
  </si>
  <si>
    <t>186 patients originally recruited. 166 with data at 1 month (age=80.6, SD 7.3 years)</t>
  </si>
  <si>
    <t xml:space="preserve">A longitudinal study examining the independence of apathy and depression after stroke: the Sydney Stroke Study
</t>
  </si>
  <si>
    <t>13 month longitudinal</t>
  </si>
  <si>
    <r>
      <t>168 patients completed baseline. 106 had complete scores at FU (</t>
    </r>
    <r>
      <rPr>
        <b/>
        <sz val="12"/>
        <color theme="1"/>
        <rFont val="Helvetica"/>
      </rPr>
      <t>apathetic</t>
    </r>
    <r>
      <rPr>
        <sz val="12"/>
        <color theme="1"/>
        <rFont val="Helvetica"/>
      </rPr>
      <t xml:space="preserve"> n=23 age=74.2, SD 7.0; </t>
    </r>
    <r>
      <rPr>
        <b/>
        <sz val="12"/>
        <color theme="1"/>
        <rFont val="Helvetica"/>
      </rPr>
      <t>depressed</t>
    </r>
    <r>
      <rPr>
        <sz val="12"/>
        <color theme="1"/>
        <rFont val="Helvetica"/>
      </rPr>
      <t xml:space="preserve"> n=7, age=76.6, SD 6.2; </t>
    </r>
    <r>
      <rPr>
        <b/>
        <sz val="12"/>
        <color theme="1"/>
        <rFont val="Helvetica"/>
      </rPr>
      <t>co-morbid</t>
    </r>
    <r>
      <rPr>
        <sz val="12"/>
        <color theme="1"/>
        <rFont val="Helvetica"/>
      </rPr>
      <t xml:space="preserve"> n=4, age=78.3, SD 9.18; </t>
    </r>
    <r>
      <rPr>
        <b/>
        <sz val="12"/>
        <color theme="1"/>
        <rFont val="Helvetica"/>
      </rPr>
      <t>neither</t>
    </r>
    <r>
      <rPr>
        <sz val="12"/>
        <color theme="1"/>
        <rFont val="Helvetica"/>
      </rPr>
      <t xml:space="preserve"> n=72, age=70.6, SD 9.3)</t>
    </r>
  </si>
  <si>
    <t>3-6 months and 13 months PS</t>
  </si>
  <si>
    <t>Trained psychologists administered tests</t>
  </si>
  <si>
    <t>incomplete data (99 cases)</t>
  </si>
  <si>
    <t>dementia excluded (IQCODE 3.31 points or more)</t>
  </si>
  <si>
    <t>Stroke Sydney cohort</t>
  </si>
  <si>
    <t>Witham et al. (Scotland)</t>
  </si>
  <si>
    <t xml:space="preserve">Trends in function and postdischarge mortality in a medicine for the elderly rehabilitation center over a 10-year period
</t>
  </si>
  <si>
    <t xml:space="preserve">Neuropsychological profiles of 5-year ischemic stroke survivors by Oxfordshire stroke classification and hemisphere of lesion
</t>
  </si>
  <si>
    <t xml:space="preserve">Occurrence and risk factors of mild cognitive impairment in the older Chinese population: a 3-year follow-up study
</t>
  </si>
  <si>
    <t>Hai et al. (China)</t>
  </si>
  <si>
    <t>Zhou et al. (USA)</t>
  </si>
  <si>
    <t xml:space="preserve">Prospective neurocognitive evaluation of patients undergoing carotid interventions
</t>
  </si>
  <si>
    <t xml:space="preserve">Predictors of return to driving after stroke
</t>
  </si>
  <si>
    <t>Aufman et al. (USA)</t>
  </si>
  <si>
    <t>Chan et al. (USA)</t>
  </si>
  <si>
    <t>Does postacute care site matter? A longitudinal study assessing functional recovery after a stroke</t>
  </si>
  <si>
    <t>Administered by trained study coordinator</t>
  </si>
  <si>
    <t>Applied cognitive functioning (AM-PAC)</t>
  </si>
  <si>
    <t>222 patients enrolled</t>
  </si>
  <si>
    <t>Discharge from acute care and at 6 months FU</t>
  </si>
  <si>
    <t>Davydow et al. (USA)</t>
  </si>
  <si>
    <t>Functional disability, cognitive impairment, and depression after hospitalization for pneumonia</t>
  </si>
  <si>
    <t xml:space="preserve">The Association Between Midlife Cardiorespiratory Fitness Levels and Later-Life Dementia
</t>
  </si>
  <si>
    <t>DeFina et al. (USA)</t>
  </si>
  <si>
    <t xml:space="preserve">Clinical and subclinical macrovascular disease as predictors of cognitive decline in older patients with type 2 diabetes: the Edinburgh Type 2 Diabetes Study
</t>
  </si>
  <si>
    <t>Feinkohl et al. (Scotland)</t>
  </si>
  <si>
    <t xml:space="preserve">Mild cognitive impairment: incidence and vascular risk factors in a population-based cohort
</t>
  </si>
  <si>
    <t>Ganguli et al. (USA)</t>
  </si>
  <si>
    <t xml:space="preserve">Increasing access to chronic disease self-management programs in rural and remote communities using teleheaith
</t>
  </si>
  <si>
    <t>Jaglal et al. (Canada)</t>
  </si>
  <si>
    <t xml:space="preserve">Prediction of severe, persistent activity-of-daily-living disability in older adults
</t>
  </si>
  <si>
    <t>Kim et al. (USA)</t>
  </si>
  <si>
    <t xml:space="preserve">Home-based telerehabilitation shows improved upper limb function in adults with chronic stroke: a pilot study
</t>
  </si>
  <si>
    <t>Langan et al. (USA)</t>
  </si>
  <si>
    <t xml:space="preserve">Intracerebral hemorrhage and delirium symptoms. Length of stay, function, and quality of life in a 114-patient cohort
</t>
  </si>
  <si>
    <t xml:space="preserve">Association Between Cerebral Lesions and Emotional Changes in Acute Ischemic Stroke Patients
</t>
  </si>
  <si>
    <t>Ku et al. (Taiwan)</t>
  </si>
  <si>
    <t>26 stroke patients (age=60.8, SD 8.7 years)</t>
  </si>
  <si>
    <t>1 week and 1 month PS</t>
  </si>
  <si>
    <t>aphasia and severe dysarthria excluded</t>
  </si>
  <si>
    <t>dementua excluded</t>
  </si>
  <si>
    <t>Saldert et al. (Sweden)</t>
  </si>
  <si>
    <t xml:space="preserve">Conversation partner training with spouses of persons with aphasia: A pilot study using a protocol to trace relevant characteristics
</t>
  </si>
  <si>
    <t xml:space="preserve">Factors Predicting Functional and Cognitive Recovery Following Severe Traumatic, Anoxic, and Cerebrovascular Brain Damage
</t>
  </si>
  <si>
    <t>Smania et al. (Italy)</t>
  </si>
  <si>
    <t>Longitudinal prospective</t>
  </si>
  <si>
    <t>104 patients (age=55.93, SD 16.56 years)</t>
  </si>
  <si>
    <t>Admission (50.71, SD 15.37 days PS) and discharge (83.14, SD 59.98 days PS)</t>
  </si>
  <si>
    <t>Hemorrhagic and SAH (31,61% of the sample) [rest of sample not described]</t>
  </si>
  <si>
    <t>performed by a clinical psychologist</t>
  </si>
  <si>
    <t>Assessments recorded upon admission to and discharge from the rehabilitaiton unit</t>
  </si>
  <si>
    <t>1 patient dropped out</t>
  </si>
  <si>
    <t>Suzuki et al. (Japan)</t>
  </si>
  <si>
    <t>Predicting Recovery of Cognitive Function Soon after Stroke: Differential Modeling of Logarithmic and Linear Regression</t>
  </si>
  <si>
    <t>57 patients (age=73.5, SD 9.3 years)</t>
  </si>
  <si>
    <t>Global cognition (MMSE)</t>
  </si>
  <si>
    <t xml:space="preserve">Prognostic value of cardiovascular disease status: the Leiden 85-plus study
</t>
  </si>
  <si>
    <t>van peet et al. (Netherlands)</t>
  </si>
  <si>
    <t>Does not report cognitive data for stroke subsample (MMSE and MoCA). OXVASC cohort</t>
  </si>
  <si>
    <t>Volonghi et al. (England)</t>
  </si>
  <si>
    <t xml:space="preserve">Cognitive outcomes after acute coronary syndrome: a population based comparison with transient ischaemic attack and minor stroke
</t>
  </si>
  <si>
    <t>Weinstein et al. (USA)</t>
  </si>
  <si>
    <t>Association of Parental Stroke With Brain Injury and Cognitive Measures in Offspring The Framingham Heart Study</t>
  </si>
  <si>
    <t xml:space="preserve">Level and predictors of participation in patients with stroke undergoing inpatient rehabilitation
</t>
  </si>
  <si>
    <t>Yang et al. (Singapore)</t>
  </si>
  <si>
    <t>Zhang et al. (China)</t>
  </si>
  <si>
    <t xml:space="preserve">Prophylactic Effects of Duloxetine on Post-Stroke Depression Symptoms: An Open Single-Blind Trial
</t>
  </si>
  <si>
    <t>Not specified (12 week intervention)</t>
  </si>
  <si>
    <t>13 dropped out because of other illnesses, 3 had adverse effects (intervention group), and 5 LTFU</t>
  </si>
  <si>
    <t>118 patients (control group n=49, age=64.7, SD 10.1 years; duloxetine group n=48, age=64.1, SD 10.9 years)</t>
  </si>
  <si>
    <t>Administered by a neurologiist blinded to randomization procedures</t>
  </si>
  <si>
    <t xml:space="preserve">Baseline (9.7, SD 3.1 days PS [control] and 9.4, SD 3.7 days PS), 2, 4, 12, and 2 months post treatment (12 weeks) </t>
  </si>
  <si>
    <t>First time ischemic</t>
  </si>
  <si>
    <t xml:space="preserve">Understanding long-term unmet needs in Australian survivors of stroke
</t>
  </si>
  <si>
    <t>Andrew et al. (Australia)</t>
  </si>
  <si>
    <t xml:space="preserve">What Makes Family Caregivers Happy During the First 2 Years Post Stroke?
</t>
  </si>
  <si>
    <t>Corona et al. (Brazil)</t>
  </si>
  <si>
    <t>Nutritional status and risk for disability in instrumental activities of daily living in older Brazilians</t>
  </si>
  <si>
    <t>Janssen et al. (Australia)</t>
  </si>
  <si>
    <t xml:space="preserve">Physical, cognitive and social activity levels of stroke patients undergoing rehabilitation within a mixed rehabilitation unit
</t>
  </si>
  <si>
    <t>Lima et al. (UK)</t>
  </si>
  <si>
    <t xml:space="preserve">C-reactive protein, APOE genotype and longitudinal cognitive change in an older population
</t>
  </si>
  <si>
    <t>Stahlhut et al. (Germany)</t>
  </si>
  <si>
    <t>No clinical instrument</t>
  </si>
  <si>
    <t>Wu et al. (USA)</t>
  </si>
  <si>
    <t xml:space="preserve">Inpatient rehabilitation outcomes of patients with apraxia after stroke
</t>
  </si>
  <si>
    <t>Xiong et al. (China)</t>
  </si>
  <si>
    <t xml:space="preserve">Prestroke Statins, Progression of White Matter Hyperintensities, and Cognitive Decline in Stroke Patients with Confluent White Matter Hyperintensities
</t>
  </si>
  <si>
    <t>81 stroke patients (prestroke nonstatin group n=30, 76.87, ± 7.87 years; prestroke statin use n=51, 73.59 ± 7.82 years)</t>
  </si>
  <si>
    <t>Time post stroke  for baseline evaluation unclear (MMSE)</t>
  </si>
  <si>
    <t>Baseline, 12, 18, and 24 months</t>
  </si>
  <si>
    <t>100 initially recruited; 5 died and 11 had incident nonfatal stroke; 3 excluded because of poor MRI images</t>
  </si>
  <si>
    <t xml:space="preserve">Associations of Circulating Growth Differentiation Factor-15 and ST2 Concentrations with Subclinical Vascular Brain Injury and Incident Stroke
</t>
  </si>
  <si>
    <t>Bates et al. (USA)</t>
  </si>
  <si>
    <t>5316 stroke patients</t>
  </si>
  <si>
    <t>Retrospective cohort</t>
  </si>
  <si>
    <t xml:space="preserve">Development and Validation of Prognostic Indices for Recovery of Physical Functioning Following Stroke: Part 2
</t>
  </si>
  <si>
    <t>Burke Quinlan et al. (USA)</t>
  </si>
  <si>
    <t xml:space="preserve">Neural function, injury, and stroke subtype predict treatment gains after stroke
</t>
  </si>
  <si>
    <t>Kruithof et al. (Netherlands)</t>
  </si>
  <si>
    <t xml:space="preserve">Course of social support and relationships between social support and patients' depressive symptoms in the first 3 years post-stroke
</t>
  </si>
  <si>
    <t>Song et al. (China)</t>
  </si>
  <si>
    <t xml:space="preserve">Background Rhythm Frequency and Theta Power of Quantitative EEG Analysis: Predictive Biomarkers for Cognitive Impairment Post-Cerebral Infarcts
</t>
  </si>
  <si>
    <t xml:space="preserve">Comparison of Rehabilitation Outcomes for Long Term Neurological Conditions: A Cohort Analysis of the Australian Rehabilitation Outcomes Centre Dataset for Adults of Working Age
</t>
  </si>
  <si>
    <t>Prospective</t>
  </si>
  <si>
    <t>12527 stroke patients (age=53.6, SD 10.2 years)</t>
  </si>
  <si>
    <t>Turner-Stokes et al. (Australia)</t>
  </si>
  <si>
    <t>Baseline and after 32.6 days (SD 42,1)</t>
  </si>
  <si>
    <t>Time from onset to baseilne evaluation unclear</t>
  </si>
  <si>
    <t>Unspecified (not SAH)</t>
  </si>
  <si>
    <t>Trained clinical staff</t>
  </si>
  <si>
    <t>Missing data</t>
  </si>
  <si>
    <t>The Influence of Vascular Risk Factors and Stroke on Cognition in Late Life: Analysis of the NACC Cohort</t>
  </si>
  <si>
    <t xml:space="preserve">Pulse Pressure and Cognitive Decline in Stroke Patients With White Matter Changes
</t>
  </si>
  <si>
    <t>Wang et al. (China)</t>
  </si>
  <si>
    <t>Xia et al. (China)</t>
  </si>
  <si>
    <t>Effect of Carotid Artery Stenting on Cognitive Function in Patients with Internal Carotid Artery Stenosis and Cerebral Lacunar Infarction: A 3-Year Follow-Up Study in China</t>
  </si>
  <si>
    <t>579 patients  (age=64.33, ± 9.17 years) and 552 controls (age=64.10 ± 8.92 years)</t>
  </si>
  <si>
    <t>4 patients died, and 45 patients were LTFU or failed to finish the cognitive assessment.</t>
  </si>
  <si>
    <t>Congenital mental retardation</t>
  </si>
  <si>
    <t>Administered by physicians who had received systematic training.</t>
  </si>
  <si>
    <t>Aydin et al. (Turkey)</t>
  </si>
  <si>
    <t xml:space="preserve">Functional independence measure scores of patients with hemiplegia followed up at home and in university hospitals
</t>
  </si>
  <si>
    <t>Randomized, prospective, controlled, single-blind</t>
  </si>
  <si>
    <t>144 stroke patients (age=65.10 ±11.56 years)</t>
  </si>
  <si>
    <t>Enrollment (first week PS), and 1, 6, 12, 24, and 36 months after CAS.</t>
  </si>
  <si>
    <t>Baseline (2.16 ± 1.59 years PS)  3 months after</t>
  </si>
  <si>
    <t>Bell et al. (USA)</t>
  </si>
  <si>
    <t>Person-centered feeding care: A protocol to re-introduce oral feeding for nursing home patients with tube feeding</t>
  </si>
  <si>
    <t>Biffi et al. (USA)</t>
  </si>
  <si>
    <t xml:space="preserve">Delayed seizures after intracerebral haemorrhage
</t>
  </si>
  <si>
    <t>Emdin et al. (England)</t>
  </si>
  <si>
    <t xml:space="preserve">Blood Pressure and Risk of Vascular Dementia Evidence From a Primary Care Registry and a Cohort Study of Transient Ischemic Attack and Stroke
</t>
  </si>
  <si>
    <t>Gao et al. (China)</t>
  </si>
  <si>
    <t xml:space="preserve">Association of dementia with death after ischemic stroke: A two-year prospective study
</t>
  </si>
  <si>
    <t xml:space="preserve">The risk and extent of neurologic events are equivalent for high-risk patients treated with transcatheter or surgical aortic valve replacement
</t>
  </si>
  <si>
    <t>Gleason et al. (USA)</t>
  </si>
  <si>
    <t xml:space="preserve">10-year trajectories of depressive symptoms and risk of dementia: a population-based study
</t>
  </si>
  <si>
    <t>Mirza et al. (Netherlands)</t>
  </si>
  <si>
    <t xml:space="preserve">Functional recovery in stroke patients with and without diabetes mellitus
</t>
  </si>
  <si>
    <t>Depressive symptoms following stroke and transient ischemic attack: Is it time for a more intensive treatment approach? results from the TABASCO cohort study</t>
  </si>
  <si>
    <t>Tene et al. (Israel)</t>
  </si>
  <si>
    <t>First ischemic or TIA</t>
  </si>
  <si>
    <t>306 stroke patients (age=67.1. SD 10 years)</t>
  </si>
  <si>
    <t>Admission (within 72 hours PS) and 6, 12, and 24 months PS</t>
  </si>
  <si>
    <t>previous cognitive impairments</t>
  </si>
  <si>
    <t>Turunen et al. (Finland)</t>
  </si>
  <si>
    <t>Executive Impairment Is Associated with Impaired Memory Performance in Working-Aged Stroke Patients</t>
  </si>
  <si>
    <t>baseline, shortly after stroke (brief examination), at 3 and 6 months, at 1 year (subpopulation) and at 2 years</t>
  </si>
  <si>
    <t>First infaction [ischemic]</t>
  </si>
  <si>
    <t>223 patients (EF intact n=113, age=51.3, SD 11.3 years; and EF impaired=66, age=59.1, SD 5.1 years)</t>
  </si>
  <si>
    <t>Clinical follow-up study</t>
  </si>
  <si>
    <t>A clinical neuropsychologist performed the neuropsychological examinations according to a written research protocol</t>
  </si>
  <si>
    <t>38 refused and 19 could not be evaluated for logistical reasons; at six months 25 were LTFU, 7 had a recurrent bran damage, 1 had severe depression and 11 severe aphasia; at two years 3 were dead, 4 had recurrent brain damage and 27 were LTFU</t>
  </si>
  <si>
    <t>persistent severe aphasia at 6 months</t>
  </si>
  <si>
    <t>diseases affecting cognition and consciousness</t>
  </si>
  <si>
    <t>Uiterwijk et al. (Netherlands)</t>
  </si>
  <si>
    <t xml:space="preserve">Total cerebral small vessel disease MRI score is associated with cognitive decline in executive function in patients with hypertension
</t>
  </si>
  <si>
    <t xml:space="preserve">Efficacy and safety assessment of acupuncture and nimodipine to treat mild cognitive impairment after cerebral infarction: a randomized controlled trial
</t>
  </si>
  <si>
    <t>no severe visual dysfunction</t>
  </si>
  <si>
    <t>1 refused intervention, 3 noncompliants and 3 LTFU</t>
  </si>
  <si>
    <t>Both the trained assessor, who evaluated patient MoCA score, and the statistician, who conducted the data analysis, were blinded to the treatment allocation.</t>
  </si>
  <si>
    <t>Nimodipine group=39, age=60.6, SD 6.7; acupuncture alone= 40, age=64.4, SD 7.7; and nimodipine + acupuncture=40, age=64.4, SD 7.7 years)</t>
  </si>
  <si>
    <t>Baseline (0.5-6 months PS), after treatment (3 months) and FU (3 months post treatment)</t>
  </si>
  <si>
    <t xml:space="preserve">Risk Factors and Cognitive Relevance of Cortical Cerebral Microinfarcts in Patients With Ischemic Stroke or Transient Ischemic Attack
</t>
  </si>
  <si>
    <t xml:space="preserve">The disability rate of 5-year post-stroke and its correlation factors: A national survey in China
</t>
  </si>
  <si>
    <t xml:space="preserve">Agitation, Delirium, and Cognitive Outcomes in Intracerebral Hemorrhage
</t>
  </si>
  <si>
    <t>Rosenthal et al. (USA)</t>
  </si>
  <si>
    <t>No stroke at baseline</t>
  </si>
  <si>
    <t xml:space="preserve">Potential Value of Impaired Cognition in Stroke Prediction: A U.K. Population-Based Study
</t>
  </si>
  <si>
    <t>Stephan et al. (England &amp; Wales)</t>
  </si>
  <si>
    <t xml:space="preserve">MRI progression of cerebral small vessel disease and cognitive decline in patients with hypertension
</t>
  </si>
  <si>
    <t>Yan et al. (China)</t>
  </si>
  <si>
    <t xml:space="preserve">Dl-3-n-butylphthalide can improve the cognitive function of patients with acute ischemic stroke: a prospective intervention study
</t>
  </si>
  <si>
    <t>KOSCO cohort</t>
  </si>
  <si>
    <t xml:space="preserve">Factors associated with improvement or decline in cognitive function after an ischemic stroke in Korea: the Korean stroke cohort for functioning and rehabilitation (KOSCO) study
</t>
  </si>
  <si>
    <t>Yoon et al. (Korea)</t>
  </si>
  <si>
    <t>persistent aphasia excluded</t>
  </si>
  <si>
    <t>6625 (six different age groups - go to paper to extract)</t>
  </si>
  <si>
    <t>Only patients with complete data included in study analysis</t>
  </si>
  <si>
    <t>Zhao et al. (China)</t>
  </si>
  <si>
    <t xml:space="preserve">Comparing Cerebralcare Granule and aspirin for neurological dysfunction in acute stroke in real-life practice
</t>
  </si>
  <si>
    <t>3-month prospective, multicentre, non-randomized, controlled, open-label trial</t>
  </si>
  <si>
    <t>3251 patients (CG group=1963, age=63.45, SD 11.51; and aspirin group=1288, age=63.73, SD 11.33 years)</t>
  </si>
  <si>
    <t>Stroke (undefined)</t>
  </si>
  <si>
    <t>Baseline (within 2 weeks of onset), 4, 8, and 12 weeks after treatment</t>
  </si>
  <si>
    <t>Evaluators trained in scoring before the study and were blinded to treatment allocation.</t>
  </si>
  <si>
    <t>Only patients with complete data included in study analysis. Originally enrolled 3644 patients</t>
  </si>
  <si>
    <t>Treatment length unclear</t>
  </si>
  <si>
    <t>Baseline and FU evals overlap partially</t>
  </si>
  <si>
    <r>
      <rPr>
        <b/>
        <sz val="12"/>
        <color rgb="FF000000"/>
        <rFont val="Helvetica"/>
      </rPr>
      <t>Reasoning</t>
    </r>
    <r>
      <rPr>
        <sz val="12"/>
        <color rgb="FF000000"/>
        <rFont val="Helvetica"/>
      </rPr>
      <t xml:space="preserve"> (RAPM-SF, and WAIS-III), </t>
    </r>
    <r>
      <rPr>
        <b/>
        <sz val="12"/>
        <color rgb="FF000000"/>
        <rFont val="Helvetica"/>
      </rPr>
      <t xml:space="preserve">Language </t>
    </r>
    <r>
      <rPr>
        <sz val="12"/>
        <color rgb="FF000000"/>
        <rFont val="Helvetica"/>
      </rPr>
      <t xml:space="preserve">(BNT, Token Test), </t>
    </r>
    <r>
      <rPr>
        <b/>
        <sz val="12"/>
        <color rgb="FF000000"/>
        <rFont val="Helvetica"/>
      </rPr>
      <t xml:space="preserve">verbal memory </t>
    </r>
    <r>
      <rPr>
        <sz val="12"/>
        <color rgb="FF000000"/>
        <rFont val="Helvetica"/>
      </rPr>
      <t xml:space="preserve">(Digit Span B/F, immediate recall, delayed recall, recognition [from R-AVLT]), </t>
    </r>
    <r>
      <rPr>
        <b/>
        <sz val="12"/>
        <color rgb="FF000000"/>
        <rFont val="Helvetica"/>
      </rPr>
      <t>visual memory</t>
    </r>
    <r>
      <rPr>
        <sz val="12"/>
        <color rgb="FF000000"/>
        <rFont val="Helvetica"/>
      </rPr>
      <t xml:space="preserve"> (CBS, ROCFD, VR [from WMS-R]), </t>
    </r>
    <r>
      <rPr>
        <b/>
        <sz val="12"/>
        <color rgb="FF000000"/>
        <rFont val="Helvetica"/>
      </rPr>
      <t xml:space="preserve">EF </t>
    </r>
    <r>
      <rPr>
        <sz val="12"/>
        <color rgb="FF000000"/>
        <rFont val="Helvetica"/>
      </rPr>
      <t xml:space="preserve">(BSAT, VET [from BADS], Letter Fluency [N and A]), </t>
    </r>
    <r>
      <rPr>
        <b/>
        <sz val="12"/>
        <color rgb="FF000000"/>
        <rFont val="Helvetica"/>
      </rPr>
      <t xml:space="preserve">perception/ construction </t>
    </r>
    <r>
      <rPr>
        <sz val="12"/>
        <color rgb="FF000000"/>
        <rFont val="Helvetica"/>
      </rPr>
      <t>(BLO [SF], Face Recognition [SF])</t>
    </r>
  </si>
  <si>
    <t>101 patients (age=70.2 SD ± 10.1 years)</t>
  </si>
  <si>
    <r>
      <rPr>
        <b/>
        <sz val="12"/>
        <color rgb="FF000000"/>
        <rFont val="Helvetica"/>
      </rPr>
      <t>Cognitive functioning</t>
    </r>
    <r>
      <rPr>
        <sz val="12"/>
        <color rgb="FF000000"/>
        <rFont val="Helvetica"/>
      </rPr>
      <t xml:space="preserve"> (MMSE, CAMCOG), memory (AVLT), </t>
    </r>
    <r>
      <rPr>
        <b/>
        <sz val="12"/>
        <color rgb="FF000000"/>
        <rFont val="Helvetica"/>
      </rPr>
      <t>EF</t>
    </r>
    <r>
      <rPr>
        <sz val="12"/>
        <color rgb="FF000000"/>
        <rFont val="Helvetica"/>
      </rPr>
      <t xml:space="preserve"> (CST, and Stroop), and </t>
    </r>
    <r>
      <rPr>
        <b/>
        <sz val="12"/>
        <color rgb="FF000000"/>
        <rFont val="Helvetica"/>
      </rPr>
      <t>calculation and visuospatial abilities</t>
    </r>
    <r>
      <rPr>
        <sz val="12"/>
        <color rgb="FF000000"/>
        <rFont val="Helvetica"/>
      </rPr>
      <t xml:space="preserve"> (GIT)</t>
    </r>
  </si>
  <si>
    <r>
      <rPr>
        <b/>
        <sz val="12"/>
        <color rgb="FF000000"/>
        <rFont val="Helvetica"/>
      </rPr>
      <t xml:space="preserve">Cognitive function </t>
    </r>
    <r>
      <rPr>
        <sz val="12"/>
        <color rgb="FF000000"/>
        <rFont val="Helvetica"/>
      </rPr>
      <t xml:space="preserve">(CAMCOG), </t>
    </r>
    <r>
      <rPr>
        <b/>
        <sz val="12"/>
        <color rgb="FF000000"/>
        <rFont val="Helvetica"/>
      </rPr>
      <t xml:space="preserve">episodic memory </t>
    </r>
    <r>
      <rPr>
        <sz val="12"/>
        <color rgb="FF000000"/>
        <rFont val="Helvetica"/>
      </rPr>
      <t xml:space="preserve">(AVLT), </t>
    </r>
    <r>
      <rPr>
        <b/>
        <sz val="12"/>
        <color rgb="FF000000"/>
        <rFont val="Helvetica"/>
      </rPr>
      <t xml:space="preserve">Concept Shifting </t>
    </r>
    <r>
      <rPr>
        <sz val="12"/>
        <color rgb="FF000000"/>
        <rFont val="Helvetica"/>
      </rPr>
      <t xml:space="preserve">(CST), </t>
    </r>
    <r>
      <rPr>
        <b/>
        <sz val="12"/>
        <color rgb="FF000000"/>
        <rFont val="Helvetica"/>
      </rPr>
      <t xml:space="preserve">selective attention and interference susceptibility </t>
    </r>
    <r>
      <rPr>
        <sz val="12"/>
        <color rgb="FF000000"/>
        <rFont val="Helvetica"/>
      </rPr>
      <t>(Stroop)</t>
    </r>
  </si>
  <si>
    <r>
      <rPr>
        <b/>
        <sz val="12"/>
        <color rgb="FF000000"/>
        <rFont val="Helvetica"/>
      </rPr>
      <t>Change of cognitive performance</t>
    </r>
    <r>
      <rPr>
        <sz val="12"/>
        <color rgb="FF000000"/>
        <rFont val="Helvetica"/>
      </rPr>
      <t xml:space="preserve"> (MMSE), </t>
    </r>
    <r>
      <rPr>
        <b/>
        <sz val="12"/>
        <color rgb="FF000000"/>
        <rFont val="Helvetica"/>
      </rPr>
      <t>unilateral neglect or visual inattention</t>
    </r>
    <r>
      <rPr>
        <sz val="12"/>
        <color rgb="FF000000"/>
        <rFont val="Helvetica"/>
      </rPr>
      <t xml:space="preserve"> (BIT)</t>
    </r>
  </si>
  <si>
    <r>
      <rPr>
        <b/>
        <sz val="12"/>
        <color rgb="FF000000"/>
        <rFont val="Helvetica"/>
      </rPr>
      <t>Screening of neuropsychological functions</t>
    </r>
    <r>
      <rPr>
        <sz val="12"/>
        <color rgb="FF000000"/>
        <rFont val="Helvetica"/>
      </rPr>
      <t xml:space="preserve"> (BNIS), and </t>
    </r>
    <r>
      <rPr>
        <b/>
        <sz val="12"/>
        <color rgb="FF000000"/>
        <rFont val="Helvetica"/>
      </rPr>
      <t>cognition</t>
    </r>
    <r>
      <rPr>
        <sz val="12"/>
        <color rgb="FF000000"/>
        <rFont val="Helvetica"/>
      </rPr>
      <t xml:space="preserve"> (FIM)</t>
    </r>
  </si>
  <si>
    <t>First ischemic or hemorrhagic stroke (not SAH) and &lt; 65 YO</t>
  </si>
  <si>
    <t>60 patients (age=69.7 SD 10.5)</t>
  </si>
  <si>
    <t>58 patients (age=52 SD 7.9 years)</t>
  </si>
  <si>
    <r>
      <rPr>
        <b/>
        <sz val="12"/>
        <color rgb="FF000000"/>
        <rFont val="Helvetica"/>
      </rPr>
      <t>Cognition</t>
    </r>
    <r>
      <rPr>
        <sz val="12"/>
        <color rgb="FF000000"/>
        <rFont val="Helvetica"/>
      </rPr>
      <t xml:space="preserve"> (MMSE)</t>
    </r>
  </si>
  <si>
    <t>Baseline (0-90 days PS), 1, and 2 years</t>
  </si>
  <si>
    <r>
      <rPr>
        <b/>
        <sz val="12"/>
        <color rgb="FF000000"/>
        <rFont val="Helvetica"/>
      </rPr>
      <t>Cognitive status</t>
    </r>
    <r>
      <rPr>
        <sz val="12"/>
        <color rgb="FF000000"/>
        <rFont val="Helvetica"/>
      </rPr>
      <t xml:space="preserve"> (MMSE)</t>
    </r>
  </si>
  <si>
    <t>141 (age=71.5 SD ± 10.5 years)</t>
  </si>
  <si>
    <t>Ischemic (33) and hemorrhagic (7) stroke in both groups. Previous stroke included (6 in active physio and 1 in traditional)</t>
  </si>
  <si>
    <t>Mild to moderate ischemic stroke</t>
  </si>
  <si>
    <r>
      <rPr>
        <b/>
        <sz val="12"/>
        <color rgb="FF000000"/>
        <rFont val="Helvetica"/>
      </rPr>
      <t>Cognitive impairment</t>
    </r>
    <r>
      <rPr>
        <sz val="12"/>
        <color rgb="FF000000"/>
        <rFont val="Helvetica"/>
      </rPr>
      <t xml:space="preserve"> (AMT)</t>
    </r>
  </si>
  <si>
    <r>
      <rPr>
        <b/>
        <sz val="12"/>
        <color rgb="FF000000"/>
        <rFont val="Helvetica"/>
      </rPr>
      <t>Language</t>
    </r>
    <r>
      <rPr>
        <sz val="12"/>
        <color rgb="FF000000"/>
        <rFont val="Helvetica"/>
      </rPr>
      <t xml:space="preserve"> (Token Test, BNT, and Verbal Fluency Test), </t>
    </r>
    <r>
      <rPr>
        <b/>
        <sz val="12"/>
        <color rgb="FF000000"/>
        <rFont val="Helvetica"/>
      </rPr>
      <t>visuospatial function</t>
    </r>
    <r>
      <rPr>
        <sz val="12"/>
        <color rgb="FF000000"/>
        <rFont val="Helvetica"/>
      </rPr>
      <t xml:space="preserve"> (CP, GCT, and ADAS [four pictures]), </t>
    </r>
    <r>
      <rPr>
        <b/>
        <sz val="12"/>
        <color rgb="FF000000"/>
        <rFont val="Helvetica"/>
      </rPr>
      <t xml:space="preserve">visual inattention </t>
    </r>
    <r>
      <rPr>
        <sz val="12"/>
        <color rgb="FF000000"/>
        <rFont val="Helvetica"/>
      </rPr>
      <t xml:space="preserve">(LBT, and LCT) </t>
    </r>
    <r>
      <rPr>
        <b/>
        <sz val="12"/>
        <color rgb="FF000000"/>
        <rFont val="Helvetica"/>
      </rPr>
      <t>memory</t>
    </r>
    <r>
      <rPr>
        <sz val="12"/>
        <color rgb="FF000000"/>
        <rFont val="Helvetica"/>
      </rPr>
      <t xml:space="preserve"> (WMS, verbal learning recall test, and ADAS [four pictures])</t>
    </r>
  </si>
  <si>
    <r>
      <rPr>
        <b/>
        <sz val="12"/>
        <color rgb="FF000000"/>
        <rFont val="Helvetica"/>
      </rPr>
      <t>Degree of cognitive abilities</t>
    </r>
    <r>
      <rPr>
        <sz val="12"/>
        <color rgb="FF000000"/>
        <rFont val="Helvetica"/>
      </rPr>
      <t xml:space="preserve"> (CAS)</t>
    </r>
  </si>
  <si>
    <t>Not addressed</t>
  </si>
  <si>
    <r>
      <rPr>
        <b/>
        <sz val="12"/>
        <color theme="1"/>
        <rFont val="Helvetica"/>
      </rPr>
      <t>Cognitive function</t>
    </r>
    <r>
      <rPr>
        <sz val="12"/>
        <color theme="1"/>
        <rFont val="Helvetica"/>
      </rPr>
      <t xml:space="preserve"> (MMSE),</t>
    </r>
    <r>
      <rPr>
        <sz val="12"/>
        <color rgb="FF000000"/>
        <rFont val="Helvetica"/>
      </rPr>
      <t xml:space="preserve"> </t>
    </r>
    <r>
      <rPr>
        <b/>
        <sz val="12"/>
        <color rgb="FF000000"/>
        <rFont val="Helvetica"/>
      </rPr>
      <t xml:space="preserve">attention </t>
    </r>
    <r>
      <rPr>
        <sz val="12"/>
        <color rgb="FF000000"/>
        <rFont val="Helvetica"/>
      </rPr>
      <t xml:space="preserve">(Digit Span-Forward [from WAIS]), </t>
    </r>
    <r>
      <rPr>
        <b/>
        <sz val="12"/>
        <color rgb="FF000000"/>
        <rFont val="Helvetica"/>
      </rPr>
      <t xml:space="preserve">Repetition and Comprehension </t>
    </r>
    <r>
      <rPr>
        <sz val="12"/>
        <color rgb="FF000000"/>
        <rFont val="Helvetica"/>
      </rPr>
      <t xml:space="preserve">(BDAE), </t>
    </r>
    <r>
      <rPr>
        <b/>
        <sz val="12"/>
        <color rgb="FF000000"/>
        <rFont val="Helvetica"/>
      </rPr>
      <t xml:space="preserve">Immediate Recall </t>
    </r>
    <r>
      <rPr>
        <sz val="12"/>
        <color rgb="FF000000"/>
        <rFont val="Helvetica"/>
      </rPr>
      <t xml:space="preserve">(10-word list), </t>
    </r>
    <r>
      <rPr>
        <b/>
        <sz val="12"/>
        <color rgb="FF000000"/>
        <rFont val="Helvetica"/>
      </rPr>
      <t xml:space="preserve">Delayed Word Recall </t>
    </r>
    <r>
      <rPr>
        <sz val="12"/>
        <color rgb="FF000000"/>
        <rFont val="Helvetica"/>
      </rPr>
      <t xml:space="preserve">(11-min average delay), </t>
    </r>
    <r>
      <rPr>
        <b/>
        <sz val="12"/>
        <color rgb="FF000000"/>
        <rFont val="Helvetica"/>
      </rPr>
      <t>[area not specified]</t>
    </r>
    <r>
      <rPr>
        <sz val="12"/>
        <color rgb="FF000000"/>
        <rFont val="Helvetica"/>
      </rPr>
      <t xml:space="preserve"> (1-min Animal Naming Test, TMT A and B)</t>
    </r>
  </si>
  <si>
    <r>
      <rPr>
        <b/>
        <sz val="12"/>
        <color rgb="FF000000"/>
        <rFont val="Helvetica"/>
      </rPr>
      <t>Abstract reasoning</t>
    </r>
    <r>
      <rPr>
        <sz val="12"/>
        <color rgb="FF000000"/>
        <rFont val="Helvetica"/>
      </rPr>
      <t xml:space="preserve"> (RAPM-SF and WAIS-III), </t>
    </r>
    <r>
      <rPr>
        <b/>
        <sz val="12"/>
        <color rgb="FF000000"/>
        <rFont val="Helvetica"/>
      </rPr>
      <t>verbal memory</t>
    </r>
    <r>
      <rPr>
        <sz val="12"/>
        <color rgb="FF000000"/>
        <rFont val="Helvetica"/>
      </rPr>
      <t xml:space="preserve"> (RAVLT, WAIS-III-Digit Span), </t>
    </r>
    <r>
      <rPr>
        <b/>
        <sz val="12"/>
        <color rgb="FF000000"/>
        <rFont val="Helvetica"/>
      </rPr>
      <t xml:space="preserve">EF </t>
    </r>
    <r>
      <rPr>
        <sz val="12"/>
        <color rgb="FF000000"/>
        <rFont val="Helvetica"/>
      </rPr>
      <t xml:space="preserve">(BSAT, TEA), </t>
    </r>
    <r>
      <rPr>
        <b/>
        <sz val="12"/>
        <color rgb="FF000000"/>
        <rFont val="Helvetica"/>
      </rPr>
      <t xml:space="preserve">visual perception and construction </t>
    </r>
    <r>
      <rPr>
        <sz val="12"/>
        <color rgb="FF000000"/>
        <rFont val="Helvetica"/>
      </rPr>
      <t xml:space="preserve">(JLO-SF, TFR-SF, ad ROCFC), </t>
    </r>
    <r>
      <rPr>
        <b/>
        <sz val="12"/>
        <color rgb="FF000000"/>
        <rFont val="Helvetica"/>
      </rPr>
      <t xml:space="preserve">visual memory </t>
    </r>
    <r>
      <rPr>
        <sz val="12"/>
        <color rgb="FF000000"/>
        <rFont val="Helvetica"/>
      </rPr>
      <t xml:space="preserve">(CBS, ROCFD) and </t>
    </r>
    <r>
      <rPr>
        <b/>
        <sz val="12"/>
        <color rgb="FF000000"/>
        <rFont val="Helvetica"/>
      </rPr>
      <t xml:space="preserve">language </t>
    </r>
    <r>
      <rPr>
        <sz val="12"/>
        <color rgb="FF000000"/>
        <rFont val="Helvetica"/>
      </rPr>
      <t>(STT, BNT [SF])</t>
    </r>
  </si>
  <si>
    <r>
      <rPr>
        <b/>
        <sz val="12"/>
        <color rgb="FF000000"/>
        <rFont val="Helvetica"/>
      </rPr>
      <t xml:space="preserve">Orientation </t>
    </r>
    <r>
      <rPr>
        <sz val="12"/>
        <color rgb="FF000000"/>
        <rFont val="Helvetica"/>
      </rPr>
      <t>(personal and temporal),</t>
    </r>
    <r>
      <rPr>
        <b/>
        <sz val="12"/>
        <color rgb="FF000000"/>
        <rFont val="Helvetica"/>
      </rPr>
      <t xml:space="preserve"> attention </t>
    </r>
    <r>
      <rPr>
        <sz val="12"/>
        <color rgb="FF000000"/>
        <rFont val="Helvetica"/>
      </rPr>
      <t>(reverse repetition - weekdays, months, and 4 digits),</t>
    </r>
    <r>
      <rPr>
        <b/>
        <sz val="12"/>
        <color rgb="FF000000"/>
        <rFont val="Helvetica"/>
      </rPr>
      <t xml:space="preserve"> higher level perception </t>
    </r>
    <r>
      <rPr>
        <sz val="12"/>
        <color rgb="FF000000"/>
        <rFont val="Helvetica"/>
      </rPr>
      <t xml:space="preserve">(visual gnosis, tactile gnosis, and finger gnosis), </t>
    </r>
    <r>
      <rPr>
        <b/>
        <sz val="12"/>
        <color rgb="FF000000"/>
        <rFont val="Helvetica"/>
      </rPr>
      <t xml:space="preserve">memory </t>
    </r>
    <r>
      <rPr>
        <sz val="12"/>
        <color rgb="FF000000"/>
        <rFont val="Helvetica"/>
      </rPr>
      <t>(</t>
    </r>
    <r>
      <rPr>
        <b/>
        <sz val="12"/>
        <color rgb="FF000000"/>
        <rFont val="Helvetica"/>
      </rPr>
      <t>short term</t>
    </r>
    <r>
      <rPr>
        <sz val="12"/>
        <color rgb="FF000000"/>
        <rFont val="Helvetica"/>
      </rPr>
      <t xml:space="preserve"> - 5-word repetition, figure recognition with 10s delay, 5-word repetition with 3 min delay; </t>
    </r>
    <r>
      <rPr>
        <b/>
        <sz val="12"/>
        <color rgb="FF000000"/>
        <rFont val="Helvetica"/>
      </rPr>
      <t xml:space="preserve">long term </t>
    </r>
    <r>
      <rPr>
        <sz val="12"/>
        <color rgb="FF000000"/>
        <rFont val="Helvetica"/>
      </rPr>
      <t xml:space="preserve">- date recollection (WW-II, first day of school year, and current president), </t>
    </r>
    <r>
      <rPr>
        <b/>
        <sz val="12"/>
        <color rgb="FF000000"/>
        <rFont val="Helvetica"/>
      </rPr>
      <t xml:space="preserve">praxis </t>
    </r>
    <r>
      <rPr>
        <sz val="12"/>
        <color rgb="FF000000"/>
        <rFont val="Helvetica"/>
      </rPr>
      <t xml:space="preserve">(limb and ora imitations, and ideomotor commands) </t>
    </r>
    <r>
      <rPr>
        <b/>
        <sz val="12"/>
        <color rgb="FF000000"/>
        <rFont val="Helvetica"/>
      </rPr>
      <t xml:space="preserve">visuo-spatial functions </t>
    </r>
    <r>
      <rPr>
        <sz val="12"/>
        <color rgb="FF000000"/>
        <rFont val="Helvetica"/>
      </rPr>
      <t xml:space="preserve">(constructional ability, spatial attention, and calculation), </t>
    </r>
    <r>
      <rPr>
        <b/>
        <sz val="12"/>
        <color rgb="FF000000"/>
        <rFont val="Helvetica"/>
      </rPr>
      <t xml:space="preserve">language </t>
    </r>
    <r>
      <rPr>
        <sz val="12"/>
        <color rgb="FF000000"/>
        <rFont val="Helvetica"/>
      </rPr>
      <t xml:space="preserve">(spontaneous speech, repetition, naming, comprehension, reading, writing), and </t>
    </r>
    <r>
      <rPr>
        <b/>
        <sz val="12"/>
        <color rgb="FF000000"/>
        <rFont val="Helvetica"/>
      </rPr>
      <t xml:space="preserve">EF </t>
    </r>
    <r>
      <rPr>
        <sz val="12"/>
        <color rgb="FF000000"/>
        <rFont val="Helvetica"/>
      </rPr>
      <t xml:space="preserve">(go-no-go test [initiation and response-inhibition], verbal simialrities [abstract thinking, from WAIS], TMT [set-shifting], and VFT [generation]) </t>
    </r>
  </si>
  <si>
    <t>43 patients (68.51, SD 15.31 years)</t>
  </si>
  <si>
    <t>Ischemic, hemorrhagic and unclassified</t>
  </si>
  <si>
    <t>Administration and scoring were via standard procedures. Assessments took up to 2.5 h and were well tolerated, occurring over 2 sessions if required</t>
  </si>
  <si>
    <t>Attrition not evidenced</t>
  </si>
  <si>
    <t>significant aphasia excluded</t>
  </si>
  <si>
    <t>MMSE &lt; 20 excluded</t>
  </si>
  <si>
    <t>194 patients (age=68.3, SD 12.5 years)</t>
  </si>
  <si>
    <t>all participants were assessed by a well- trained neuropsychologist</t>
  </si>
  <si>
    <t>Territorial, lacunar and hemorrhagic</t>
  </si>
  <si>
    <t>pre stroke dementia</t>
  </si>
  <si>
    <r>
      <rPr>
        <b/>
        <sz val="12"/>
        <color rgb="FF000000"/>
        <rFont val="Helvetica"/>
      </rPr>
      <t>Cognitive function</t>
    </r>
    <r>
      <rPr>
        <sz val="12"/>
        <color rgb="FF000000"/>
        <rFont val="Helvetica"/>
      </rPr>
      <t xml:space="preserve"> (MMSE), </t>
    </r>
    <r>
      <rPr>
        <b/>
        <sz val="12"/>
        <color rgb="FF000000"/>
        <rFont val="Helvetica"/>
      </rPr>
      <t>cognitive dysfunction before and after stroke</t>
    </r>
    <r>
      <rPr>
        <sz val="12"/>
        <color rgb="FF000000"/>
        <rFont val="Helvetica"/>
      </rPr>
      <t xml:space="preserve"> (CIMP-QUEST), </t>
    </r>
    <r>
      <rPr>
        <b/>
        <sz val="12"/>
        <color rgb="FF000000"/>
        <rFont val="Helvetica"/>
      </rPr>
      <t>auditory memory</t>
    </r>
    <r>
      <rPr>
        <sz val="12"/>
        <color rgb="FF000000"/>
        <rFont val="Helvetica"/>
      </rPr>
      <t xml:space="preserve"> (WMS-Logical memory), </t>
    </r>
    <r>
      <rPr>
        <b/>
        <sz val="12"/>
        <color rgb="FF000000"/>
        <rFont val="Helvetica"/>
      </rPr>
      <t>visual memory</t>
    </r>
    <r>
      <rPr>
        <sz val="12"/>
        <color rgb="FF000000"/>
        <rFont val="Helvetica"/>
      </rPr>
      <t xml:space="preserve"> (Cronholm-Molander Test), </t>
    </r>
    <r>
      <rPr>
        <b/>
        <sz val="12"/>
        <color rgb="FF000000"/>
        <rFont val="Helvetica"/>
      </rPr>
      <t>visuospatial function</t>
    </r>
    <r>
      <rPr>
        <sz val="12"/>
        <color rgb="FF000000"/>
        <rFont val="Helvetica"/>
      </rPr>
      <t xml:space="preserve"> (draw mirror image of cup, count number of cubes, copy cube), </t>
    </r>
    <r>
      <rPr>
        <b/>
        <sz val="12"/>
        <color rgb="FF000000"/>
        <rFont val="Helvetica"/>
      </rPr>
      <t>EF</t>
    </r>
    <r>
      <rPr>
        <sz val="12"/>
        <color rgb="FF000000"/>
        <rFont val="Helvetica"/>
      </rPr>
      <t xml:space="preserve"> (I-Flex and Stroop), </t>
    </r>
    <r>
      <rPr>
        <b/>
        <sz val="12"/>
        <color rgb="FF000000"/>
        <rFont val="Helvetica"/>
      </rPr>
      <t>speed and attention</t>
    </r>
    <r>
      <rPr>
        <sz val="12"/>
        <color rgb="FF000000"/>
        <rFont val="Helvetica"/>
      </rPr>
      <t xml:space="preserve"> (TMT A), </t>
    </r>
    <r>
      <rPr>
        <b/>
        <sz val="12"/>
        <color rgb="FF000000"/>
        <rFont val="Helvetica"/>
      </rPr>
      <t xml:space="preserve">logical deductive ability </t>
    </r>
    <r>
      <rPr>
        <sz val="12"/>
        <color rgb="FF000000"/>
        <rFont val="Helvetica"/>
      </rPr>
      <t>(RCM)</t>
    </r>
  </si>
  <si>
    <t>inability to do MMSE excluded</t>
  </si>
  <si>
    <t>Admission (44 days PS), 3, and 6 months post stroke</t>
  </si>
  <si>
    <t>visual disturbances excluded</t>
  </si>
  <si>
    <t>serious aphasia excluded</t>
  </si>
  <si>
    <t>Ischemic (91%)</t>
  </si>
  <si>
    <t>All evaluation scales were carried out by two physiotherapists blinded to the results of the earlier application tests.</t>
  </si>
  <si>
    <t>11 patients (age 67±10.8 years)</t>
  </si>
  <si>
    <t>Chronic stroke (ischemic and hemorrhagic)</t>
  </si>
  <si>
    <t xml:space="preserve">The assessments were conducted in a quiet room in a research laboratory by trained examiners. </t>
  </si>
  <si>
    <t>No subjects dropped out</t>
  </si>
  <si>
    <t>&lt; 24 MMSE excluded</t>
  </si>
  <si>
    <t>This paper has the right format for age and SD. Follow this format for the other included papers</t>
  </si>
  <si>
    <r>
      <rPr>
        <b/>
        <sz val="12"/>
        <color rgb="FF000000"/>
        <rFont val="Helvetica"/>
      </rPr>
      <t>All tests of executive function - Response inhibition</t>
    </r>
    <r>
      <rPr>
        <sz val="12"/>
        <color rgb="FF000000"/>
        <rFont val="Helvetica"/>
      </rPr>
      <t xml:space="preserve"> (Stroop), </t>
    </r>
    <r>
      <rPr>
        <b/>
        <sz val="12"/>
        <color rgb="FF000000"/>
        <rFont val="Helvetica"/>
      </rPr>
      <t>attention and working memory</t>
    </r>
    <r>
      <rPr>
        <sz val="12"/>
        <color rgb="FF000000"/>
        <rFont val="Helvetica"/>
      </rPr>
      <t xml:space="preserve"> (DSB), </t>
    </r>
    <r>
      <rPr>
        <b/>
        <sz val="12"/>
        <color rgb="FF000000"/>
        <rFont val="Helvetica"/>
      </rPr>
      <t>psychomotor performance</t>
    </r>
    <r>
      <rPr>
        <sz val="12"/>
        <color rgb="FF000000"/>
        <rFont val="Helvetica"/>
      </rPr>
      <t xml:space="preserve"> (DST), </t>
    </r>
    <r>
      <rPr>
        <b/>
        <sz val="12"/>
        <color rgb="FF000000"/>
        <rFont val="Helvetica"/>
      </rPr>
      <t xml:space="preserve">visuomotor scanning, divided attention, and cognitive flexibility </t>
    </r>
    <r>
      <rPr>
        <sz val="12"/>
        <color rgb="FF000000"/>
        <rFont val="Helvetica"/>
      </rPr>
      <t xml:space="preserve">(TMT B), </t>
    </r>
    <r>
      <rPr>
        <b/>
        <sz val="12"/>
        <color rgb="FF000000"/>
        <rFont val="Helvetica"/>
      </rPr>
      <t>attention switching</t>
    </r>
    <r>
      <rPr>
        <sz val="12"/>
        <color rgb="FF000000"/>
        <rFont val="Helvetica"/>
      </rPr>
      <t xml:space="preserve"> (WWT),</t>
    </r>
    <r>
      <rPr>
        <b/>
        <sz val="12"/>
        <color rgb="FF000000"/>
        <rFont val="Helvetica"/>
      </rPr>
      <t xml:space="preserve"> learning, delayed recall, and long-term memory</t>
    </r>
    <r>
      <rPr>
        <sz val="12"/>
        <color rgb="FF000000"/>
        <rFont val="Helvetica"/>
      </rPr>
      <t xml:space="preserve"> (RAVLT)</t>
    </r>
  </si>
  <si>
    <r>
      <rPr>
        <b/>
        <sz val="12"/>
        <color rgb="FF000000"/>
        <rFont val="Helvetica"/>
      </rPr>
      <t>Reasoning</t>
    </r>
    <r>
      <rPr>
        <sz val="12"/>
        <color rgb="FF000000"/>
        <rFont val="Helvetica"/>
      </rPr>
      <t xml:space="preserve"> (RAPM [SF], and Similarities [from WAIS-III]). </t>
    </r>
    <r>
      <rPr>
        <b/>
        <sz val="12"/>
        <color rgb="FF000000"/>
        <rFont val="Helvetica"/>
      </rPr>
      <t xml:space="preserve">Verbal memory </t>
    </r>
    <r>
      <rPr>
        <sz val="12"/>
        <color rgb="FF000000"/>
        <rFont val="Helvetica"/>
      </rPr>
      <t xml:space="preserve">(RAVLT, Digit Span [from WAIS-III]), </t>
    </r>
    <r>
      <rPr>
        <b/>
        <sz val="12"/>
        <color rgb="FF000000"/>
        <rFont val="Helvetica"/>
      </rPr>
      <t xml:space="preserve">EF </t>
    </r>
    <r>
      <rPr>
        <sz val="12"/>
        <color rgb="FF000000"/>
        <rFont val="Helvetica"/>
      </rPr>
      <t xml:space="preserve">(BSAT, and the VET [from TEA], letter fluency), </t>
    </r>
    <r>
      <rPr>
        <b/>
        <sz val="12"/>
        <color rgb="FF000000"/>
        <rFont val="Helvetica"/>
      </rPr>
      <t xml:space="preserve">visual perception and construction </t>
    </r>
    <r>
      <rPr>
        <sz val="12"/>
        <color rgb="FF000000"/>
        <rFont val="Helvetica"/>
      </rPr>
      <t xml:space="preserve">(JLO [SF], TFR [SF], ROCFC), </t>
    </r>
    <r>
      <rPr>
        <b/>
        <sz val="12"/>
        <color rgb="FF000000"/>
        <rFont val="Helvetica"/>
      </rPr>
      <t xml:space="preserve">visual memory </t>
    </r>
    <r>
      <rPr>
        <sz val="12"/>
        <color rgb="FF000000"/>
        <rFont val="Helvetica"/>
      </rPr>
      <t xml:space="preserve">(CBS, ROCFD), </t>
    </r>
    <r>
      <rPr>
        <b/>
        <sz val="12"/>
        <color rgb="FF000000"/>
        <rFont val="Helvetica"/>
      </rPr>
      <t>language</t>
    </r>
    <r>
      <rPr>
        <sz val="12"/>
        <color rgb="FF000000"/>
        <rFont val="Helvetica"/>
      </rPr>
      <t xml:space="preserve"> (STT, BNT-SF), and </t>
    </r>
    <r>
      <rPr>
        <b/>
        <sz val="12"/>
        <color rgb="FF000000"/>
        <rFont val="Helvetica"/>
      </rPr>
      <t xml:space="preserve">unilateral neglect </t>
    </r>
    <r>
      <rPr>
        <sz val="12"/>
        <color rgb="FF000000"/>
        <rFont val="Helvetica"/>
      </rPr>
      <t>(Star cancellation [from BIT])</t>
    </r>
  </si>
  <si>
    <r>
      <rPr>
        <b/>
        <sz val="12"/>
        <color rgb="FF000000"/>
        <rFont val="Helvetica"/>
      </rPr>
      <t>Cognitive dysfunction</t>
    </r>
    <r>
      <rPr>
        <sz val="12"/>
        <color rgb="FF000000"/>
        <rFont val="Helvetica"/>
      </rPr>
      <t xml:space="preserve"> (MMSE) </t>
    </r>
    <r>
      <rPr>
        <b/>
        <sz val="12"/>
        <color rgb="FF000000"/>
        <rFont val="Helvetica"/>
      </rPr>
      <t>memory</t>
    </r>
    <r>
      <rPr>
        <sz val="12"/>
        <color rgb="FF000000"/>
        <rFont val="Helvetica"/>
      </rPr>
      <t xml:space="preserve"> (direct and delayed recall [from AVLT]), </t>
    </r>
    <r>
      <rPr>
        <b/>
        <sz val="12"/>
        <color rgb="FF000000"/>
        <rFont val="Helvetica"/>
      </rPr>
      <t xml:space="preserve">orientation, attention, praxis, reasoning, language </t>
    </r>
    <r>
      <rPr>
        <sz val="12"/>
        <color rgb="FF000000"/>
        <rFont val="Helvetica"/>
      </rPr>
      <t xml:space="preserve">(CAMCOG), </t>
    </r>
    <r>
      <rPr>
        <b/>
        <sz val="12"/>
        <color rgb="FF000000"/>
        <rFont val="Helvetica"/>
      </rPr>
      <t>EF</t>
    </r>
    <r>
      <rPr>
        <sz val="12"/>
        <color rgb="FF000000"/>
        <rFont val="Helvetica"/>
      </rPr>
      <t xml:space="preserve"> (Stroop and CST), </t>
    </r>
    <r>
      <rPr>
        <b/>
        <sz val="12"/>
        <color rgb="FF000000"/>
        <rFont val="Helvetica"/>
      </rPr>
      <t xml:space="preserve">calculation and visuospatial domains </t>
    </r>
    <r>
      <rPr>
        <sz val="12"/>
        <color rgb="FF000000"/>
        <rFont val="Helvetica"/>
      </rPr>
      <t>(GIT)</t>
    </r>
  </si>
  <si>
    <r>
      <rPr>
        <b/>
        <sz val="12"/>
        <color rgb="FF000000"/>
        <rFont val="Helvetica"/>
      </rPr>
      <t>Attention tests</t>
    </r>
    <r>
      <rPr>
        <sz val="12"/>
        <color rgb="FF000000"/>
        <rFont val="Helvetica"/>
      </rPr>
      <t xml:space="preserve"> (Bells test, cancellation test, IVA-CPT, TMT A/B, and PASAT)</t>
    </r>
  </si>
  <si>
    <r>
      <rPr>
        <b/>
        <sz val="12"/>
        <color rgb="FF000000"/>
        <rFont val="Helvetica"/>
      </rPr>
      <t>Working memory</t>
    </r>
    <r>
      <rPr>
        <sz val="12"/>
        <color rgb="FF000000"/>
        <rFont val="Helvetica"/>
      </rPr>
      <t xml:space="preserve"> (WMS-R and Memory Interference Test), </t>
    </r>
    <r>
      <rPr>
        <b/>
        <sz val="12"/>
        <color rgb="FF000000"/>
        <rFont val="Helvetica"/>
      </rPr>
      <t xml:space="preserve">verbal learning and memory </t>
    </r>
    <r>
      <rPr>
        <sz val="12"/>
        <color rgb="FF000000"/>
        <rFont val="Helvetica"/>
      </rPr>
      <t xml:space="preserve">(ALL, and Story Recall [from RBMT]), </t>
    </r>
    <r>
      <rPr>
        <b/>
        <sz val="12"/>
        <color rgb="FF000000"/>
        <rFont val="Helvetica"/>
      </rPr>
      <t>verbal expression and comprehension</t>
    </r>
    <r>
      <rPr>
        <sz val="12"/>
        <color rgb="FF000000"/>
        <rFont val="Helvetica"/>
      </rPr>
      <t xml:space="preserve"> (BDAE, CERAD, and STT), </t>
    </r>
    <r>
      <rPr>
        <b/>
        <sz val="12"/>
        <color rgb="FF000000"/>
        <rFont val="Helvetica"/>
      </rPr>
      <t xml:space="preserve">visuospatial cognition </t>
    </r>
    <r>
      <rPr>
        <sz val="12"/>
        <color rgb="FF000000"/>
        <rFont val="Helvetica"/>
      </rPr>
      <t xml:space="preserve">(Clock Task, Copying Designs, and BVRT [SF]), </t>
    </r>
    <r>
      <rPr>
        <b/>
        <sz val="12"/>
        <color rgb="FF000000"/>
        <rFont val="Helvetica"/>
      </rPr>
      <t xml:space="preserve">music cognition </t>
    </r>
    <r>
      <rPr>
        <sz val="12"/>
        <color rgb="FF000000"/>
        <rFont val="Helvetica"/>
      </rPr>
      <t xml:space="preserve">(MBEA [SF]), </t>
    </r>
    <r>
      <rPr>
        <b/>
        <sz val="12"/>
        <color rgb="FF000000"/>
        <rFont val="Helvetica"/>
      </rPr>
      <t>EF and attention</t>
    </r>
    <r>
      <rPr>
        <sz val="12"/>
        <color rgb="FF000000"/>
        <rFont val="Helvetica"/>
      </rPr>
      <t xml:space="preserve"> (FAB, Phonemic Test, Balloons Test, SRT, Subtraction Task, Stroop, and Vigilance Task)</t>
    </r>
  </si>
  <si>
    <t>yes (attention)</t>
  </si>
  <si>
    <r>
      <rPr>
        <b/>
        <sz val="12"/>
        <color rgb="FF000000"/>
        <rFont val="Helvetica"/>
      </rPr>
      <t>Cognitive function</t>
    </r>
    <r>
      <rPr>
        <sz val="12"/>
        <color rgb="FF000000"/>
        <rFont val="Helvetica"/>
      </rPr>
      <t xml:space="preserve"> (MMSE)</t>
    </r>
  </si>
  <si>
    <r>
      <rPr>
        <b/>
        <sz val="12"/>
        <color rgb="FF000000"/>
        <rFont val="Helvetica"/>
      </rPr>
      <t>Working memory</t>
    </r>
    <r>
      <rPr>
        <sz val="12"/>
        <color rgb="FF000000"/>
        <rFont val="Helvetica"/>
      </rPr>
      <t xml:space="preserve"> (Digit span [from WMS-R] and Memory Interference), </t>
    </r>
    <r>
      <rPr>
        <b/>
        <sz val="12"/>
        <color rgb="FF000000"/>
        <rFont val="Helvetica"/>
      </rPr>
      <t>verbal learning and memory</t>
    </r>
    <r>
      <rPr>
        <sz val="12"/>
        <color rgb="FF000000"/>
        <rFont val="Helvetica"/>
      </rPr>
      <t xml:space="preserve"> (Auditory List Learning, and  Story Recall [from RBMT]), </t>
    </r>
    <r>
      <rPr>
        <b/>
        <sz val="12"/>
        <color rgb="FF000000"/>
        <rFont val="Helvetica"/>
      </rPr>
      <t>verbal expression and comprehension</t>
    </r>
    <r>
      <rPr>
        <sz val="12"/>
        <color rgb="FF000000"/>
        <rFont val="Helvetica"/>
      </rPr>
      <t xml:space="preserve"> (Repetition and reading [from BDAE], semantic fluency and naming [from CERAD], and STT), </t>
    </r>
    <r>
      <rPr>
        <b/>
        <sz val="12"/>
        <color rgb="FF000000"/>
        <rFont val="Helvetica"/>
      </rPr>
      <t>visuospatial cognition</t>
    </r>
    <r>
      <rPr>
        <sz val="12"/>
        <color rgb="FF000000"/>
        <rFont val="Helvetica"/>
      </rPr>
      <t xml:space="preserve"> (Clock Task, Copying Designs, and BVRT [SF]), </t>
    </r>
    <r>
      <rPr>
        <b/>
        <sz val="12"/>
        <color rgb="FF000000"/>
        <rFont val="Helvetica"/>
      </rPr>
      <t xml:space="preserve">music cognition </t>
    </r>
    <r>
      <rPr>
        <sz val="12"/>
        <color rgb="FF000000"/>
        <rFont val="Helvetica"/>
      </rPr>
      <t xml:space="preserve">(MBEA-SF), </t>
    </r>
    <r>
      <rPr>
        <b/>
        <sz val="12"/>
        <color rgb="FF000000"/>
        <rFont val="Helvetica"/>
      </rPr>
      <t>EF and attention</t>
    </r>
    <r>
      <rPr>
        <sz val="12"/>
        <color rgb="FF000000"/>
        <rFont val="Helvetica"/>
      </rPr>
      <t xml:space="preserve"> (FAB, Phonemic Test, Balloons Test, Simple Reaction Time, Subtraction Task, Stroop, and Vigilance Task)</t>
    </r>
  </si>
  <si>
    <r>
      <t xml:space="preserve">53 patients - </t>
    </r>
    <r>
      <rPr>
        <b/>
        <sz val="12"/>
        <color rgb="FF000000"/>
        <rFont val="Helvetica"/>
      </rPr>
      <t>left hemisphere amusic = 12</t>
    </r>
    <r>
      <rPr>
        <sz val="12"/>
        <color rgb="FF000000"/>
        <rFont val="Helvetica"/>
      </rPr>
      <t xml:space="preserve">, age 59.6 ,SD 8.6; </t>
    </r>
    <r>
      <rPr>
        <b/>
        <sz val="12"/>
        <color rgb="FF000000"/>
        <rFont val="Helvetica"/>
      </rPr>
      <t>left hemisphere non-amusic = 12</t>
    </r>
    <r>
      <rPr>
        <sz val="12"/>
        <color rgb="FF000000"/>
        <rFont val="Helvetica"/>
      </rPr>
      <t xml:space="preserve">, age 52.3, SD 8.5; </t>
    </r>
    <r>
      <rPr>
        <b/>
        <sz val="12"/>
        <color rgb="FF000000"/>
        <rFont val="Helvetica"/>
      </rPr>
      <t>right hemisphere auditory cortex amusic = 11</t>
    </r>
    <r>
      <rPr>
        <sz val="12"/>
        <color rgb="FF000000"/>
        <rFont val="Helvetica"/>
      </rPr>
      <t xml:space="preserve">, age 61.2 SD 7.5, </t>
    </r>
    <r>
      <rPr>
        <b/>
        <sz val="12"/>
        <color rgb="FF000000"/>
        <rFont val="Helvetica"/>
      </rPr>
      <t>right hemisphere non auditory cortex amusic = 9</t>
    </r>
    <r>
      <rPr>
        <sz val="12"/>
        <color rgb="FF000000"/>
        <rFont val="Helvetica"/>
      </rPr>
      <t xml:space="preserve"> age 59.7 SD 7.1; </t>
    </r>
    <r>
      <rPr>
        <b/>
        <sz val="12"/>
        <color rgb="FF000000"/>
        <rFont val="Helvetica"/>
      </rPr>
      <t xml:space="preserve">right hemisphere non amusic = 9 </t>
    </r>
    <r>
      <rPr>
        <sz val="12"/>
        <color rgb="FF000000"/>
        <rFont val="Helvetica"/>
      </rPr>
      <t xml:space="preserve">age 61.2 SD 10.2 years)  </t>
    </r>
  </si>
  <si>
    <t>MCA territory ischemic stroke verified by MRI</t>
  </si>
  <si>
    <t>All assessments were carried out in a quiet room reserved for clinical neuropsychological assessments. The 1-week post-stroke assessment was carried out in two or three testing sessions to avoid interference due to fatigue. On the average, the assessments were spread over 2.98 days (range 2–7 days).</t>
  </si>
  <si>
    <t>included (aphasia severity rating scale &lt; 5)</t>
  </si>
  <si>
    <t>Included (Baloons test)</t>
  </si>
  <si>
    <t>Ischemic, hemorrhagic and SAH</t>
  </si>
  <si>
    <t>3689 patients (mean age not reported)</t>
  </si>
  <si>
    <t>Follow-up was by postal questionnaire or interview, depending on the capacity of patient to complete the questionnaire 3 months and 1, 3, and 5 years after stroke.</t>
  </si>
  <si>
    <t>859 at three months; 630 at one year; 633 at three years; and 518 at five years</t>
  </si>
  <si>
    <r>
      <rPr>
        <b/>
        <sz val="12"/>
        <color rgb="FF000000"/>
        <rFont val="Helvetica"/>
      </rPr>
      <t>Cognitive function</t>
    </r>
    <r>
      <rPr>
        <sz val="12"/>
        <color rgb="FF000000"/>
        <rFont val="Helvetica"/>
      </rPr>
      <t xml:space="preserve"> (MMSE, and AMT)</t>
    </r>
  </si>
  <si>
    <t>33 patients (median age=66, range 54-84 years)</t>
  </si>
  <si>
    <t>Baseline, 30, 60, and 90 days after enrollment [within 24 fours PS]</t>
  </si>
  <si>
    <t>3 death and 2 LTFU between basement and FU</t>
  </si>
  <si>
    <t>No visual defects</t>
  </si>
  <si>
    <t>no aphasia</t>
  </si>
  <si>
    <t>Between the acute and postacute phases, 11 patients chose to discontinue their participation and an additional 7 patients dropped out between the post- acute and chronic phases.</t>
  </si>
  <si>
    <t>45 patients (age 69 SD 10.7 years)</t>
  </si>
  <si>
    <t>All participants assessed by the same examiner and included in the study. The patients received instructions on how to fill out the questionnaires and were tested individually in a quiet room.</t>
  </si>
  <si>
    <t>Acute CVA [subtype not defined]</t>
  </si>
  <si>
    <t>1 week, 3, and 6 mo PS</t>
  </si>
  <si>
    <t>Study enrollment [65.6 SD 34.2 days PS] and 15, 90, and 180 days after enrollment</t>
  </si>
  <si>
    <t>Of the 100 patients who partici- pated in our study, 22 LTFU due to death (n = 15; 4.2%) or participation failure (n = 7; 11.5%).</t>
  </si>
  <si>
    <t>Major cognitive deficit</t>
  </si>
  <si>
    <r>
      <rPr>
        <b/>
        <sz val="12"/>
        <color rgb="FF000000"/>
        <rFont val="Helvetica"/>
      </rPr>
      <t>[No area specified]</t>
    </r>
    <r>
      <rPr>
        <sz val="12"/>
        <color rgb="FF000000"/>
        <rFont val="Helvetica"/>
      </rPr>
      <t xml:space="preserve"> MMSE, TMT A/B, COWA, IQCODE-SF</t>
    </r>
  </si>
  <si>
    <t>100 patients (age 64 SD 9.8 years) [divided in 4 subgroups - extract data as needed]</t>
  </si>
  <si>
    <r>
      <rPr>
        <b/>
        <sz val="12"/>
        <color rgb="FF000000"/>
        <rFont val="Helvetica"/>
      </rPr>
      <t>Global cognitive function</t>
    </r>
    <r>
      <rPr>
        <sz val="12"/>
        <color rgb="FF000000"/>
        <rFont val="Helvetica"/>
      </rPr>
      <t xml:space="preserve"> (MMSE)</t>
    </r>
  </si>
  <si>
    <t>First ever stroke (ischemic or hemorrhagic)</t>
  </si>
  <si>
    <t>Pre-stroke dementia</t>
  </si>
  <si>
    <t>277 [252 dead] at third month; 234 [378 dead] at one year; and 249 [559 dead] at end of third year</t>
  </si>
  <si>
    <t>760 + 959</t>
  </si>
  <si>
    <t>1631 patients (653 assessed with MMSE, cog impaired n= 93, age 74.4 SD 9.9 years; cognitievly intact n= 537, age 69.5 SD 13.1 years)</t>
  </si>
  <si>
    <t>Specially trained research nurses took interviews using standardized questionnaires</t>
  </si>
  <si>
    <t>74 patients (age 78 SD 8 years)</t>
  </si>
  <si>
    <t>very severe dementia excluded</t>
  </si>
  <si>
    <t>All patients were assessed by a neuropsychologist using a neuropsychology test-battery on admission to hospital and at the 1-year follow-up.</t>
  </si>
  <si>
    <t>Ischemic and hemorrhagic. Minor and major stroke [Hachinski criteria]</t>
  </si>
  <si>
    <t>at FU 7 patients had died and 14 had left the study for various reasons, such as inability to perform the tests due to recurrent diseases (six), unwillingness to participate (seven) and lack of time on the part of staff related to heavy pressure of work (one)</t>
  </si>
  <si>
    <r>
      <rPr>
        <b/>
        <sz val="12"/>
        <color rgb="FF000000"/>
        <rFont val="Helvetica"/>
      </rPr>
      <t>Speed and attention</t>
    </r>
    <r>
      <rPr>
        <sz val="12"/>
        <color rgb="FF000000"/>
        <rFont val="Helvetica"/>
      </rPr>
      <t xml:space="preserve"> (TMT A, Stroop 1 and 2), </t>
    </r>
    <r>
      <rPr>
        <b/>
        <sz val="12"/>
        <color rgb="FF000000"/>
        <rFont val="Helvetica"/>
      </rPr>
      <t>Auditory memory</t>
    </r>
    <r>
      <rPr>
        <sz val="12"/>
        <color rgb="FF000000"/>
        <rFont val="Helvetica"/>
      </rPr>
      <t xml:space="preserve"> (WLM), </t>
    </r>
    <r>
      <rPr>
        <b/>
        <sz val="12"/>
        <color rgb="FF000000"/>
        <rFont val="Helvetica"/>
      </rPr>
      <t>non-verbal visual memory</t>
    </r>
    <r>
      <rPr>
        <sz val="12"/>
        <color rgb="FF000000"/>
        <rFont val="Helvetica"/>
      </rPr>
      <t xml:space="preserve"> (Cronholm-Molander), </t>
    </r>
    <r>
      <rPr>
        <b/>
        <sz val="12"/>
        <color rgb="FF000000"/>
        <rFont val="Helvetica"/>
      </rPr>
      <t>visuospatial function</t>
    </r>
    <r>
      <rPr>
        <sz val="12"/>
        <color rgb="FF000000"/>
        <rFont val="Helvetica"/>
      </rPr>
      <t xml:space="preserve"> (draw mirror image of a cup, count number of cubes, copy a cube), </t>
    </r>
    <r>
      <rPr>
        <b/>
        <sz val="12"/>
        <color rgb="FF000000"/>
        <rFont val="Helvetica"/>
      </rPr>
      <t>higher visual perception</t>
    </r>
    <r>
      <rPr>
        <sz val="12"/>
        <color rgb="FF000000"/>
        <rFont val="Helvetica"/>
      </rPr>
      <t xml:space="preserve"> (silhouettes [from VOSP]), </t>
    </r>
    <r>
      <rPr>
        <b/>
        <sz val="12"/>
        <color rgb="FF000000"/>
        <rFont val="Helvetica"/>
      </rPr>
      <t xml:space="preserve">Language </t>
    </r>
    <r>
      <rPr>
        <sz val="12"/>
        <color rgb="FF000000"/>
        <rFont val="Helvetica"/>
      </rPr>
      <t xml:space="preserve">(speech fluency [observed], auditory comprehension, anomia, verbal and writing capacity), </t>
    </r>
    <r>
      <rPr>
        <b/>
        <sz val="12"/>
        <color rgb="FF000000"/>
        <rFont val="Helvetica"/>
      </rPr>
      <t xml:space="preserve">EF </t>
    </r>
    <r>
      <rPr>
        <sz val="12"/>
        <color rgb="FF000000"/>
        <rFont val="Helvetica"/>
      </rPr>
      <t>(I-Flex, and Stroop  [Victoria version]),</t>
    </r>
    <r>
      <rPr>
        <b/>
        <sz val="12"/>
        <color rgb="FF000000"/>
        <rFont val="Helvetica"/>
      </rPr>
      <t xml:space="preserve"> logical deductive ability </t>
    </r>
    <r>
      <rPr>
        <sz val="12"/>
        <color rgb="FF000000"/>
        <rFont val="Helvetica"/>
      </rPr>
      <t xml:space="preserve">(RCM [set A]), </t>
    </r>
    <r>
      <rPr>
        <b/>
        <sz val="12"/>
        <color rgb="FF000000"/>
        <rFont val="Helvetica"/>
      </rPr>
      <t>Gnosia</t>
    </r>
    <r>
      <rPr>
        <sz val="12"/>
        <color rgb="FF000000"/>
        <rFont val="Helvetica"/>
      </rPr>
      <t xml:space="preserve"> (visual interpretation of pictures and objects, visual recognition of faces and objects' photos), </t>
    </r>
    <r>
      <rPr>
        <b/>
        <sz val="12"/>
        <color rgb="FF000000"/>
        <rFont val="Helvetica"/>
      </rPr>
      <t>sensory and visual neglect</t>
    </r>
    <r>
      <rPr>
        <sz val="12"/>
        <color rgb="FF000000"/>
        <rFont val="Helvetica"/>
      </rPr>
      <t xml:space="preserve"> (simult. stimulation of both visual fields, LBT), </t>
    </r>
    <r>
      <rPr>
        <b/>
        <sz val="12"/>
        <color rgb="FF000000"/>
        <rFont val="Helvetica"/>
      </rPr>
      <t xml:space="preserve">praxia </t>
    </r>
    <r>
      <rPr>
        <sz val="12"/>
        <color rgb="FF000000"/>
        <rFont val="Helvetica"/>
      </rPr>
      <t>(cut paper with scissors, handle and matchbox and strike a match)</t>
    </r>
  </si>
  <si>
    <t>evaluated at FU</t>
  </si>
  <si>
    <t>60 patients (intervention group = 30, age = 67 SD 10; control group n = 30, age 66 SD 11 years)</t>
  </si>
  <si>
    <t>Ischemic (MCA infarction)</t>
  </si>
  <si>
    <t>severe cognitive impairment excluded</t>
  </si>
  <si>
    <r>
      <rPr>
        <b/>
        <sz val="12"/>
        <color rgb="FF000000"/>
        <rFont val="Helvetica"/>
      </rPr>
      <t xml:space="preserve">Dementia </t>
    </r>
    <r>
      <rPr>
        <sz val="12"/>
        <color rgb="FF000000"/>
        <rFont val="Helvetica"/>
      </rPr>
      <t>(MMSE [Thai Version])</t>
    </r>
  </si>
  <si>
    <t>All planned FU visits at patients’ residences. Telephone interviews for patients outside of study area</t>
  </si>
  <si>
    <t>2 died after baseline due to cardiovascular causes</t>
  </si>
  <si>
    <t>First-ever stroke (Not specified)</t>
  </si>
  <si>
    <t>Not specified (excluded both mildly and very severely impaired - NIHSS)</t>
  </si>
  <si>
    <t>Not specified (excluded behav. Impairments limiting assessments)</t>
  </si>
  <si>
    <t>Not specified (no previous neuro disease)</t>
  </si>
  <si>
    <r>
      <rPr>
        <b/>
        <sz val="12"/>
        <color rgb="FF000000"/>
        <rFont val="Helvetica"/>
      </rPr>
      <t>Cognitive function</t>
    </r>
    <r>
      <rPr>
        <sz val="12"/>
        <color rgb="FF000000"/>
        <rFont val="Helvetica"/>
      </rPr>
      <t xml:space="preserve"> (MMSE, Depression Axiety Stress Scale, and DSB)</t>
    </r>
  </si>
  <si>
    <t>Not evidenced</t>
  </si>
  <si>
    <t>Dementia and MMSE &lt; 15 excluded</t>
  </si>
  <si>
    <t>No Dysphasia or dysarthria</t>
  </si>
  <si>
    <t>LTFU 48, refused 60, and death 16 at one year FU</t>
  </si>
  <si>
    <t>230 competed neuroopsych assessmnet at baseline, 7 excluded from interview, 62 not working full time before stroke, 21, dropped out at sic months</t>
  </si>
  <si>
    <t>neuropsychological assessment according to the study protocol after a neurologist determined that the patient’s condition had stabilised</t>
  </si>
  <si>
    <r>
      <rPr>
        <b/>
        <sz val="12"/>
        <color rgb="FF000000"/>
        <rFont val="Helvetica"/>
      </rPr>
      <t>EF</t>
    </r>
    <r>
      <rPr>
        <sz val="12"/>
        <color rgb="FF000000"/>
        <rFont val="Helvetica"/>
      </rPr>
      <t xml:space="preserve"> (TMT B, Phonemic fluency, go-no-go task), </t>
    </r>
    <r>
      <rPr>
        <b/>
        <sz val="12"/>
        <color rgb="FF000000"/>
        <rFont val="Helvetica"/>
      </rPr>
      <t xml:space="preserve">psychomotor speed </t>
    </r>
    <r>
      <rPr>
        <sz val="12"/>
        <color rgb="FF000000"/>
        <rFont val="Helvetica"/>
      </rPr>
      <t xml:space="preserve">(TMT A, time copying tasks, time modified Token Test), </t>
    </r>
    <r>
      <rPr>
        <b/>
        <sz val="12"/>
        <color rgb="FF000000"/>
        <rFont val="Helvetica"/>
      </rPr>
      <t xml:space="preserve">episodic memory </t>
    </r>
    <r>
      <rPr>
        <sz val="12"/>
        <color rgb="FF000000"/>
        <rFont val="Helvetica"/>
      </rPr>
      <t xml:space="preserve">(logical memory [from WMS-R],  learning series of 10 unrelated words, BVRT), working memory (Digit Span [from WAIS-III], homogeneous interference task, heterogeneous interference task), </t>
    </r>
    <r>
      <rPr>
        <b/>
        <sz val="12"/>
        <color rgb="FF000000"/>
        <rFont val="Helvetica"/>
      </rPr>
      <t>language</t>
    </r>
    <r>
      <rPr>
        <sz val="12"/>
        <color rgb="FF000000"/>
        <rFont val="Helvetica"/>
      </rPr>
      <t xml:space="preserve"> (MTT, visual naming, repetition of a long sentence), </t>
    </r>
    <r>
      <rPr>
        <b/>
        <sz val="12"/>
        <color rgb="FF000000"/>
        <rFont val="Helvetica"/>
      </rPr>
      <t xml:space="preserve">visual spatial and constructional skills </t>
    </r>
    <r>
      <rPr>
        <sz val="12"/>
        <color rgb="FF000000"/>
        <rFont val="Helvetica"/>
      </rPr>
      <t>(copying geometric figures, clock arms test, visuospatial searching task)</t>
    </r>
  </si>
  <si>
    <r>
      <rPr>
        <b/>
        <sz val="12"/>
        <color rgb="FF000000"/>
        <rFont val="Helvetica"/>
      </rPr>
      <t>Cognitive impairmnet</t>
    </r>
    <r>
      <rPr>
        <sz val="12"/>
        <color rgb="FF000000"/>
        <rFont val="Helvetica"/>
      </rPr>
      <t xml:space="preserve"> (MMSE from 1997-2001 and AMT between 2002 and 2010)</t>
    </r>
  </si>
  <si>
    <t>140 patients (age 52 SD 10.5 years)</t>
  </si>
  <si>
    <t>3240 patients [mean age and SD not reported]</t>
  </si>
  <si>
    <t>First stroke [subtype not specified]</t>
  </si>
  <si>
    <t>Follow-up by postal questionnaire or interview, depending on the capacity of the patient to fill in the questionnaire. Missing patients contacted again for the following assessment.</t>
  </si>
  <si>
    <t>814 died before the 3-month assessment. Among the 1458 survivors who were followed-up, 1101 were able to complete the HADS scale at 3 months.</t>
  </si>
  <si>
    <t>Acute examination performed in a fixed order that took approximately 60 minutes to complete. If patient fatigued, testing was split between two sessions carried out in the same day. FU eval lasted 2 hours. Information about previous cognitive impairment by a trained neuropsychologist</t>
  </si>
  <si>
    <t>107 patients (robotic training + physiotherapy = 36, age = 66.5, SD 10.6; Physiotherapy = 71, age 65.4 SD 12 years)</t>
  </si>
  <si>
    <t>First ischemic and hemorrhagic</t>
  </si>
  <si>
    <t>No severe dysarthria</t>
  </si>
  <si>
    <t>No prestroke dementia</t>
  </si>
  <si>
    <t>No severe vision disorder</t>
  </si>
  <si>
    <t>3, and 12 months PS</t>
  </si>
  <si>
    <r>
      <rPr>
        <b/>
        <sz val="12"/>
        <color rgb="FF000000"/>
        <rFont val="Helvetica"/>
      </rPr>
      <t>Aphasia screening</t>
    </r>
    <r>
      <rPr>
        <sz val="12"/>
        <color rgb="FF000000"/>
        <rFont val="Helvetica"/>
      </rPr>
      <t xml:space="preserve"> (ScreeLing and Token Test), </t>
    </r>
    <r>
      <rPr>
        <b/>
        <sz val="12"/>
        <color rgb="FF000000"/>
        <rFont val="Helvetica"/>
      </rPr>
      <t xml:space="preserve">abstract reasoning </t>
    </r>
    <r>
      <rPr>
        <sz val="12"/>
        <color rgb="FF000000"/>
        <rFont val="Helvetica"/>
      </rPr>
      <t xml:space="preserve">(Matrix reasoning [from WAIS-III], and VSAT), </t>
    </r>
    <r>
      <rPr>
        <b/>
        <sz val="12"/>
        <color rgb="FF000000"/>
        <rFont val="Helvetica"/>
      </rPr>
      <t>visual memory</t>
    </r>
    <r>
      <rPr>
        <sz val="12"/>
        <color rgb="FF000000"/>
        <rFont val="Helvetica"/>
      </rPr>
      <t xml:space="preserve"> ([direct and delayed recall [from WMS-III], and SRMT-Faces [from CMT]), </t>
    </r>
    <r>
      <rPr>
        <b/>
        <sz val="12"/>
        <color rgb="FF000000"/>
        <rFont val="Helvetica"/>
      </rPr>
      <t>visual perception and construction</t>
    </r>
    <r>
      <rPr>
        <sz val="12"/>
        <color rgb="FF000000"/>
        <rFont val="Helvetica"/>
      </rPr>
      <t xml:space="preserve"> (BCT, Block Design [from WAIS-III], and CDT), </t>
    </r>
    <r>
      <rPr>
        <b/>
        <sz val="12"/>
        <color rgb="FF000000"/>
        <rFont val="Helvetica"/>
      </rPr>
      <t>and EF</t>
    </r>
    <r>
      <rPr>
        <sz val="12"/>
        <color rgb="FF000000"/>
        <rFont val="Helvetica"/>
      </rPr>
      <t xml:space="preserve"> (WCST, TMT A/B, and Weigl Sorting Test)</t>
    </r>
  </si>
  <si>
    <t>reported z scores for each test as well as frequency of impairment for each evaluation</t>
  </si>
  <si>
    <t>FU assessments were conducted in the subsequent setting, that is, nursing home, rehabilitation center, or at home</t>
  </si>
  <si>
    <t>22 at three month FU, and 10 more at one year</t>
  </si>
  <si>
    <t>59 patients (age 51.8 ± 3.9 years)</t>
  </si>
  <si>
    <r>
      <rPr>
        <b/>
        <sz val="12"/>
        <color rgb="FF000000"/>
        <rFont val="Helvetica"/>
      </rPr>
      <t xml:space="preserve">[no area] </t>
    </r>
    <r>
      <rPr>
        <sz val="12"/>
        <color rgb="FF000000"/>
        <rFont val="Helvetica"/>
      </rPr>
      <t>Schulte test, 10-word memory test, similarity test, and verbal activity</t>
    </r>
  </si>
  <si>
    <t>NA</t>
  </si>
  <si>
    <t>3-year lprospective community based longitudinal study</t>
  </si>
  <si>
    <t>283 patients (age 64.27 SD 13.08 years)</t>
  </si>
  <si>
    <t>Ischemic, hermorrhagic and mixed</t>
  </si>
  <si>
    <r>
      <rPr>
        <b/>
        <sz val="12"/>
        <color rgb="FF000000"/>
        <rFont val="Helvetica"/>
      </rPr>
      <t>Cognitive impairment</t>
    </r>
    <r>
      <rPr>
        <sz val="12"/>
        <color rgb="FF000000"/>
        <rFont val="Helvetica"/>
      </rPr>
      <t xml:space="preserve"> (MMSE [Bengali versoin]), Kolkata Cognitive Screening Battery</t>
    </r>
  </si>
  <si>
    <t>Assessments at baseline and at 3 annual follow-up visits using standardized, validated tools under the combined supervision of a doctor and a neuropsychologist.</t>
  </si>
  <si>
    <t>28 died, 9 were LTU, 13 migrated, and 13 refused at first visit; 10 died, 6 LTFU, 6 migrated and 17 refused at second visit; 13 died, 4 LTFU , 2 migrated and 3 refused at thirsd visit</t>
  </si>
  <si>
    <t>Aphasia excluded</t>
  </si>
  <si>
    <t>Dementia excluded</t>
  </si>
  <si>
    <t>Ischemic and hermorrhagic</t>
  </si>
  <si>
    <t>Only reported cases with compelete data</t>
  </si>
  <si>
    <t>24 patients, data avaliable for 11 (age 57.5 SD 8.9 years)</t>
  </si>
  <si>
    <r>
      <rPr>
        <b/>
        <sz val="12"/>
        <color rgb="FF000000"/>
        <rFont val="Helvetica"/>
      </rPr>
      <t>Gloobal cognitive function</t>
    </r>
    <r>
      <rPr>
        <sz val="12"/>
        <color rgb="FF000000"/>
        <rFont val="Helvetica"/>
      </rPr>
      <t xml:space="preserve"> (MMSE), </t>
    </r>
    <r>
      <rPr>
        <b/>
        <sz val="12"/>
        <color rgb="FF000000"/>
        <rFont val="Helvetica"/>
      </rPr>
      <t xml:space="preserve">attention, verbal memory, nonverbal memory and visuo-motor coordination tests </t>
    </r>
    <r>
      <rPr>
        <sz val="12"/>
        <color rgb="FF000000"/>
        <rFont val="Helvetica"/>
      </rPr>
      <t>(SCNT)</t>
    </r>
  </si>
  <si>
    <t>83 patients (age=54, SD 12 years, 42 received treatment)</t>
  </si>
  <si>
    <r>
      <rPr>
        <b/>
        <sz val="12"/>
        <color theme="1"/>
        <rFont val="Helvetica"/>
      </rPr>
      <t>Field of vision</t>
    </r>
    <r>
      <rPr>
        <sz val="12"/>
        <color theme="1"/>
        <rFont val="Helvetica"/>
      </rPr>
      <t xml:space="preserve"> (UFOV), </t>
    </r>
    <r>
      <rPr>
        <b/>
        <sz val="12"/>
        <color theme="1"/>
        <rFont val="Helvetica"/>
      </rPr>
      <t>executive reasoning and attention</t>
    </r>
    <r>
      <rPr>
        <sz val="12"/>
        <color theme="1"/>
        <rFont val="Helvetica"/>
      </rPr>
      <t xml:space="preserve"> (SDSA [composed by dot cancellation test, square matrix test, road sign recognition test])</t>
    </r>
  </si>
  <si>
    <t>81 patients (age = 66.4, range 40-86 years)</t>
  </si>
  <si>
    <t>100 consecutive patients (age 55.3 SD 10.7 years)</t>
  </si>
  <si>
    <t>See support paper 2001-Berg et al- Poststroke depression in acute phase after stroke.pdf</t>
  </si>
  <si>
    <t>2 patients died before the six month follow-up and 2 others declined to participate at the follow-up; their caregivers could no longer be contacted. At six months, eighty-six caregivers continued in the study and completed the BDI. 2 more patients died before the eighteen-month follow-up and 4 patients declined to participate at the follow-up, during which we received the BDI from seventy nine continuing caregivers</t>
  </si>
  <si>
    <r>
      <rPr>
        <b/>
        <sz val="12"/>
        <color theme="1"/>
        <rFont val="Helvetica"/>
      </rPr>
      <t>Admission</t>
    </r>
    <r>
      <rPr>
        <sz val="12"/>
        <color theme="1"/>
        <rFont val="Helvetica"/>
      </rPr>
      <t xml:space="preserve"> (112 days; IQR=64-183 days), and </t>
    </r>
    <r>
      <rPr>
        <b/>
        <sz val="12"/>
        <color theme="1"/>
        <rFont val="Helvetica"/>
      </rPr>
      <t>discharge</t>
    </r>
    <r>
      <rPr>
        <sz val="12"/>
        <color theme="1"/>
        <rFont val="Helvetica"/>
      </rPr>
      <t xml:space="preserve"> (200 days, IQR 152-252 days) PS</t>
    </r>
  </si>
  <si>
    <t>2 weeks, and at 2, 6,12, and 18 months PS</t>
  </si>
  <si>
    <t>Only used 1 month and 5 years PS</t>
  </si>
  <si>
    <t>6-9 weeks, and 11-14 weeks PS</t>
  </si>
  <si>
    <t>Upon referral, at discharge and 3 months PS</t>
  </si>
  <si>
    <t>1, 6, 12, and 24 months PS</t>
  </si>
  <si>
    <t>Start (average 180 days PS) and end of rehabiliation period (7 weeks in length - average 360 days PS)</t>
  </si>
  <si>
    <t>3-6 months, 12 months and 3 years PS</t>
  </si>
  <si>
    <t>Acute stage (&lt;3 months PS), 6-9, 12-18, and &gt;18 months PS</t>
  </si>
  <si>
    <t>Baseline (3 months PS) and 2 year FU</t>
  </si>
  <si>
    <t>Baseline (immediately or 48 hours PS at the latest), 3 and 6 months PS</t>
  </si>
  <si>
    <t>11 years, and 15 years PS (baseline less than 48 hours of symptom onset - no cognitive testing done)</t>
  </si>
  <si>
    <t>assessed 3 and 12 months PS</t>
  </si>
  <si>
    <t>Baseline (3 months PS) and follow-up (28.6 months after, range 19.4-45.9 months)</t>
  </si>
  <si>
    <t>Admission (within 4 weeks PS) and discharge from inpatient rehabilitation facitlity (~25 days)</t>
  </si>
  <si>
    <t>Baseline (within first four weeks PS) and end of study (after 12 sessions were completed on a 5 day/week basis)</t>
  </si>
  <si>
    <t>Baseline (~18 days PS), 5 weeks, and 6 months after baseline</t>
  </si>
  <si>
    <t>1 and 6 months PS</t>
  </si>
  <si>
    <t>Pretraining (~53 days PS), posttraining and follow-up (3 months after completion of training)</t>
  </si>
  <si>
    <t>Discharge, 6 and 12 months PS</t>
  </si>
  <si>
    <t>3 and 12 months PS</t>
  </si>
  <si>
    <t>Pretraining (~53 days PS), posttraining, 6 month, and 5 year FU</t>
  </si>
  <si>
    <t>Baseline (1 month PS) and follow up (18 +/- 6 months) PS</t>
  </si>
  <si>
    <t>15-40 months PS</t>
  </si>
  <si>
    <r>
      <t>Pre-treatment (18.5 months PS,</t>
    </r>
    <r>
      <rPr>
        <sz val="12"/>
        <color rgb="FFFF0000"/>
        <rFont val="Helvetica"/>
      </rPr>
      <t xml:space="preserve"> range 4.0–34.0 for experimental, and 15.5 months PS, range 7-40 months for control group),</t>
    </r>
    <r>
      <rPr>
        <sz val="12"/>
        <color theme="1"/>
        <rFont val="Helvetica"/>
      </rPr>
      <t xml:space="preserve"> post-treatment (4 weeks after pre), and 1 month FU after treatment</t>
    </r>
  </si>
  <si>
    <r>
      <t xml:space="preserve">Ischemic ipsilateral hemisphere </t>
    </r>
    <r>
      <rPr>
        <sz val="12"/>
        <color rgb="FFFF0000"/>
        <rFont val="Helvetica"/>
      </rPr>
      <t>(57 to 3112 days PS)</t>
    </r>
  </si>
  <si>
    <r>
      <t>Baseline (</t>
    </r>
    <r>
      <rPr>
        <sz val="12"/>
        <color rgb="FFFF0000"/>
        <rFont val="Helvetica"/>
      </rPr>
      <t>~6 months PS for ~70 percent of sample</t>
    </r>
    <r>
      <rPr>
        <sz val="12"/>
        <color theme="1"/>
        <rFont val="Helvetica"/>
      </rPr>
      <t>) and 12 month FU</t>
    </r>
  </si>
  <si>
    <t>Before (4.21, SD 4.10 months PS) and 2 weeks after intervention (two weeks in length)</t>
  </si>
  <si>
    <t>Admission to hospital (10.4 days PS) and 1 year FU</t>
  </si>
  <si>
    <t>6 and 12 months PS</t>
  </si>
  <si>
    <r>
      <t xml:space="preserve">3 weeks prior to intervention (average of </t>
    </r>
    <r>
      <rPr>
        <b/>
        <u/>
        <sz val="12"/>
        <color rgb="FFFF0000"/>
        <rFont val="Helvetica"/>
      </rPr>
      <t>54 months PS</t>
    </r>
    <r>
      <rPr>
        <sz val="12"/>
        <color rgb="FFFF0000"/>
        <rFont val="Helvetica"/>
      </rPr>
      <t xml:space="preserve">, SD=37 months); 10 days, 6, and 12 months after intervention </t>
    </r>
  </si>
  <si>
    <t>Discharge, 3, 6, and 12 months PS</t>
  </si>
  <si>
    <t>Admission, 1 and 6 months PS</t>
  </si>
  <si>
    <t>Baseline (&lt; 3 months PS), 3, 6, 9, and 12 months</t>
  </si>
  <si>
    <t>within 72 hours of admission (9.7±13.9 days PS) and discharge from rehabilitation unit (LOS 18.7±11.1 days)</t>
  </si>
  <si>
    <r>
      <t xml:space="preserve">Baseline </t>
    </r>
    <r>
      <rPr>
        <sz val="12"/>
        <color rgb="FFFF0000"/>
        <rFont val="Helvetica"/>
      </rPr>
      <t xml:space="preserve">(few days to 30 years PS) </t>
    </r>
    <r>
      <rPr>
        <sz val="12"/>
        <color theme="1"/>
        <rFont val="Helvetica"/>
      </rPr>
      <t>and at three annual follow-up visits</t>
    </r>
  </si>
  <si>
    <t>Inclusion (two weeks PS) and day 14-16 PS</t>
  </si>
  <si>
    <t>Before CIMT (6 months PS, range 3–12), after two weeks of CIMT; and three months follow-up</t>
  </si>
  <si>
    <t>Baseline (2 /- 1 month PS) 4, and 12 months after baseline</t>
  </si>
  <si>
    <t>1, 3, 6, 12 and 18 months PS</t>
  </si>
  <si>
    <t>All patients were assessed by trained interviewers within seven days of stroke onset and re-evaluated at 1, 3, 6, 12 and 18 months PS</t>
  </si>
  <si>
    <t>10 days and 3 months PS</t>
  </si>
  <si>
    <r>
      <rPr>
        <b/>
        <sz val="12"/>
        <color theme="1"/>
        <rFont val="Helvetica"/>
      </rPr>
      <t>Communication and social cognition</t>
    </r>
    <r>
      <rPr>
        <sz val="12"/>
        <color theme="1"/>
        <rFont val="Helvetica"/>
      </rPr>
      <t xml:space="preserve"> (FIM)</t>
    </r>
  </si>
  <si>
    <t>Retrospective</t>
  </si>
  <si>
    <r>
      <rPr>
        <b/>
        <sz val="12"/>
        <color theme="1"/>
        <rFont val="Helvetica"/>
      </rPr>
      <t>Cognitive function</t>
    </r>
    <r>
      <rPr>
        <sz val="12"/>
        <color theme="1"/>
        <rFont val="Helvetica"/>
      </rPr>
      <t xml:space="preserve"> (FIM)</t>
    </r>
  </si>
  <si>
    <r>
      <rPr>
        <b/>
        <sz val="12"/>
        <color theme="1"/>
        <rFont val="Helvetica"/>
      </rPr>
      <t xml:space="preserve">Verbal memory </t>
    </r>
    <r>
      <rPr>
        <sz val="12"/>
        <color theme="1"/>
        <rFont val="Helvetica"/>
      </rPr>
      <t xml:space="preserve">(LM I and II [from the WMS-R]); </t>
    </r>
    <r>
      <rPr>
        <b/>
        <sz val="12"/>
        <color theme="1"/>
        <rFont val="Helvetica"/>
      </rPr>
      <t>visual memory</t>
    </r>
    <r>
      <rPr>
        <sz val="12"/>
        <color theme="1"/>
        <rFont val="Helvetica"/>
      </rPr>
      <t xml:space="preserve"> (VR I and II [from WMS-R]); </t>
    </r>
    <r>
      <rPr>
        <b/>
        <sz val="12"/>
        <color theme="1"/>
        <rFont val="Helvetica"/>
      </rPr>
      <t xml:space="preserve">working memory </t>
    </r>
    <r>
      <rPr>
        <sz val="12"/>
        <color theme="1"/>
        <rFont val="Helvetica"/>
      </rPr>
      <t xml:space="preserve">(DSB, Arithmetic [from WAIS-R]); </t>
    </r>
    <r>
      <rPr>
        <b/>
        <sz val="12"/>
        <color theme="1"/>
        <rFont val="Helvetica"/>
      </rPr>
      <t>attention/concentration</t>
    </r>
    <r>
      <rPr>
        <sz val="12"/>
        <color theme="1"/>
        <rFont val="Helvetica"/>
      </rPr>
      <t xml:space="preserve"> (DSF [from WAIS-R]), </t>
    </r>
    <r>
      <rPr>
        <b/>
        <sz val="12"/>
        <color theme="1"/>
        <rFont val="Helvetica"/>
      </rPr>
      <t xml:space="preserve">Mental Control </t>
    </r>
    <r>
      <rPr>
        <sz val="12"/>
        <color theme="1"/>
        <rFont val="Helvetica"/>
      </rPr>
      <t xml:space="preserve">(WMS-R); </t>
    </r>
    <r>
      <rPr>
        <b/>
        <sz val="12"/>
        <color theme="1"/>
        <rFont val="Helvetica"/>
      </rPr>
      <t xml:space="preserve">language </t>
    </r>
    <r>
      <rPr>
        <sz val="12"/>
        <color theme="1"/>
        <rFont val="Helvetica"/>
      </rPr>
      <t xml:space="preserve">(15 item BNT); </t>
    </r>
    <r>
      <rPr>
        <b/>
        <sz val="12"/>
        <color theme="1"/>
        <rFont val="Helvetica"/>
      </rPr>
      <t xml:space="preserve">information processing speed </t>
    </r>
    <r>
      <rPr>
        <sz val="12"/>
        <color theme="1"/>
        <rFont val="Helvetica"/>
      </rPr>
      <t xml:space="preserve">(TMT A and SDMT); </t>
    </r>
    <r>
      <rPr>
        <b/>
        <sz val="12"/>
        <color theme="1"/>
        <rFont val="Helvetica"/>
      </rPr>
      <t xml:space="preserve">visuospatial function </t>
    </r>
    <r>
      <rPr>
        <sz val="12"/>
        <color theme="1"/>
        <rFont val="Helvetica"/>
      </rPr>
      <t xml:space="preserve">(Block Design [from WAIS-R], and copying simple figures); </t>
    </r>
    <r>
      <rPr>
        <b/>
        <sz val="12"/>
        <color theme="1"/>
        <rFont val="Helvetica"/>
      </rPr>
      <t>praxis- gnosis</t>
    </r>
    <r>
      <rPr>
        <sz val="12"/>
        <color theme="1"/>
        <rFont val="Helvetica"/>
      </rPr>
      <t xml:space="preserve"> (WAB ideomotor apraxia subtest items, finger gnosis and stereognosis); </t>
    </r>
    <r>
      <rPr>
        <b/>
        <sz val="12"/>
        <color theme="1"/>
        <rFont val="Helvetica"/>
      </rPr>
      <t xml:space="preserve">abstract reasoning </t>
    </r>
    <r>
      <rPr>
        <sz val="12"/>
        <color theme="1"/>
        <rFont val="Helvetica"/>
      </rPr>
      <t xml:space="preserve">(Similarities [from WAIS-R]); </t>
    </r>
    <r>
      <rPr>
        <b/>
        <sz val="12"/>
        <color theme="1"/>
        <rFont val="Helvetica"/>
      </rPr>
      <t xml:space="preserve">EF </t>
    </r>
    <r>
      <rPr>
        <sz val="12"/>
        <color theme="1"/>
        <rFont val="Helvetica"/>
      </rPr>
      <t xml:space="preserve">(CFST and TMT B, COWAT and Animal Naming) </t>
    </r>
  </si>
  <si>
    <r>
      <rPr>
        <b/>
        <sz val="12"/>
        <color theme="1"/>
        <rFont val="Helvetica"/>
      </rPr>
      <t>Learning and recall over time</t>
    </r>
    <r>
      <rPr>
        <sz val="12"/>
        <color theme="1"/>
        <rFont val="Helvetica"/>
      </rPr>
      <t xml:space="preserve"> (CVLT)</t>
    </r>
  </si>
  <si>
    <r>
      <rPr>
        <b/>
        <sz val="12"/>
        <color theme="1"/>
        <rFont val="Helvetica"/>
      </rPr>
      <t>Global cognition</t>
    </r>
    <r>
      <rPr>
        <sz val="12"/>
        <color theme="1"/>
        <rFont val="Helvetica"/>
      </rPr>
      <t xml:space="preserve"> (CAMCOG-R [section B only]), </t>
    </r>
    <r>
      <rPr>
        <b/>
        <sz val="12"/>
        <color theme="1"/>
        <rFont val="Helvetica"/>
      </rPr>
      <t>dementia diagnostic instrument</t>
    </r>
    <r>
      <rPr>
        <sz val="12"/>
        <color theme="1"/>
        <rFont val="Helvetica"/>
      </rPr>
      <t xml:space="preserve"> (MMSE + DSM IV criteria)</t>
    </r>
  </si>
  <si>
    <r>
      <rPr>
        <b/>
        <sz val="12"/>
        <color theme="1"/>
        <rFont val="Helvetica"/>
      </rPr>
      <t>Cognitive function</t>
    </r>
    <r>
      <rPr>
        <sz val="12"/>
        <color theme="1"/>
        <rFont val="Helvetica"/>
      </rPr>
      <t xml:space="preserve"> (MMSE and MoCA)</t>
    </r>
  </si>
  <si>
    <t>20 met criteria for stroke (5 had a previous stroke) cognitive data presented for 17 cases (452 cognitively tested with stroke or other vascular conditions)</t>
  </si>
  <si>
    <r>
      <rPr>
        <b/>
        <sz val="12"/>
        <color theme="1"/>
        <rFont val="Helvetica"/>
      </rPr>
      <t xml:space="preserve">Memory </t>
    </r>
    <r>
      <rPr>
        <sz val="12"/>
        <color theme="1"/>
        <rFont val="Helvetica"/>
      </rPr>
      <t xml:space="preserve">(AVLT); </t>
    </r>
    <r>
      <rPr>
        <b/>
        <sz val="12"/>
        <color theme="1"/>
        <rFont val="Helvetica"/>
      </rPr>
      <t xml:space="preserve">EF </t>
    </r>
    <r>
      <rPr>
        <sz val="12"/>
        <color theme="1"/>
        <rFont val="Helvetica"/>
      </rPr>
      <t xml:space="preserve">(Stroop + CST [interference score]); </t>
    </r>
    <r>
      <rPr>
        <b/>
        <sz val="12"/>
        <color theme="1"/>
        <rFont val="Helvetica"/>
      </rPr>
      <t xml:space="preserve">Calculation </t>
    </r>
    <r>
      <rPr>
        <sz val="12"/>
        <color theme="1"/>
        <rFont val="Helvetica"/>
      </rPr>
      <t xml:space="preserve">(doing as many sums as possible in 1 min) and </t>
    </r>
    <r>
      <rPr>
        <b/>
        <sz val="12"/>
        <color theme="1"/>
        <rFont val="Helvetica"/>
      </rPr>
      <t xml:space="preserve">visuospatial abilities </t>
    </r>
    <r>
      <rPr>
        <sz val="12"/>
        <color theme="1"/>
        <rFont val="Helvetica"/>
      </rPr>
      <t xml:space="preserve">(indicating which two-dimensional shapes from a larger set are needed to exactly fill up a given space [from the GIS]; </t>
    </r>
    <r>
      <rPr>
        <b/>
        <sz val="12"/>
        <color theme="1"/>
        <rFont val="Helvetica"/>
      </rPr>
      <t>global cognitive functioning</t>
    </r>
    <r>
      <rPr>
        <sz val="12"/>
        <color theme="1"/>
        <rFont val="Helvetica"/>
      </rPr>
      <t xml:space="preserve"> (CAMCOG [items ‘orientation’, ‘attention’, ‘praxis’ and ‘language’ analyzed separately]); </t>
    </r>
    <r>
      <rPr>
        <b/>
        <sz val="12"/>
        <color theme="1"/>
        <rFont val="Helvetica"/>
      </rPr>
      <t xml:space="preserve">mental speed </t>
    </r>
    <r>
      <rPr>
        <sz val="12"/>
        <color theme="1"/>
        <rFont val="Helvetica"/>
      </rPr>
      <t>(CST I-II-0 and SCWT I)</t>
    </r>
  </si>
  <si>
    <r>
      <rPr>
        <b/>
        <sz val="12"/>
        <color theme="1"/>
        <rFont val="Helvetica"/>
      </rPr>
      <t>Verbal declarative memory</t>
    </r>
    <r>
      <rPr>
        <sz val="12"/>
        <color theme="1"/>
        <rFont val="Helvetica"/>
      </rPr>
      <t xml:space="preserve"> (LMT);  </t>
    </r>
    <r>
      <rPr>
        <b/>
        <sz val="12"/>
        <color theme="1"/>
        <rFont val="Helvetica"/>
      </rPr>
      <t xml:space="preserve">Nonverbal reasoning </t>
    </r>
    <r>
      <rPr>
        <sz val="12"/>
        <color theme="1"/>
        <rFont val="Helvetica"/>
      </rPr>
      <t xml:space="preserve">(RPM); </t>
    </r>
    <r>
      <rPr>
        <b/>
        <sz val="12"/>
        <color theme="1"/>
        <rFont val="Helvetica"/>
      </rPr>
      <t>EF</t>
    </r>
    <r>
      <rPr>
        <sz val="12"/>
        <color theme="1"/>
        <rFont val="Helvetica"/>
      </rPr>
      <t xml:space="preserve"> (VFT);</t>
    </r>
    <r>
      <rPr>
        <b/>
        <sz val="12"/>
        <color theme="1"/>
        <rFont val="Helvetica"/>
      </rPr>
      <t xml:space="preserve"> word naming </t>
    </r>
    <r>
      <rPr>
        <sz val="12"/>
        <color theme="1"/>
        <rFont val="Helvetica"/>
      </rPr>
      <t xml:space="preserve">(1-minute word naming trial [letters C, F, and L]); </t>
    </r>
    <r>
      <rPr>
        <b/>
        <sz val="12"/>
        <color theme="1"/>
        <rFont val="Helvetica"/>
      </rPr>
      <t xml:space="preserve">Processing speed </t>
    </r>
    <r>
      <rPr>
        <sz val="12"/>
        <color theme="1"/>
        <rFont val="Helvetica"/>
      </rPr>
      <t>(DST)</t>
    </r>
  </si>
  <si>
    <r>
      <rPr>
        <b/>
        <sz val="12"/>
        <color theme="1"/>
        <rFont val="Helvetica"/>
      </rPr>
      <t>Mental Status index</t>
    </r>
    <r>
      <rPr>
        <sz val="12"/>
        <color theme="1"/>
        <rFont val="Helvetica"/>
      </rPr>
      <t xml:space="preserve"> (S-MMSE and KSNAP [Mental Status subtest]);  </t>
    </r>
    <r>
      <rPr>
        <b/>
        <sz val="12"/>
        <color theme="1"/>
        <rFont val="Helvetica"/>
      </rPr>
      <t xml:space="preserve">Attention index </t>
    </r>
    <r>
      <rPr>
        <sz val="12"/>
        <color theme="1"/>
        <rFont val="Helvetica"/>
      </rPr>
      <t xml:space="preserve">(Bannatyne’s sequential index [developed from WAIS-R Arithmetic, Digit Span, and Digit Symbol subtests]); </t>
    </r>
    <r>
      <rPr>
        <b/>
        <sz val="12"/>
        <color theme="1"/>
        <rFont val="Helvetica"/>
      </rPr>
      <t>Memory index</t>
    </r>
    <r>
      <rPr>
        <sz val="12"/>
        <color theme="1"/>
        <rFont val="Helvetica"/>
      </rPr>
      <t xml:space="preserve"> (RBMT, RCFT delay score, RAVLT total number of learnt words from A1–A5); </t>
    </r>
    <r>
      <rPr>
        <b/>
        <sz val="12"/>
        <color theme="1"/>
        <rFont val="Helvetica"/>
      </rPr>
      <t xml:space="preserve">Verbal processing index </t>
    </r>
    <r>
      <rPr>
        <sz val="12"/>
        <color theme="1"/>
        <rFont val="Helvetica"/>
      </rPr>
      <t xml:space="preserve">(KSNAP four letter word subtest, Information and Similarities subtests [from WAIS-R], COWAT [total number of words]); </t>
    </r>
    <r>
      <rPr>
        <b/>
        <sz val="12"/>
        <color theme="1"/>
        <rFont val="Helvetica"/>
      </rPr>
      <t>Visuo-perceptual index</t>
    </r>
    <r>
      <rPr>
        <sz val="12"/>
        <color theme="1"/>
        <rFont val="Helvetica"/>
      </rPr>
      <t xml:space="preserve"> (copy score [from RCFT], Block Design subtest [from WAIS-R], KSNAP [Gestalt Closure subtest]); </t>
    </r>
    <r>
      <rPr>
        <b/>
        <sz val="12"/>
        <color theme="1"/>
        <rFont val="Helvetica"/>
      </rPr>
      <t>[no area specified]</t>
    </r>
    <r>
      <rPr>
        <sz val="12"/>
        <color theme="1"/>
        <rFont val="Helvetica"/>
      </rPr>
      <t xml:space="preserve"> </t>
    </r>
    <r>
      <rPr>
        <sz val="12"/>
        <color rgb="FFFF0000"/>
        <rFont val="Helvetica"/>
      </rPr>
      <t>Clock Drawing Test</t>
    </r>
  </si>
  <si>
    <t>Study neuropsychologist, geriatrician and research nurse administered tests over three visits (over a 2-3 week period) in the participant's home</t>
  </si>
  <si>
    <t>First ischemic, hemorrhagic or undetermined stroke</t>
  </si>
  <si>
    <t>Multicenter cohort (prospective) study</t>
  </si>
  <si>
    <t>359 patients (age 80.8 ± 4.7 years)</t>
  </si>
  <si>
    <t xml:space="preserve">Admission (22.3±14 6 days PS) and discharge (50.0±27.7 days PS) </t>
  </si>
  <si>
    <r>
      <rPr>
        <b/>
        <sz val="12"/>
        <color theme="1"/>
        <rFont val="Helvetica"/>
      </rPr>
      <t>Neuropsychological impairment</t>
    </r>
    <r>
      <rPr>
        <sz val="12"/>
        <color theme="1"/>
        <rFont val="Helvetica"/>
      </rPr>
      <t xml:space="preserve"> (MMSE) and </t>
    </r>
    <r>
      <rPr>
        <b/>
        <sz val="12"/>
        <color theme="1"/>
        <rFont val="Helvetica"/>
      </rPr>
      <t>extent of disability</t>
    </r>
    <r>
      <rPr>
        <sz val="12"/>
        <color theme="1"/>
        <rFont val="Helvetica"/>
      </rPr>
      <t xml:space="preserve"> (FIM)</t>
    </r>
  </si>
  <si>
    <t>from 382 patiens, 23 patients died during in-hospital stay</t>
  </si>
  <si>
    <t>Diener et al. (Multinational)</t>
  </si>
  <si>
    <t>1 month after randomization (onset to randomization ~15 days), 2 years, and penultimate visit (average FU 2.5 years)</t>
  </si>
  <si>
    <t>When patients were unable to attend a follow-up visit, scores were assigned by telephone assessment. For patients with severe aphasia, responses were obtained through a proxy or the treating physician</t>
  </si>
  <si>
    <t>included prestroke dementia</t>
  </si>
  <si>
    <t>Included MMSE &lt; 24</t>
  </si>
  <si>
    <r>
      <t xml:space="preserve">Outcome of rehabilitation </t>
    </r>
    <r>
      <rPr>
        <sz val="12"/>
        <color theme="1"/>
        <rFont val="Helvetica"/>
      </rPr>
      <t>(FIM)</t>
    </r>
  </si>
  <si>
    <t>61 patients (age 68.7 SD 11.2) and 35 controls (age 68.9 SD 9.8)</t>
  </si>
  <si>
    <t>table with details for LTU and dropouts (7 controls and 14 patients)</t>
  </si>
  <si>
    <r>
      <rPr>
        <b/>
        <sz val="12"/>
        <color theme="1"/>
        <rFont val="Helvetica"/>
      </rPr>
      <t>Degree of disability</t>
    </r>
    <r>
      <rPr>
        <sz val="12"/>
        <color theme="1"/>
        <rFont val="Helvetica"/>
      </rPr>
      <t xml:space="preserve"> (FIM)</t>
    </r>
  </si>
  <si>
    <t>62 withdrew from study (too ill to participate), 26 died, 3 moved out of town. Total 70 patients and 21 control</t>
  </si>
  <si>
    <r>
      <t>198 patients (stroke n=164, TIA=34, and healthy controls=106) (</t>
    </r>
    <r>
      <rPr>
        <b/>
        <sz val="12"/>
        <color theme="1"/>
        <rFont val="Helvetica"/>
      </rPr>
      <t xml:space="preserve">reported data </t>
    </r>
    <r>
      <rPr>
        <sz val="12"/>
        <color theme="1"/>
        <rFont val="Helvetica"/>
      </rPr>
      <t xml:space="preserve">- </t>
    </r>
    <r>
      <rPr>
        <b/>
        <sz val="12"/>
        <color theme="1"/>
        <rFont val="Helvetica"/>
      </rPr>
      <t>no cog impairment group=59</t>
    </r>
    <r>
      <rPr>
        <sz val="12"/>
        <color theme="1"/>
        <rFont val="Helvetica"/>
      </rPr>
      <t xml:space="preserve">, age 69.47 SD 8.57; </t>
    </r>
    <r>
      <rPr>
        <b/>
        <sz val="12"/>
        <color theme="1"/>
        <rFont val="Helvetica"/>
      </rPr>
      <t xml:space="preserve">vascular cognitive impairment group=45, </t>
    </r>
    <r>
      <rPr>
        <sz val="12"/>
        <color theme="1"/>
        <rFont val="Helvetica"/>
      </rPr>
      <t xml:space="preserve">71.27 SD 9.70; </t>
    </r>
    <r>
      <rPr>
        <b/>
        <sz val="12"/>
        <color theme="1"/>
        <rFont val="Helvetica"/>
      </rPr>
      <t xml:space="preserve">and healthy controls=84, </t>
    </r>
    <r>
      <rPr>
        <sz val="12"/>
        <color theme="1"/>
        <rFont val="Helvetica"/>
      </rPr>
      <t>age 70.20 SD 5.89)</t>
    </r>
  </si>
  <si>
    <r>
      <rPr>
        <b/>
        <sz val="12"/>
        <color theme="1"/>
        <rFont val="Helvetica"/>
      </rPr>
      <t>Cognitive impact resulting from stroke</t>
    </r>
    <r>
      <rPr>
        <sz val="12"/>
        <color theme="1"/>
        <rFont val="Helvetica"/>
      </rPr>
      <t xml:space="preserve"> (AMT)</t>
    </r>
  </si>
  <si>
    <r>
      <rPr>
        <b/>
        <sz val="12"/>
        <color theme="1"/>
        <rFont val="Helvetica"/>
      </rPr>
      <t xml:space="preserve">Field of vision </t>
    </r>
    <r>
      <rPr>
        <sz val="12"/>
        <color theme="1"/>
        <rFont val="Helvetica"/>
      </rPr>
      <t>(UFOV test [comprising divided attention, selective attention, and speed of processing subtests])</t>
    </r>
  </si>
  <si>
    <r>
      <rPr>
        <b/>
        <sz val="12"/>
        <color theme="1"/>
        <rFont val="Helvetica"/>
      </rPr>
      <t>Cognitive function</t>
    </r>
    <r>
      <rPr>
        <sz val="12"/>
        <color theme="1"/>
        <rFont val="Helvetica"/>
      </rPr>
      <t xml:space="preserve"> (MMSE); </t>
    </r>
    <r>
      <rPr>
        <b/>
        <sz val="12"/>
        <color theme="1"/>
        <rFont val="Helvetica"/>
      </rPr>
      <t>Cognitive dysfunctions before and after stroke</t>
    </r>
    <r>
      <rPr>
        <sz val="12"/>
        <color theme="1"/>
        <rFont val="Helvetica"/>
      </rPr>
      <t xml:space="preserve"> (CIMP-QUEST); </t>
    </r>
    <r>
      <rPr>
        <b/>
        <sz val="12"/>
        <color theme="1"/>
        <rFont val="Helvetica"/>
      </rPr>
      <t>Auditory memory</t>
    </r>
    <r>
      <rPr>
        <sz val="12"/>
        <color theme="1"/>
        <rFont val="Helvetica"/>
      </rPr>
      <t xml:space="preserve"> (WLM); </t>
    </r>
    <r>
      <rPr>
        <b/>
        <sz val="12"/>
        <color theme="1"/>
        <rFont val="Helvetica"/>
      </rPr>
      <t xml:space="preserve">Visual memory </t>
    </r>
    <r>
      <rPr>
        <sz val="12"/>
        <color theme="1"/>
        <rFont val="Helvetica"/>
      </rPr>
      <t xml:space="preserve">[nonverbal] (Cronhol-Molander); </t>
    </r>
    <r>
      <rPr>
        <b/>
        <sz val="12"/>
        <color theme="1"/>
        <rFont val="Helvetica"/>
      </rPr>
      <t xml:space="preserve">visuospatial function </t>
    </r>
    <r>
      <rPr>
        <sz val="12"/>
        <color theme="1"/>
        <rFont val="Helvetica"/>
      </rPr>
      <t xml:space="preserve">(draw mirror image of a cup, count number of cubes, copy cube; </t>
    </r>
    <r>
      <rPr>
        <b/>
        <sz val="12"/>
        <color theme="1"/>
        <rFont val="Helvetica"/>
      </rPr>
      <t xml:space="preserve">EF </t>
    </r>
    <r>
      <rPr>
        <sz val="12"/>
        <color theme="1"/>
        <rFont val="Helvetica"/>
      </rPr>
      <t xml:space="preserve">(I-flex [a short form of the EXIT], and Stroop [Victoria version); </t>
    </r>
    <r>
      <rPr>
        <b/>
        <sz val="12"/>
        <color theme="1"/>
        <rFont val="Helvetica"/>
      </rPr>
      <t>speed and attention</t>
    </r>
    <r>
      <rPr>
        <sz val="12"/>
        <color theme="1"/>
        <rFont val="Helvetica"/>
      </rPr>
      <t xml:space="preserve"> (TMT A); </t>
    </r>
    <r>
      <rPr>
        <b/>
        <sz val="12"/>
        <color theme="1"/>
        <rFont val="Helvetica"/>
      </rPr>
      <t>Logical deductive ability</t>
    </r>
    <r>
      <rPr>
        <sz val="12"/>
        <color theme="1"/>
        <rFont val="Helvetica"/>
      </rPr>
      <t xml:space="preserve"> (RCM set A)</t>
    </r>
  </si>
  <si>
    <t xml:space="preserve">164 patients (age 72 SD 7.5 years)  [122 patients evaluated at 3 months - age 71.6, SD 7.5 years) </t>
  </si>
  <si>
    <t>First-ever stroke presenting clinical features of lacunar stroke</t>
  </si>
  <si>
    <r>
      <t>Attention and short-term memory</t>
    </r>
    <r>
      <rPr>
        <sz val="12"/>
        <color theme="1"/>
        <rFont val="Helvetica"/>
      </rPr>
      <t xml:space="preserve"> (DSF and Digit Symbol Substitution [from WAIS-III]); </t>
    </r>
    <r>
      <rPr>
        <b/>
        <sz val="12"/>
        <color theme="1"/>
        <rFont val="Helvetica"/>
      </rPr>
      <t>working memory</t>
    </r>
    <r>
      <rPr>
        <sz val="12"/>
        <color theme="1"/>
        <rFont val="Helvetica"/>
      </rPr>
      <t xml:space="preserve"> (DSB [from WAIS-III], </t>
    </r>
    <r>
      <rPr>
        <b/>
        <sz val="12"/>
        <color theme="1"/>
        <rFont val="Helvetica"/>
      </rPr>
      <t>premotor functions</t>
    </r>
    <r>
      <rPr>
        <sz val="12"/>
        <color theme="1"/>
        <rFont val="Helvetica"/>
      </rPr>
      <t xml:space="preserve"> (Luria’s Premotor Sequences); </t>
    </r>
    <r>
      <rPr>
        <b/>
        <sz val="12"/>
        <color theme="1"/>
        <rFont val="Helvetica"/>
      </rPr>
      <t xml:space="preserve">EF </t>
    </r>
    <r>
      <rPr>
        <sz val="12"/>
        <color theme="1"/>
        <rFont val="Helvetica"/>
      </rPr>
      <t xml:space="preserve">(Categorical Verbal Fluency [animals, 1-min]; TMT A and B; and Stroop [interference subtest]); </t>
    </r>
    <r>
      <rPr>
        <b/>
        <sz val="12"/>
        <color theme="1"/>
        <rFont val="Helvetica"/>
      </rPr>
      <t>Memory</t>
    </r>
    <r>
      <rPr>
        <sz val="12"/>
        <color theme="1"/>
        <rFont val="Helvetica"/>
      </rPr>
      <t xml:space="preserve"> (VR [from WMS-III] OR delayed recall [from RAVLT])</t>
    </r>
  </si>
  <si>
    <t>40 patients recruited. Only 15 patients for each group completed follow-up examinations and were included</t>
  </si>
  <si>
    <t xml:space="preserve">Abulia and cognitive impairment in two patients with capsular genu infarct
</t>
  </si>
  <si>
    <t>Pantoni et al. (Italy)</t>
  </si>
  <si>
    <t xml:space="preserve">Assessing cognitive function after stroke using the FIM instrument
</t>
  </si>
  <si>
    <t>Cavanagh et al. (country not specified)</t>
  </si>
  <si>
    <t xml:space="preserve">Depression in stroke patients 7 years following stroke
</t>
  </si>
  <si>
    <t>Dam (Denmark)</t>
  </si>
  <si>
    <t xml:space="preserve">Initial right hemisphere take-over and subsequent bilateral participation during recovery from aphasia
</t>
  </si>
  <si>
    <t>Case report</t>
  </si>
  <si>
    <t>Ansaldo et al. (Canada)</t>
  </si>
  <si>
    <t xml:space="preserve">Recovery from unilateral neglect after right-hemisphere stroke
</t>
  </si>
  <si>
    <t xml:space="preserve"> longitudinal, observational and prospective.</t>
  </si>
  <si>
    <t>37 stroke patients (age 74, range 33 - 90 years)</t>
  </si>
  <si>
    <t>Baseline (2-4 weeks PS), 6 months and 12 months</t>
  </si>
  <si>
    <t>MMSE &lt; 17 excluded</t>
  </si>
  <si>
    <t>5 patients died at six months, 4 more died at twelve months, 2 had recurrent stroke and 1 LTUF for mental disease</t>
  </si>
  <si>
    <t>Bennet et al. (Australia)</t>
  </si>
  <si>
    <t>Subcortical vascular disease and functional decline: A 6-year predictor study</t>
  </si>
  <si>
    <t>Effect of functional gain on satisfaction with medical rehabilitation after stroke</t>
  </si>
  <si>
    <t>Bagg et al. (Canada)</t>
  </si>
  <si>
    <t>Effect of age on functional outcomes after stroke rehabilitation</t>
  </si>
  <si>
    <t>561 patients (age 71 SD 11.6)</t>
  </si>
  <si>
    <t>Ischemic, hermorrhagic and SAH</t>
  </si>
  <si>
    <t>Data were initially collected for a total of 640 patients. Those who died (n=11), were admitted for rehabilitation after a recurrent stroke (n=33), had a tumor (n=11), or were found to be inappropriate shortly after admission because of noncompliance, confusion, or medical instability (n=24)</t>
  </si>
  <si>
    <t>Recorded by each patient’s treating therapists and primary nurse within 48 hours of admission and discharge</t>
  </si>
  <si>
    <t>Admission (~22 days PS) and discharge (LOS ~44 days)</t>
  </si>
  <si>
    <t>No severe cog impairment</t>
  </si>
  <si>
    <t>yes (FIM)</t>
  </si>
  <si>
    <t>Delayed poststroke dementia - A 4-year follow-up study</t>
  </si>
  <si>
    <t>Altieri et al. (Italy)</t>
  </si>
  <si>
    <t>Awareness of deficits in stroke rehabilitation</t>
  </si>
  <si>
    <t>Hartman-Maeir et al. (Israel)</t>
  </si>
  <si>
    <t xml:space="preserve">Prospective follow-up study between 3 and 15 months after stroke: improvements and decline in cognitive function among dementia-free stroke survivors &gt;75 years of age
</t>
  </si>
  <si>
    <t>Ballard et al. (England)</t>
  </si>
  <si>
    <t>Hemorrhage burden predicts recurrent intracerebral hemorrhage after lobar hemorrhage</t>
  </si>
  <si>
    <t>Greenberg et al. (USA)</t>
  </si>
  <si>
    <t xml:space="preserve">Cognitive decline in a prospectively studied group of stroke survivors, with a particular emphasis on the &gt; 75's
</t>
  </si>
  <si>
    <t>Lowery et al. (England)</t>
  </si>
  <si>
    <t xml:space="preserve">Poststroke depression: an 18-month follow-up
</t>
  </si>
  <si>
    <t>Berg et al. (Finland)</t>
  </si>
  <si>
    <t>Leukoaraiosis more than dementia is a predictor of stroke recurrence</t>
  </si>
  <si>
    <t>Henon et al. (France)</t>
  </si>
  <si>
    <t>Progression of cognitive impairment in stroke patients</t>
  </si>
  <si>
    <t>Prevalence of post-stroke depression in an Irish sample and its relationship with disability and outcome following inpatient rehabilitation</t>
  </si>
  <si>
    <t>Cassidy et al. (Ireland)</t>
  </si>
  <si>
    <t>A Specialist Registrar in Rehabilitation Medicine carried out the assessments of disability and cognition in the morning and a Liaison Psychiatry Research Fellow carried out the assessment of mood in the afternoon. The two assessors were blinded to each other’s findings</t>
  </si>
  <si>
    <t>Admission (3-12 mo PS) and 2 months</t>
  </si>
  <si>
    <t>[not specified] Prospective</t>
  </si>
  <si>
    <t>50 patients (age 51.4 SD 1.2 years)</t>
  </si>
  <si>
    <t>Global aphasia and severe comp deficits excluded</t>
  </si>
  <si>
    <t>mo</t>
  </si>
  <si>
    <t>Four subjects did not complete FU assessment, one of whom had MDD at baseline</t>
  </si>
  <si>
    <t>Desmond et al. (USA)</t>
  </si>
  <si>
    <t xml:space="preserve">Incidence of dementia after ischemic stroke: results of a longitudinal study
</t>
  </si>
  <si>
    <t>Diabetes mellitus and risk of Alzheimer's disease and dementia with stroke in a multiethnic cohort</t>
  </si>
  <si>
    <t>Luchsinger et al. (USA)</t>
  </si>
  <si>
    <t xml:space="preserve">Influence of prestroke dementia on early and delayed mortality in stroke patients
</t>
  </si>
  <si>
    <t xml:space="preserve">Assessment of functioning and disability after ischemic stroke
</t>
  </si>
  <si>
    <t>Weimar et al. (Germany)</t>
  </si>
  <si>
    <t xml:space="preserve">Early fluoxetine treatment of post-stroke depression - A three-month double-blind placebo-controlled study with an open-label long-term follow up
</t>
  </si>
  <si>
    <t>Fruehwald et al. (Austria)</t>
  </si>
  <si>
    <t xml:space="preserve">The relationship between physical impairment and disability during stroke rehabilitation: effect of cognitive status
</t>
  </si>
  <si>
    <t>Nas et al. (Turkey)</t>
  </si>
  <si>
    <t>[not specified] follow-up</t>
  </si>
  <si>
    <t>40 patients (age 57.1 SD 12.99 years)</t>
  </si>
  <si>
    <t>Ischemic, hemorrhagic and other</t>
  </si>
  <si>
    <t>Admission (138.9 ± 88.29 days PS) and discharge (47.15 ± 23.40 weeks)</t>
  </si>
  <si>
    <t>Physician certified by the Uniform Data System for Medical Rehabilitation.</t>
  </si>
  <si>
    <t>not evidenced</t>
  </si>
  <si>
    <t>Lack of communication abilities excluded</t>
  </si>
  <si>
    <t>no unawareness</t>
  </si>
  <si>
    <t>no neglect or visual deficits</t>
  </si>
  <si>
    <t xml:space="preserve">Memory impairment, but not cerebrovascular disease, predicts progression of MCI to dementia
</t>
  </si>
  <si>
    <t>DeCarli et al. (USA)</t>
  </si>
  <si>
    <t xml:space="preserve">Role of disengagement failure and attentional gradient in unilateral spatial neglect - a longitudinal study
</t>
  </si>
  <si>
    <t>Sacher et al. (Israel)</t>
  </si>
  <si>
    <t>8 patients (age 54 SD 14.2 years)</t>
  </si>
  <si>
    <t>First Ischemic and hemorrhagic</t>
  </si>
  <si>
    <t>4 ± 2 weeks, and 6 ± 2 weeks PS</t>
  </si>
  <si>
    <t>No past history of neurological conditions</t>
  </si>
  <si>
    <t>intact visual fields on confrontation</t>
  </si>
  <si>
    <t>Prediction of poststroke dementia</t>
  </si>
  <si>
    <t>Vascular factors and cognition: toward a prevention of dementia?</t>
  </si>
  <si>
    <t>Tzourio (Australia)</t>
  </si>
  <si>
    <t xml:space="preserve">Perindopril pROtection aGainst REcurrent Stroke Study (PROGRESS): interpretation and implementation
</t>
  </si>
  <si>
    <t>Chalmers et al. (Australia)</t>
  </si>
  <si>
    <t>Consequences of mild stroke in persons &lt; 75 years - A 1-year follow-up</t>
  </si>
  <si>
    <t>Carlsson et al.</t>
  </si>
  <si>
    <t xml:space="preserve">Predictors of disability post stroke: findings from the H-EPESE
</t>
  </si>
  <si>
    <t>Bui et al. (USA)</t>
  </si>
  <si>
    <t>Enhancement of the somatosensory N140 component during attentional training after stroke</t>
  </si>
  <si>
    <t>Giaquinto and Fraoli (Italy)</t>
  </si>
  <si>
    <t>Stroke recovery induced by coordination dynamic therapy and quantified by the coordination dynamic recording method</t>
  </si>
  <si>
    <t>Schalow (Switzerland)</t>
  </si>
  <si>
    <t xml:space="preserve">Relationship of motor and cognitive abilities to functional performance in stroke rehabilitation
</t>
  </si>
  <si>
    <t>Fong et al. (China)</t>
  </si>
  <si>
    <t>Hillis et al. (USA)</t>
  </si>
  <si>
    <t xml:space="preserve">Subcortical aphasia and neglect in acute stroke: the role of cortical hypoperfusion
</t>
  </si>
  <si>
    <t>Natural history of dementia associated with lacunar infarctions</t>
  </si>
  <si>
    <t>Aharon-Perets et al. (Israel)</t>
  </si>
  <si>
    <t>Sturm et al. (Germany)</t>
  </si>
  <si>
    <t xml:space="preserve">Functional reorganisation in patients with right hemisphere stroke after training of alertness: a longitudinal PET and fMRI study in eight cases
</t>
  </si>
  <si>
    <t xml:space="preserve">Can forced-use therapy be clinically applied after stroke? An exploratory randomized controlled trial
</t>
  </si>
  <si>
    <t>Ploughman et al. (Canada)</t>
  </si>
  <si>
    <t>Stapleton et al. (England)</t>
  </si>
  <si>
    <t xml:space="preserve">A pilot study of attention deficits, balance control and falls in the subacute stage following stroke
</t>
  </si>
  <si>
    <t>Effects of blood pressure lowering with perindopril and indapamide therapy on dementia and cognitive decline in patients with cerebrovascular disease</t>
  </si>
  <si>
    <t>PROGRESS Collaborative Group (Mutinational)</t>
  </si>
  <si>
    <t>Keren et al. (Israel)</t>
  </si>
  <si>
    <t xml:space="preserve">Relationship between rehabilitation therapies and outcome of stroke patients in Israel: a preliminary study
</t>
  </si>
  <si>
    <t>Progression of cognitive impairment after stroke: one year results from a longitudinal study of Singaporean stroke patients</t>
  </si>
  <si>
    <t>Tham et al. (Singapore)</t>
  </si>
  <si>
    <t xml:space="preserve">Unilateral visual neglect in right-hemisphere stroke: a longitudinal study
</t>
  </si>
  <si>
    <t xml:space="preserve">Suicidal ideas in stroke patients 3 and 15 months after stroke
</t>
  </si>
  <si>
    <t>Pohjasvaara et al. (Finland)</t>
  </si>
  <si>
    <t>Transform to readable PDF</t>
  </si>
  <si>
    <t>Cognitive functioning after stroke: a one-year follow-up study</t>
  </si>
  <si>
    <t>Suicidal ideation among patients with acute life-threatening physical illness: patients with stroke, traumatic brain injury, myocardial infarction, and spinal cord injury</t>
  </si>
  <si>
    <t>Kishi et al. (USA)</t>
  </si>
  <si>
    <t>Raji et al. (USA)</t>
  </si>
  <si>
    <t xml:space="preserve">Cognitive status and incident disability in older Mexican Americans: findings from the Hispanic established population for the epidemiological study of the elderly
</t>
  </si>
  <si>
    <t>Longitudinal scores in text (not in table)</t>
  </si>
  <si>
    <t>Riepe et al. (Germany)</t>
  </si>
  <si>
    <t xml:space="preserve">Screening for cognitive impairment in patients with acute stroke
</t>
  </si>
  <si>
    <t>Cognitive functions and depression as predictors of poor outcome 15 months after stroke</t>
  </si>
  <si>
    <t>Kaneko et al. (Canada)</t>
  </si>
  <si>
    <t xml:space="preserve">Relationship of sleep apnea to functional capacity and length of hospitalization following stroke
</t>
  </si>
  <si>
    <t>Bohannon et al. (USA)</t>
  </si>
  <si>
    <t xml:space="preserve">Functional gains during acute hospitalization for stroke
</t>
  </si>
  <si>
    <t xml:space="preserve">Rehabilitation outcome of elderly patients after a first stroke: effect of cognitive status at admission on the functional outcome
</t>
  </si>
  <si>
    <t>Heruti et al. (Israel)</t>
  </si>
  <si>
    <t>Eldar et al. (Israel)</t>
  </si>
  <si>
    <t xml:space="preserve">Quality of care for urinary incontinence in a rehabilitation setting for patients with stroke. Simultaneous monitoring of process and outcome
</t>
  </si>
  <si>
    <t xml:space="preserve">A pilot randomized trial of induced blood pressure elevation: effects on function and focal perfusion in acute and subacute stroke
</t>
  </si>
  <si>
    <t>Piguet et al. (Australia)</t>
  </si>
  <si>
    <t>Vascular risk factors, cognition and dementia incidence over 6 years in the Sydney older persons study</t>
  </si>
  <si>
    <t>Post-stroke follow-up in a rehabilitation center outpatient clinic</t>
  </si>
  <si>
    <t>Greenberg et al. (Israel)</t>
  </si>
  <si>
    <t>Two clinical psychiatrists interviewed the patients. The same psychiatrists administered, at day zero and at weeks 1, 2, 4, 6, and 8 of treatment,</t>
  </si>
  <si>
    <t>MMSE scores  in figures. Transformed PDF to text</t>
  </si>
  <si>
    <t>[Not specified]</t>
  </si>
  <si>
    <t>50 patients (alexithymia = 18, age 65.7 SD 12.4; and No alexithymia = 32, age 64.4 SD 10.68)</t>
  </si>
  <si>
    <t>severe comprehensive aphasia excluded (part 1 of the toke test SF)</t>
  </si>
  <si>
    <t>MMSE &lt; 5 excluded</t>
  </si>
  <si>
    <t>1, 2, 4, 6, and 8 weeks of treatment (baseline 128.7 SD 1178.9 days PS)</t>
  </si>
  <si>
    <t>52 enrolled. 2 dropped out (1 non-compliance and 1 developed arrhytmia)</t>
  </si>
  <si>
    <t>First ever stroke [subtype not specified]</t>
  </si>
  <si>
    <t>115 patients (age 61 SD 14.8)</t>
  </si>
  <si>
    <t>Global intellectual deterioration excluded</t>
  </si>
  <si>
    <t>Observational + intervention for a small subsample</t>
  </si>
  <si>
    <t>Before  (&lt;24 hrs PS) and after treatment (3 days after first eval)</t>
  </si>
  <si>
    <t>yes (language)</t>
  </si>
  <si>
    <t>Descriptions were scored by a trained speech language pathologist for number of correct content units, content units/minute and syllable/minute, and compared with published norms</t>
  </si>
  <si>
    <t>lexical tasks (auditory and reading comprehension, picture naming, tactile naming, oral reading and repetition) Evaluated with (i) Oral and written naming of pictured objects (n = 34 items). (ii) Oral naming of objects with tactile input (n = 17 items). (iii) Oral reading of words (n = 34) and pseudowords (n = 25). (iv) Spelling to dictation of words (n = 34) and pseudowords (n = 25). (v) Spoken word/picture veri®cation (n = 51 items)</t>
  </si>
  <si>
    <t>[Not specified] Follow-up</t>
  </si>
  <si>
    <t>77 patients (65. 9 SD 8.1 years)</t>
  </si>
  <si>
    <t>First time lacunar</t>
  </si>
  <si>
    <t>Interval between two FU visits was 5-41 months</t>
  </si>
  <si>
    <t>Annual change and SD reported for each test. Unclear eval timepoints PS</t>
  </si>
  <si>
    <t>mild to moderatedementia included</t>
  </si>
  <si>
    <t>yes (LM)</t>
  </si>
  <si>
    <t>One phase treatment with pre and post measurements</t>
  </si>
  <si>
    <t>8 patients (memory training group=4, age 61.5, range 50-65 years; and alertness training=4, age 50, range 46-68 years)</t>
  </si>
  <si>
    <t>Ischemic and vasculitis</t>
  </si>
  <si>
    <t>Before (5-21 months or more PS) and after training (length 4 weeks, 4-6 weeks after baseline)</t>
  </si>
  <si>
    <t>Unclear (double check)</t>
  </si>
  <si>
    <t>Acute phase (&lt;3 months PS), 6-9, 12-18, and &gt; 18 months</t>
  </si>
  <si>
    <t>administered by a trained research assistant. All administrations videotaped, and portions were randomly selected for review by one of the principal investigators. Similarly, selected score sheets were checked to ensure reliability of scoring.</t>
  </si>
  <si>
    <t xml:space="preserve">54 patients (age 65.94, SD 13.21) [only 18 patients longitudinal] </t>
  </si>
  <si>
    <t>Not addressed (incomplete data described in table 1)</t>
  </si>
  <si>
    <t>One year follow up</t>
  </si>
  <si>
    <t xml:space="preserve">CODAS cohort. Transform to readable PDF. </t>
  </si>
  <si>
    <t>1, 6, and 12 months PS</t>
  </si>
  <si>
    <t>First ever cerebral stroke (territorial, lacunar and hemorrhagic)</t>
  </si>
  <si>
    <t>196 patients (age 68.4 SD 12.5)</t>
  </si>
  <si>
    <t>24, LTFU at six months, 13 more at twelve months</t>
  </si>
  <si>
    <t>MMSE &gt;= 15 included</t>
  </si>
  <si>
    <t>Helsinki Stroke Aging Memory Study. Transform to readable PDF</t>
  </si>
  <si>
    <t>286 patients (age 69.3 SD 8.6 years)</t>
  </si>
  <si>
    <t>Examination conducted by a board-certified neurologist</t>
  </si>
  <si>
    <t>486 patients at baseline, from which 25 died, 5 could not be reached, and 170 did not fulfill the in detail the BDI</t>
  </si>
  <si>
    <t>[Not specified] longitudinal cohort</t>
  </si>
  <si>
    <t>3 and 15 months PS</t>
  </si>
  <si>
    <t>209 patients (age 69.8 SD 13.3 years)</t>
  </si>
  <si>
    <t>within 24 hours and 3 months PS</t>
  </si>
  <si>
    <t>Excluded ADAScog aphasia 10 or less correct items excluded</t>
  </si>
  <si>
    <t>[Not specified] 3 month follow up</t>
  </si>
  <si>
    <t>Not attrition. 50 patients acceeible to three month FU. These patients were less severely affected on admisssion</t>
  </si>
  <si>
    <t>286 patients (age 69.3 SD 8.6 years) [divided in two groups - dependent and independent]</t>
  </si>
  <si>
    <t>451 patients (71.2 SD 15.1 years)</t>
  </si>
  <si>
    <t>trained research nurse gathered information about patients’ functional independence at admission and discharge by retrieving FIM scores</t>
  </si>
  <si>
    <t>Admission and discharge (5.5 ± 4.6 [1 to 36] days)</t>
  </si>
  <si>
    <t>Patients are evaluated within 72 hours after admission by the rehabilitation team (composed of a nurse, a physiotherapist, an occupational therapist, a speech therapist</t>
  </si>
  <si>
    <t>315 patients (age 75.3 SD 7.6)</t>
  </si>
  <si>
    <t>First acute [not specified]</t>
  </si>
  <si>
    <t>Admission (3.96 SD 6.77 days PS) and discharge (LOS 46.1 days)</t>
  </si>
  <si>
    <t>Nonconcurrent prospective</t>
  </si>
  <si>
    <t>Pilot randomized trial</t>
  </si>
  <si>
    <r>
      <rPr>
        <b/>
        <sz val="12"/>
        <color rgb="FFFF0000"/>
        <rFont val="Helvetica"/>
      </rPr>
      <t>2 week, 6 and 12 month eval] -</t>
    </r>
    <r>
      <rPr>
        <b/>
        <sz val="12"/>
        <color theme="1"/>
        <rFont val="Helvetica"/>
      </rPr>
      <t xml:space="preserve"> Cognitive function</t>
    </r>
    <r>
      <rPr>
        <sz val="12"/>
        <color theme="1"/>
        <rFont val="Helvetica"/>
      </rPr>
      <t xml:space="preserve"> (similarities, digit symbol, and block design [from WAIS]; and logical memory and verbal learning [from WMS-R]); right and left hand tapping; and language abilitites (WAB).</t>
    </r>
    <r>
      <rPr>
        <sz val="12"/>
        <color rgb="FFFF0000"/>
        <rFont val="Helvetica"/>
      </rPr>
      <t xml:space="preserve"> </t>
    </r>
    <r>
      <rPr>
        <b/>
        <sz val="12"/>
        <color rgb="FFFF0000"/>
        <rFont val="Helvetica"/>
      </rPr>
      <t xml:space="preserve">2 week and 18 month assessment - </t>
    </r>
    <r>
      <rPr>
        <b/>
        <sz val="12"/>
        <color theme="1"/>
        <rFont val="Helvetica"/>
      </rPr>
      <t>Intellectual abilities</t>
    </r>
    <r>
      <rPr>
        <sz val="12"/>
        <color theme="1"/>
        <rFont val="Helvetica"/>
      </rPr>
      <t xml:space="preserve"> (WAIS information, comprehension, similarities, arithmetic, block design, picture arrangement, picture comprehension, and digit symbol); </t>
    </r>
    <r>
      <rPr>
        <b/>
        <sz val="12"/>
        <color theme="1"/>
        <rFont val="Helvetica"/>
      </rPr>
      <t xml:space="preserve">memory functions </t>
    </r>
    <r>
      <rPr>
        <sz val="12"/>
        <color theme="1"/>
        <rFont val="Helvetica"/>
      </rPr>
      <t xml:space="preserve">(WMS-R); </t>
    </r>
    <r>
      <rPr>
        <b/>
        <sz val="12"/>
        <color theme="1"/>
        <rFont val="Helvetica"/>
      </rPr>
      <t>and</t>
    </r>
    <r>
      <rPr>
        <sz val="12"/>
        <color theme="1"/>
        <rFont val="Helvetica"/>
      </rPr>
      <t xml:space="preserve"> </t>
    </r>
    <r>
      <rPr>
        <b/>
        <sz val="12"/>
        <color theme="1"/>
        <rFont val="Helvetica"/>
      </rPr>
      <t xml:space="preserve">motor functions </t>
    </r>
    <r>
      <rPr>
        <sz val="12"/>
        <color theme="1"/>
        <rFont val="Helvetica"/>
      </rPr>
      <t xml:space="preserve">(Luria's tasks hand sequencing, hand posture and reciprocal coordination) </t>
    </r>
    <r>
      <rPr>
        <b/>
        <sz val="12"/>
        <color theme="1"/>
        <rFont val="Helvetica"/>
      </rPr>
      <t/>
    </r>
  </si>
  <si>
    <r>
      <rPr>
        <b/>
        <sz val="12"/>
        <color theme="1"/>
        <rFont val="Helvetica"/>
      </rPr>
      <t>Memory</t>
    </r>
    <r>
      <rPr>
        <sz val="12"/>
        <color theme="1"/>
        <rFont val="Helvetica"/>
      </rPr>
      <t xml:space="preserve"> (AVLT), </t>
    </r>
    <r>
      <rPr>
        <b/>
        <sz val="12"/>
        <color theme="1"/>
        <rFont val="Helvetica"/>
      </rPr>
      <t xml:space="preserve">EF and mental speed </t>
    </r>
    <r>
      <rPr>
        <sz val="12"/>
        <color theme="1"/>
        <rFont val="Helvetica"/>
      </rPr>
      <t xml:space="preserve">(Stroop + CST), </t>
    </r>
    <r>
      <rPr>
        <b/>
        <sz val="12"/>
        <color theme="1"/>
        <rFont val="Helvetica"/>
      </rPr>
      <t>calculation and visuospatial abilities</t>
    </r>
    <r>
      <rPr>
        <sz val="12"/>
        <color theme="1"/>
        <rFont val="Helvetica"/>
      </rPr>
      <t xml:space="preserve"> [subscales from GIS], </t>
    </r>
    <r>
      <rPr>
        <b/>
        <sz val="12"/>
        <color theme="1"/>
        <rFont val="Helvetica"/>
      </rPr>
      <t>orientation, attention, praxis, language and abstract reasoning</t>
    </r>
    <r>
      <rPr>
        <sz val="12"/>
        <color theme="1"/>
        <rFont val="Helvetica"/>
      </rPr>
      <t xml:space="preserve"> (CAMCOG)</t>
    </r>
  </si>
  <si>
    <r>
      <rPr>
        <b/>
        <sz val="12"/>
        <color theme="1"/>
        <rFont val="Helvetica"/>
      </rPr>
      <t>Cognitive status</t>
    </r>
    <r>
      <rPr>
        <sz val="12"/>
        <color theme="1"/>
        <rFont val="Helvetica"/>
      </rPr>
      <t xml:space="preserve"> (SS-IQCODE) [all time-points]; </t>
    </r>
    <r>
      <rPr>
        <sz val="12"/>
        <color rgb="FFFF0000"/>
        <rFont val="Helvetica"/>
      </rPr>
      <t>[and 3, 12, and 24 mo PS]</t>
    </r>
    <r>
      <rPr>
        <sz val="12"/>
        <color theme="1"/>
        <rFont val="Helvetica"/>
      </rPr>
      <t xml:space="preserve"> MMSE, SPMSQ, hearing and simple/random visual reaction time, bell test, verbal fluency (category and phonetic), picture recognition, word learning, logic memory, and block test (from WAIS), naming (verbal and picture from the Boston Aphasia Battery), token test, and similarities (WAIS). Tests were grouped into </t>
    </r>
    <r>
      <rPr>
        <sz val="12"/>
        <color rgb="FFFF0000"/>
        <rFont val="Helvetica"/>
      </rPr>
      <t>seven cognitive domains</t>
    </r>
    <r>
      <rPr>
        <sz val="12"/>
        <color theme="1"/>
        <rFont val="Helvetica"/>
      </rPr>
      <t xml:space="preserve">: </t>
    </r>
    <r>
      <rPr>
        <b/>
        <sz val="12"/>
        <color theme="1"/>
        <rFont val="Helvetica"/>
      </rPr>
      <t xml:space="preserve">orientation </t>
    </r>
    <r>
      <rPr>
        <sz val="12"/>
        <color theme="1"/>
        <rFont val="Helvetica"/>
      </rPr>
      <t xml:space="preserve">[temporal and spatial orientation from MMSE], </t>
    </r>
    <r>
      <rPr>
        <b/>
        <sz val="12"/>
        <color theme="1"/>
        <rFont val="Helvetica"/>
      </rPr>
      <t>tonic attention</t>
    </r>
    <r>
      <rPr>
        <sz val="12"/>
        <color theme="1"/>
        <rFont val="Helvetica"/>
      </rPr>
      <t xml:space="preserve"> (hearing and simple visual reaction time), </t>
    </r>
    <r>
      <rPr>
        <b/>
        <sz val="12"/>
        <color theme="1"/>
        <rFont val="Helvetica"/>
      </rPr>
      <t>phasic attention</t>
    </r>
    <r>
      <rPr>
        <sz val="12"/>
        <color theme="1"/>
        <rFont val="Helvetica"/>
      </rPr>
      <t xml:space="preserve"> (random visual reaction time), </t>
    </r>
    <r>
      <rPr>
        <b/>
        <sz val="12"/>
        <color theme="1"/>
        <rFont val="Helvetica"/>
      </rPr>
      <t xml:space="preserve">verbal fluency </t>
    </r>
    <r>
      <rPr>
        <sz val="12"/>
        <color theme="1"/>
        <rFont val="Helvetica"/>
      </rPr>
      <t xml:space="preserve">(category and phonetic fluency), </t>
    </r>
    <r>
      <rPr>
        <b/>
        <sz val="12"/>
        <color theme="1"/>
        <rFont val="Helvetica"/>
      </rPr>
      <t xml:space="preserve">comprehension </t>
    </r>
    <r>
      <rPr>
        <sz val="12"/>
        <color theme="1"/>
        <rFont val="Helvetica"/>
      </rPr>
      <t xml:space="preserve">(token test), </t>
    </r>
    <r>
      <rPr>
        <b/>
        <sz val="12"/>
        <color theme="1"/>
        <rFont val="Helvetica"/>
      </rPr>
      <t xml:space="preserve">memory </t>
    </r>
    <r>
      <rPr>
        <sz val="12"/>
        <color theme="1"/>
        <rFont val="Helvetica"/>
      </rPr>
      <t xml:space="preserve">(free immediate recall, free delayed recall, delayed logic memory), </t>
    </r>
    <r>
      <rPr>
        <b/>
        <sz val="12"/>
        <color theme="1"/>
        <rFont val="Helvetica"/>
      </rPr>
      <t>and visuoconstructive ability</t>
    </r>
    <r>
      <rPr>
        <sz val="12"/>
        <color theme="1"/>
        <rFont val="Helvetica"/>
      </rPr>
      <t xml:space="preserve"> (block test [from WAIS])</t>
    </r>
  </si>
  <si>
    <t>Cognitive FIM in figure 1</t>
  </si>
  <si>
    <r>
      <rPr>
        <b/>
        <sz val="12"/>
        <color theme="1"/>
        <rFont val="Helvetica"/>
      </rPr>
      <t>General cognitive function</t>
    </r>
    <r>
      <rPr>
        <sz val="12"/>
        <color theme="1"/>
        <rFont val="Helvetica"/>
      </rPr>
      <t xml:space="preserve"> (MMSE, ADAS-cog); </t>
    </r>
    <r>
      <rPr>
        <b/>
        <sz val="12"/>
        <color theme="1"/>
        <rFont val="Helvetica"/>
      </rPr>
      <t>EF</t>
    </r>
    <r>
      <rPr>
        <sz val="12"/>
        <color theme="1"/>
        <rFont val="Helvetica"/>
      </rPr>
      <t xml:space="preserve"> (Initiation/Perseveration [fromMDRS])</t>
    </r>
  </si>
  <si>
    <r>
      <rPr>
        <b/>
        <sz val="12"/>
        <color theme="1"/>
        <rFont val="Helvetica"/>
      </rPr>
      <t>verbal</t>
    </r>
    <r>
      <rPr>
        <sz val="12"/>
        <color theme="1"/>
        <rFont val="Helvetica"/>
      </rPr>
      <t xml:space="preserve"> </t>
    </r>
    <r>
      <rPr>
        <b/>
        <sz val="12"/>
        <color theme="1"/>
        <rFont val="Helvetica"/>
      </rPr>
      <t>memory</t>
    </r>
    <r>
      <rPr>
        <sz val="12"/>
        <color theme="1"/>
        <rFont val="Helvetica"/>
      </rPr>
      <t xml:space="preserve"> (LM I and II [from WMS-R]); </t>
    </r>
    <r>
      <rPr>
        <b/>
        <sz val="12"/>
        <color theme="1"/>
        <rFont val="Helvetica"/>
      </rPr>
      <t xml:space="preserve">visual memory </t>
    </r>
    <r>
      <rPr>
        <sz val="12"/>
        <color theme="1"/>
        <rFont val="Helvetica"/>
      </rPr>
      <t xml:space="preserve">(VA I and II [from WMS-R]); </t>
    </r>
    <r>
      <rPr>
        <b/>
        <sz val="12"/>
        <color theme="1"/>
        <rFont val="Helvetica"/>
      </rPr>
      <t>working memory</t>
    </r>
    <r>
      <rPr>
        <sz val="12"/>
        <color theme="1"/>
        <rFont val="Helvetica"/>
      </rPr>
      <t xml:space="preserve"> (DSB, Arithmetic [from WAIS-R]); </t>
    </r>
    <r>
      <rPr>
        <b/>
        <sz val="12"/>
        <color theme="1"/>
        <rFont val="Helvetica"/>
      </rPr>
      <t xml:space="preserve">attention </t>
    </r>
    <r>
      <rPr>
        <sz val="12"/>
        <color theme="1"/>
        <rFont val="Helvetica"/>
      </rPr>
      <t xml:space="preserve">(DS [from WAIS-R]); </t>
    </r>
    <r>
      <rPr>
        <b/>
        <sz val="12"/>
        <color theme="1"/>
        <rFont val="Helvetica"/>
      </rPr>
      <t>mental control</t>
    </r>
    <r>
      <rPr>
        <sz val="12"/>
        <color theme="1"/>
        <rFont val="Helvetica"/>
      </rPr>
      <t xml:space="preserve"> (WMS-R); </t>
    </r>
    <r>
      <rPr>
        <b/>
        <sz val="12"/>
        <color theme="1"/>
        <rFont val="Helvetica"/>
      </rPr>
      <t xml:space="preserve">language </t>
    </r>
    <r>
      <rPr>
        <sz val="12"/>
        <color theme="1"/>
        <rFont val="Helvetica"/>
      </rPr>
      <t xml:space="preserve">(15-item BNT); </t>
    </r>
    <r>
      <rPr>
        <b/>
        <sz val="12"/>
        <color theme="1"/>
        <rFont val="Helvetica"/>
      </rPr>
      <t>information processing speed</t>
    </r>
    <r>
      <rPr>
        <sz val="12"/>
        <color theme="1"/>
        <rFont val="Helvetica"/>
      </rPr>
      <t xml:space="preserve"> (TMT A and SDMT); </t>
    </r>
    <r>
      <rPr>
        <b/>
        <sz val="12"/>
        <color theme="1"/>
        <rFont val="Helvetica"/>
      </rPr>
      <t xml:space="preserve">visuoconstruction </t>
    </r>
    <r>
      <rPr>
        <sz val="12"/>
        <color theme="1"/>
        <rFont val="Helvetica"/>
      </rPr>
      <t xml:space="preserve">(BDT [from WAIS-R], and copying simple figures); </t>
    </r>
    <r>
      <rPr>
        <b/>
        <sz val="12"/>
        <color theme="1"/>
        <rFont val="Helvetica"/>
      </rPr>
      <t xml:space="preserve">praxis-gnosis </t>
    </r>
    <r>
      <rPr>
        <sz val="12"/>
        <color theme="1"/>
        <rFont val="Helvetica"/>
      </rPr>
      <t xml:space="preserve">(ideomotor apraxia subtest items, finger gnosis and stereognosis [from WAB]); </t>
    </r>
    <r>
      <rPr>
        <b/>
        <sz val="12"/>
        <color theme="1"/>
        <rFont val="Helvetica"/>
      </rPr>
      <t xml:space="preserve">abstract reasoning </t>
    </r>
    <r>
      <rPr>
        <sz val="12"/>
        <color theme="1"/>
        <rFont val="Helvetica"/>
      </rPr>
      <t xml:space="preserve">(Similarities, Picture Completion [from WAIS-R]); </t>
    </r>
    <r>
      <rPr>
        <b/>
        <sz val="12"/>
        <color theme="1"/>
        <rFont val="Helvetica"/>
      </rPr>
      <t xml:space="preserve">mental flexibility </t>
    </r>
    <r>
      <rPr>
        <sz val="12"/>
        <color theme="1"/>
        <rFont val="Helvetica"/>
      </rPr>
      <t xml:space="preserve">(Color Form Sorting Text, TMT B); </t>
    </r>
    <r>
      <rPr>
        <b/>
        <sz val="12"/>
        <color theme="1"/>
        <rFont val="Helvetica"/>
      </rPr>
      <t>verbal fluency</t>
    </r>
    <r>
      <rPr>
        <sz val="12"/>
        <color theme="1"/>
        <rFont val="Helvetica"/>
      </rPr>
      <t xml:space="preserve"> (phonemic fluency [from FAS]); </t>
    </r>
    <r>
      <rPr>
        <b/>
        <sz val="12"/>
        <color theme="1"/>
        <rFont val="Helvetica"/>
      </rPr>
      <t xml:space="preserve">and semantic fluency </t>
    </r>
    <r>
      <rPr>
        <sz val="12"/>
        <color theme="1"/>
        <rFont val="Helvetica"/>
      </rPr>
      <t>(category of animals). [Mental flexibility and verbal fluency were together characterized</t>
    </r>
    <r>
      <rPr>
        <b/>
        <sz val="12"/>
        <color theme="1"/>
        <rFont val="Helvetica"/>
      </rPr>
      <t xml:space="preserve"> as executive function]. Premorbid ability </t>
    </r>
    <r>
      <rPr>
        <sz val="12"/>
        <color theme="1"/>
        <rFont val="Helvetica"/>
      </rPr>
      <t>(NART-R).</t>
    </r>
  </si>
  <si>
    <r>
      <rPr>
        <b/>
        <sz val="12"/>
        <color theme="1"/>
        <rFont val="Helvetica"/>
      </rPr>
      <t>Cognitive function</t>
    </r>
    <r>
      <rPr>
        <sz val="12"/>
        <color theme="1"/>
        <rFont val="Helvetica"/>
      </rPr>
      <t xml:space="preserve"> (MMSE, ROCFT, and the SCNT)</t>
    </r>
  </si>
  <si>
    <r>
      <rPr>
        <b/>
        <sz val="12"/>
        <color theme="1"/>
        <rFont val="Helvetica"/>
      </rPr>
      <t>Global cognition</t>
    </r>
    <r>
      <rPr>
        <sz val="12"/>
        <color theme="1"/>
        <rFont val="Helvetica"/>
      </rPr>
      <t xml:space="preserve"> (MMSE); </t>
    </r>
    <r>
      <rPr>
        <b/>
        <sz val="12"/>
        <color theme="1"/>
        <rFont val="Helvetica"/>
      </rPr>
      <t xml:space="preserve">memory, orientation, language, and ideational and constructional praxis </t>
    </r>
    <r>
      <rPr>
        <sz val="12"/>
        <color theme="1"/>
        <rFont val="Helvetica"/>
      </rPr>
      <t xml:space="preserve">(ADAS-Cog); </t>
    </r>
    <r>
      <rPr>
        <b/>
        <sz val="12"/>
        <color theme="1"/>
        <rFont val="Helvetica"/>
      </rPr>
      <t xml:space="preserve">verbal fluency </t>
    </r>
    <r>
      <rPr>
        <sz val="12"/>
        <color theme="1"/>
        <rFont val="Helvetica"/>
      </rPr>
      <t xml:space="preserve">(category naming: fruits, vegetables, and fishes) and </t>
    </r>
    <r>
      <rPr>
        <b/>
        <sz val="12"/>
        <color theme="1"/>
        <rFont val="Helvetica"/>
      </rPr>
      <t>[domain not specified]</t>
    </r>
    <r>
      <rPr>
        <sz val="12"/>
        <color theme="1"/>
        <rFont val="Helvetica"/>
      </rPr>
      <t xml:space="preserve"> TMT A/B</t>
    </r>
  </si>
  <si>
    <t>OXVASC cohort. Results divided into transient cognitive impairment (TCI) and no TCI</t>
  </si>
  <si>
    <r>
      <rPr>
        <b/>
        <sz val="12"/>
        <color theme="1"/>
        <rFont val="Helvetica"/>
      </rPr>
      <t>Cognition</t>
    </r>
    <r>
      <rPr>
        <sz val="12"/>
        <color theme="1"/>
        <rFont val="Helvetica"/>
      </rPr>
      <t xml:space="preserve"> (MMSE)</t>
    </r>
  </si>
  <si>
    <r>
      <rPr>
        <b/>
        <sz val="12"/>
        <color theme="1"/>
        <rFont val="Helvetica"/>
      </rPr>
      <t xml:space="preserve">Global cognition </t>
    </r>
    <r>
      <rPr>
        <sz val="12"/>
        <color theme="1"/>
        <rFont val="Helvetica"/>
      </rPr>
      <t>(CIMP-QUEST</t>
    </r>
    <r>
      <rPr>
        <b/>
        <sz val="12"/>
        <color theme="1"/>
        <rFont val="Helvetica"/>
      </rPr>
      <t>); Speed and attention</t>
    </r>
    <r>
      <rPr>
        <sz val="12"/>
        <color theme="1"/>
        <rFont val="Helvetica"/>
      </rPr>
      <t xml:space="preserve"> [psychomotor speed] (TMT A; Stroop Test 1 and 2 [Victoria version]); </t>
    </r>
    <r>
      <rPr>
        <b/>
        <sz val="12"/>
        <color theme="1"/>
        <rFont val="Helvetica"/>
      </rPr>
      <t xml:space="preserve">Auditory memory </t>
    </r>
    <r>
      <rPr>
        <sz val="12"/>
        <color theme="1"/>
        <rFont val="Helvetica"/>
      </rPr>
      <t xml:space="preserve">(WLM); </t>
    </r>
    <r>
      <rPr>
        <b/>
        <sz val="12"/>
        <color theme="1"/>
        <rFont val="Helvetica"/>
      </rPr>
      <t>Nonverbal visual memory</t>
    </r>
    <r>
      <rPr>
        <sz val="12"/>
        <color theme="1"/>
        <rFont val="Helvetica"/>
      </rPr>
      <t xml:space="preserve"> (CMT); </t>
    </r>
    <r>
      <rPr>
        <b/>
        <sz val="12"/>
        <color theme="1"/>
        <rFont val="Helvetica"/>
      </rPr>
      <t>Visuospatial function</t>
    </r>
    <r>
      <rPr>
        <sz val="12"/>
        <color theme="1"/>
        <rFont val="Helvetica"/>
      </rPr>
      <t xml:space="preserve"> (Draw mirror image of a cup; count number of cubes; and copy a cube); </t>
    </r>
    <r>
      <rPr>
        <b/>
        <sz val="12"/>
        <color theme="1"/>
        <rFont val="Helvetica"/>
      </rPr>
      <t>Higher visual perception</t>
    </r>
    <r>
      <rPr>
        <sz val="12"/>
        <color theme="1"/>
        <rFont val="Helvetica"/>
      </rPr>
      <t xml:space="preserve"> (VOSP [Silhouettes subtest]); </t>
    </r>
    <r>
      <rPr>
        <b/>
        <sz val="12"/>
        <color theme="1"/>
        <rFont val="Helvetica"/>
      </rPr>
      <t xml:space="preserve">Language </t>
    </r>
    <r>
      <rPr>
        <sz val="12"/>
        <color theme="1"/>
        <rFont val="Helvetica"/>
      </rPr>
      <t xml:space="preserve">[judged by neuropsychologist] (spontaneous speech fluency,
auditory comprehension, anomia, verbal and literal paraphasia, reading
and writing capacity); 
</t>
    </r>
    <r>
      <rPr>
        <b/>
        <sz val="12"/>
        <color theme="1"/>
        <rFont val="Helvetica"/>
      </rPr>
      <t>EF</t>
    </r>
    <r>
      <rPr>
        <sz val="12"/>
        <color theme="1"/>
        <rFont val="Helvetica"/>
      </rPr>
      <t xml:space="preserve"> (I-Flex, EXIT [SF]; Stroop Test (Victoria
version); 
</t>
    </r>
    <r>
      <rPr>
        <b/>
        <sz val="12"/>
        <color theme="1"/>
        <rFont val="Helvetica"/>
      </rPr>
      <t>Logical deductive ability</t>
    </r>
    <r>
      <rPr>
        <sz val="12"/>
        <color theme="1"/>
        <rFont val="Helvetica"/>
      </rPr>
      <t xml:space="preserve"> (RCM [set A]); </t>
    </r>
    <r>
      <rPr>
        <b/>
        <sz val="12"/>
        <color theme="1"/>
        <rFont val="Helvetica"/>
      </rPr>
      <t>Gnosia</t>
    </r>
    <r>
      <rPr>
        <sz val="12"/>
        <color theme="1"/>
        <rFont val="Helvetica"/>
      </rPr>
      <t xml:space="preserve"> (Visual interpretation of pictures and objects; visual recognition of
photographs of well-known faces and colors); 
</t>
    </r>
    <r>
      <rPr>
        <b/>
        <sz val="12"/>
        <color theme="1"/>
        <rFont val="Helvetica"/>
      </rPr>
      <t>Sensory and visual neglect</t>
    </r>
    <r>
      <rPr>
        <sz val="12"/>
        <color theme="1"/>
        <rFont val="Helvetica"/>
      </rPr>
      <t xml:space="preserve"> (Simultaneous stimulation of both hands; double simultaneous
stimulation of both visual fields; LBT); </t>
    </r>
    <r>
      <rPr>
        <b/>
        <sz val="12"/>
        <color theme="1"/>
        <rFont val="Helvetica"/>
      </rPr>
      <t>and Praxia</t>
    </r>
    <r>
      <rPr>
        <sz val="12"/>
        <color theme="1"/>
        <rFont val="Helvetica"/>
      </rPr>
      <t xml:space="preserve"> (Cut a paper with a pair of scissors; handle a matchbox and strike
  a match)</t>
    </r>
  </si>
  <si>
    <r>
      <rPr>
        <b/>
        <sz val="12"/>
        <color theme="1"/>
        <rFont val="Helvetica"/>
      </rPr>
      <t>Attention</t>
    </r>
    <r>
      <rPr>
        <sz val="12"/>
        <color theme="1"/>
        <rFont val="Helvetica"/>
      </rPr>
      <t xml:space="preserve"> [phasic alert and divided attention] (TEA, and D2); </t>
    </r>
    <r>
      <rPr>
        <b/>
        <sz val="12"/>
        <color theme="1"/>
        <rFont val="Helvetica"/>
      </rPr>
      <t>Language</t>
    </r>
    <r>
      <rPr>
        <sz val="12"/>
        <color theme="1"/>
        <rFont val="Helvetica"/>
      </rPr>
      <t xml:space="preserve"> - </t>
    </r>
    <r>
      <rPr>
        <b/>
        <sz val="12"/>
        <color theme="1"/>
        <rFont val="Helvetica"/>
      </rPr>
      <t xml:space="preserve">object naming from line drawing </t>
    </r>
    <r>
      <rPr>
        <sz val="12"/>
        <color theme="1"/>
        <rFont val="Helvetica"/>
      </rPr>
      <t xml:space="preserve">(BNT-French version), and </t>
    </r>
    <r>
      <rPr>
        <b/>
        <sz val="12"/>
        <color theme="1"/>
        <rFont val="Helvetica"/>
      </rPr>
      <t>written comprehension</t>
    </r>
    <r>
      <rPr>
        <sz val="12"/>
        <color theme="1"/>
        <rFont val="Helvetica"/>
      </rPr>
      <t xml:space="preserve"> (BDAE); </t>
    </r>
    <r>
      <rPr>
        <b/>
        <sz val="12"/>
        <color theme="1"/>
        <rFont val="Helvetica"/>
      </rPr>
      <t>EF</t>
    </r>
    <r>
      <rPr>
        <sz val="12"/>
        <color theme="1"/>
        <rFont val="Helvetica"/>
      </rPr>
      <t xml:space="preserve"> (Stroop test [modified version]); </t>
    </r>
    <r>
      <rPr>
        <b/>
        <sz val="12"/>
        <color theme="1"/>
        <rFont val="Helvetica"/>
      </rPr>
      <t>category and letter fluency tasks, and a nonverbal directed fluency task (5 points)</t>
    </r>
    <r>
      <rPr>
        <sz val="12"/>
        <color theme="1"/>
        <rFont val="Helvetica"/>
      </rPr>
      <t xml:space="preserve"> (tests not specified); </t>
    </r>
    <r>
      <rPr>
        <b/>
        <sz val="12"/>
        <color theme="1"/>
        <rFont val="Helvetica"/>
      </rPr>
      <t xml:space="preserve">Short-term verbal and nonverbal memory </t>
    </r>
    <r>
      <rPr>
        <sz val="12"/>
        <color theme="1"/>
        <rFont val="Helvetica"/>
      </rPr>
      <t xml:space="preserve">(DS and CBT); </t>
    </r>
    <r>
      <rPr>
        <b/>
        <sz val="12"/>
        <color theme="1"/>
        <rFont val="Helvetica"/>
      </rPr>
      <t>Long-term memory</t>
    </r>
    <r>
      <rPr>
        <sz val="12"/>
        <color theme="1"/>
        <rFont val="Helvetica"/>
      </rPr>
      <t xml:space="preserve"> (RAVMT)</t>
    </r>
  </si>
  <si>
    <r>
      <rPr>
        <b/>
        <sz val="12"/>
        <color rgb="FF000000"/>
        <rFont val="Helvetica"/>
      </rPr>
      <t>Attention and EF</t>
    </r>
    <r>
      <rPr>
        <sz val="12"/>
        <color rgb="FF000000"/>
        <rFont val="Helvetica"/>
      </rPr>
      <t xml:space="preserve"> (Stroop, TMT A/B, Symbol Digits Modalities Test, Mental Control [fromWMS-III], DSB and DSF [from WMS-III], </t>
    </r>
    <r>
      <rPr>
        <b/>
        <sz val="12"/>
        <color rgb="FF000000"/>
        <rFont val="Helvetica"/>
      </rPr>
      <t>memory</t>
    </r>
    <r>
      <rPr>
        <sz val="12"/>
        <color rgb="FF000000"/>
        <rFont val="Helvetica"/>
      </rPr>
      <t xml:space="preserve"> (AVLT and Visual Reproduction [from WMS-III]), </t>
    </r>
    <r>
      <rPr>
        <b/>
        <sz val="12"/>
        <color rgb="FF000000"/>
        <rFont val="Helvetica"/>
      </rPr>
      <t xml:space="preserve">language </t>
    </r>
    <r>
      <rPr>
        <sz val="12"/>
        <color rgb="FF000000"/>
        <rFont val="Helvetica"/>
      </rPr>
      <t xml:space="preserve">(BNT, Verbal Fluency for Animals and COWA, Pseudo words and Sentences Repetition, and Token Test), </t>
    </r>
    <r>
      <rPr>
        <b/>
        <sz val="12"/>
        <color rgb="FF000000"/>
        <rFont val="Helvetica"/>
      </rPr>
      <t>spatial perception</t>
    </r>
    <r>
      <rPr>
        <sz val="12"/>
        <color rgb="FF000000"/>
        <rFont val="Helvetica"/>
      </rPr>
      <t xml:space="preserve"> (JLO) </t>
    </r>
    <r>
      <rPr>
        <b/>
        <sz val="12"/>
        <color rgb="FF000000"/>
        <rFont val="Helvetica"/>
      </rPr>
      <t xml:space="preserve">motor speed </t>
    </r>
    <r>
      <rPr>
        <sz val="12"/>
        <color rgb="FF000000"/>
        <rFont val="Helvetica"/>
      </rPr>
      <t>(GPT),</t>
    </r>
    <r>
      <rPr>
        <b/>
        <sz val="12"/>
        <color rgb="FF000000"/>
        <rFont val="Helvetica"/>
      </rPr>
      <t xml:space="preserve"> temporal orientation </t>
    </r>
    <r>
      <rPr>
        <sz val="12"/>
        <color rgb="FF000000"/>
        <rFont val="Helvetica"/>
      </rPr>
      <t>(BTO)</t>
    </r>
  </si>
  <si>
    <t>Same cohort as Alvarez-Sabin 2013</t>
  </si>
  <si>
    <t>Cannot find paper. Tried several times. Used neuropsych assessments at baseline, after ttmt and 6 months later</t>
  </si>
  <si>
    <r>
      <rPr>
        <b/>
        <sz val="12"/>
        <color theme="1"/>
        <rFont val="Helvetica"/>
      </rPr>
      <t>Cognitive function</t>
    </r>
    <r>
      <rPr>
        <sz val="12"/>
        <color theme="1"/>
        <rFont val="Helvetica"/>
      </rPr>
      <t xml:space="preserve"> (MoCA)</t>
    </r>
  </si>
  <si>
    <r>
      <rPr>
        <b/>
        <sz val="12"/>
        <color theme="1"/>
        <rFont val="Helvetica"/>
      </rPr>
      <t xml:space="preserve">Cognitive status </t>
    </r>
    <r>
      <rPr>
        <sz val="12"/>
        <color theme="1"/>
        <rFont val="Helvetica"/>
      </rPr>
      <t xml:space="preserve">(MMSE); </t>
    </r>
    <r>
      <rPr>
        <b/>
        <sz val="12"/>
        <color theme="1"/>
        <rFont val="Helvetica"/>
      </rPr>
      <t xml:space="preserve">cognitive disorders of mainly subcortical and subcortical-frontal type </t>
    </r>
    <r>
      <rPr>
        <sz val="12"/>
        <color theme="1"/>
        <rFont val="Helvetica"/>
      </rPr>
      <t xml:space="preserve">(FAB); </t>
    </r>
    <r>
      <rPr>
        <b/>
        <sz val="12"/>
        <color theme="1"/>
        <rFont val="Helvetica"/>
      </rPr>
      <t xml:space="preserve">optical-spatial gnosis and EF </t>
    </r>
    <r>
      <rPr>
        <sz val="12"/>
        <color theme="1"/>
        <rFont val="Helvetica"/>
      </rPr>
      <t xml:space="preserve">(CDT); </t>
    </r>
    <r>
      <rPr>
        <b/>
        <sz val="12"/>
        <color theme="1"/>
        <rFont val="Helvetica"/>
      </rPr>
      <t xml:space="preserve">moderate cognitive dysfunction </t>
    </r>
    <r>
      <rPr>
        <sz val="12"/>
        <color theme="1"/>
        <rFont val="Helvetica"/>
      </rPr>
      <t>(MoCA);</t>
    </r>
    <r>
      <rPr>
        <b/>
        <sz val="12"/>
        <color theme="1"/>
        <rFont val="Helvetica"/>
      </rPr>
      <t xml:space="preserve"> concentration and switching of attention </t>
    </r>
    <r>
      <rPr>
        <sz val="12"/>
        <color theme="1"/>
        <rFont val="Helvetica"/>
      </rPr>
      <t>(Schulte's tables)</t>
    </r>
  </si>
  <si>
    <r>
      <rPr>
        <b/>
        <sz val="12"/>
        <color theme="1"/>
        <rFont val="Helvetica"/>
      </rPr>
      <t>Cognitive function</t>
    </r>
    <r>
      <rPr>
        <sz val="12"/>
        <color theme="1"/>
        <rFont val="Helvetica"/>
      </rPr>
      <t xml:space="preserve"> (MMSE or AMT)</t>
    </r>
  </si>
  <si>
    <t>SLSR Does not report cognition longitudinal data (MMSE or AMT)</t>
  </si>
  <si>
    <r>
      <rPr>
        <b/>
        <sz val="12"/>
        <color theme="1"/>
        <rFont val="Helvetica"/>
      </rPr>
      <t>Processing speed, attention/working memory, learning and memory, verbal ability, visuospatial construction and executive function</t>
    </r>
    <r>
      <rPr>
        <sz val="12"/>
        <color theme="1"/>
        <rFont val="Helvetica"/>
      </rPr>
      <t>; (Symbol Search, DS and Block Design[from WAIS-III]);  Spatial Span [from WMS-III]; TMT A and B; RAVLT; mLLT; BNT; Semantic fluency (animals) and Phonemic fluency (words with "s"); BIT [Line bisection]; and ToL</t>
    </r>
  </si>
  <si>
    <r>
      <rPr>
        <b/>
        <sz val="12"/>
        <color theme="1"/>
        <rFont val="Helvetica"/>
      </rPr>
      <t>Cognition</t>
    </r>
    <r>
      <rPr>
        <sz val="12"/>
        <color theme="1"/>
        <rFont val="Helvetica"/>
      </rPr>
      <t xml:space="preserve"> (MMSE and SPMSQ)</t>
    </r>
  </si>
  <si>
    <t>Results divided into no VCI and VCI. Report mentions "cognitive scales"</t>
  </si>
  <si>
    <r>
      <rPr>
        <b/>
        <sz val="12"/>
        <color theme="1"/>
        <rFont val="Helvetica"/>
      </rPr>
      <t>Cognitive function</t>
    </r>
    <r>
      <rPr>
        <sz val="12"/>
        <color theme="1"/>
        <rFont val="Helvetica"/>
      </rPr>
      <t xml:space="preserve"> (MMSE, MoCA)</t>
    </r>
  </si>
  <si>
    <r>
      <rPr>
        <b/>
        <sz val="12"/>
        <color theme="1"/>
        <rFont val="Helvetica"/>
      </rPr>
      <t xml:space="preserve">Processing speed </t>
    </r>
    <r>
      <rPr>
        <sz val="12"/>
        <color theme="1"/>
        <rFont val="Helvetica"/>
      </rPr>
      <t xml:space="preserve">(TMT A, Stroop colour naming subtask, and the DS [Coding subtest] of the WAIS-III); </t>
    </r>
    <r>
      <rPr>
        <b/>
        <sz val="12"/>
        <color theme="1"/>
        <rFont val="Helvetica"/>
      </rPr>
      <t xml:space="preserve">Memory </t>
    </r>
    <r>
      <rPr>
        <sz val="12"/>
        <color theme="1"/>
        <rFont val="Helvetica"/>
      </rPr>
      <t xml:space="preserve">(LMT-I from WMS -R, the10-word list learning task, and BVRT [SF]); </t>
    </r>
    <r>
      <rPr>
        <b/>
        <sz val="12"/>
        <color theme="1"/>
        <rFont val="Helvetica"/>
      </rPr>
      <t>EF</t>
    </r>
    <r>
      <rPr>
        <sz val="12"/>
        <color theme="1"/>
        <rFont val="Helvetica"/>
      </rPr>
      <t xml:space="preserve"> (subtraction score of TMT forms B and A, a subtraction score of the interference and naming subtasks of the Stroop test, and a phonemic fluency task); </t>
    </r>
    <r>
      <rPr>
        <b/>
        <sz val="12"/>
        <color theme="1"/>
        <rFont val="Helvetica"/>
      </rPr>
      <t xml:space="preserve">Reasoning </t>
    </r>
    <r>
      <rPr>
        <sz val="12"/>
        <color theme="1"/>
        <rFont val="Helvetica"/>
      </rPr>
      <t xml:space="preserve">(Similarities and Block Design [from WAIS-III]). 
</t>
    </r>
  </si>
  <si>
    <r>
      <t>[domain not specified] (MMSE)</t>
    </r>
    <r>
      <rPr>
        <b/>
        <sz val="12"/>
        <color theme="1"/>
        <rFont val="Helvetica"/>
      </rPr>
      <t>, Verbal memory</t>
    </r>
    <r>
      <rPr>
        <sz val="12"/>
        <color theme="1"/>
        <rFont val="Helvetica"/>
      </rPr>
      <t xml:space="preserve"> (LM I and II [from WMS-R]);
</t>
    </r>
    <r>
      <rPr>
        <b/>
        <sz val="12"/>
        <color theme="1"/>
        <rFont val="Helvetica"/>
      </rPr>
      <t>Visual memory</t>
    </r>
    <r>
      <rPr>
        <sz val="12"/>
        <color theme="1"/>
        <rFont val="Helvetica"/>
      </rPr>
      <t xml:space="preserve"> (VR I &amp; II [from WMS-R])
</t>
    </r>
    <r>
      <rPr>
        <b/>
        <sz val="12"/>
        <color theme="1"/>
        <rFont val="Helvetica"/>
      </rPr>
      <t>Working memory</t>
    </r>
    <r>
      <rPr>
        <sz val="12"/>
        <color theme="1"/>
        <rFont val="Helvetica"/>
      </rPr>
      <t xml:space="preserve"> (DSb, Arithmetic [from WAIS-R])
</t>
    </r>
    <r>
      <rPr>
        <b/>
        <sz val="12"/>
        <color theme="1"/>
        <rFont val="Helvetica"/>
      </rPr>
      <t>Attention</t>
    </r>
    <r>
      <rPr>
        <sz val="12"/>
        <color theme="1"/>
        <rFont val="Helvetica"/>
      </rPr>
      <t xml:space="preserve"> (DSF [from WAIS-]
Mental Control [from WMS-R])
</t>
    </r>
    <r>
      <rPr>
        <b/>
        <sz val="12"/>
        <color theme="1"/>
        <rFont val="Helvetica"/>
      </rPr>
      <t>Language</t>
    </r>
    <r>
      <rPr>
        <sz val="12"/>
        <color theme="1"/>
        <rFont val="Helvetica"/>
      </rPr>
      <t xml:space="preserve"> (15 item BNT)
</t>
    </r>
    <r>
      <rPr>
        <b/>
        <sz val="12"/>
        <color theme="1"/>
        <rFont val="Helvetica"/>
      </rPr>
      <t>Processing speed</t>
    </r>
    <r>
      <rPr>
        <sz val="12"/>
        <color theme="1"/>
        <rFont val="Helvetica"/>
      </rPr>
      <t xml:space="preserve"> (TMT A,
SDMT)
</t>
    </r>
    <r>
      <rPr>
        <b/>
        <sz val="12"/>
        <color theme="1"/>
        <rFont val="Helvetica"/>
      </rPr>
      <t>Visuoconstruction</t>
    </r>
    <r>
      <rPr>
        <sz val="12"/>
        <color theme="1"/>
        <rFont val="Helvetica"/>
      </rPr>
      <t xml:space="preserve"> (Block Design [from WAIS-R],
Copying simple figures)
</t>
    </r>
    <r>
      <rPr>
        <b/>
        <sz val="12"/>
        <color theme="1"/>
        <rFont val="Helvetica"/>
      </rPr>
      <t>Praxis-gnosis</t>
    </r>
    <r>
      <rPr>
        <sz val="12"/>
        <color theme="1"/>
        <rFont val="Helvetica"/>
      </rPr>
      <t xml:space="preserve"> (Ideomotor apraxia subtest items [from WAB]),
Finger gnosis and stereognosis), </t>
    </r>
    <r>
      <rPr>
        <b/>
        <sz val="12"/>
        <color theme="1"/>
        <rFont val="Helvetica"/>
      </rPr>
      <t>Abstract reasoning</t>
    </r>
    <r>
      <rPr>
        <sz val="12"/>
        <color theme="1"/>
        <rFont val="Helvetica"/>
      </rPr>
      <t xml:space="preserve"> (Similarities, Picture Completion [from WAIS-R])
Mental flexibility Colour Form Sorting Text
TMT B
</t>
    </r>
    <r>
      <rPr>
        <b/>
        <sz val="12"/>
        <color theme="1"/>
        <rFont val="Helvetica"/>
      </rPr>
      <t>Verbal fluency</t>
    </r>
    <r>
      <rPr>
        <sz val="12"/>
        <color theme="1"/>
        <rFont val="Helvetica"/>
      </rPr>
      <t xml:space="preserve"> (Phonemic (F-A-S) and semantic [animals])</t>
    </r>
  </si>
  <si>
    <r>
      <t xml:space="preserve">[domain not specified] (MoCA) and </t>
    </r>
    <r>
      <rPr>
        <b/>
        <sz val="12"/>
        <color theme="1"/>
        <rFont val="Helvetica"/>
      </rPr>
      <t>memory, executive functions, visuospatial perception, verbal function and attention</t>
    </r>
    <r>
      <rPr>
        <sz val="12"/>
        <color theme="1"/>
        <rFont val="Helvetica"/>
      </rPr>
      <t xml:space="preserve"> (NTCCTB)</t>
    </r>
  </si>
  <si>
    <r>
      <rPr>
        <b/>
        <sz val="12"/>
        <color theme="1"/>
        <rFont val="Helvetica"/>
      </rPr>
      <t>Cognitive performance</t>
    </r>
    <r>
      <rPr>
        <sz val="12"/>
        <color theme="1"/>
        <rFont val="Helvetica"/>
      </rPr>
      <t xml:space="preserve"> (MoCA)</t>
    </r>
  </si>
  <si>
    <r>
      <rPr>
        <b/>
        <sz val="12"/>
        <color theme="1"/>
        <rFont val="Helvetica"/>
      </rPr>
      <t>Recovery of cognition</t>
    </r>
    <r>
      <rPr>
        <sz val="12"/>
        <color theme="1"/>
        <rFont val="Helvetica"/>
      </rPr>
      <t xml:space="preserve"> (MMSE)</t>
    </r>
  </si>
  <si>
    <r>
      <rPr>
        <b/>
        <sz val="12"/>
        <color theme="1"/>
        <rFont val="Helvetica"/>
      </rPr>
      <t>Global cognitive function</t>
    </r>
    <r>
      <rPr>
        <sz val="12"/>
        <color theme="1"/>
        <rFont val="Helvetica"/>
      </rPr>
      <t xml:space="preserve"> (Six Item Screener), </t>
    </r>
    <r>
      <rPr>
        <b/>
        <sz val="12"/>
        <color theme="1"/>
        <rFont val="Helvetica"/>
      </rPr>
      <t>new learning</t>
    </r>
    <r>
      <rPr>
        <sz val="12"/>
        <color theme="1"/>
        <rFont val="Helvetica"/>
      </rPr>
      <t xml:space="preserve"> (CERAD WLL), </t>
    </r>
    <r>
      <rPr>
        <b/>
        <sz val="12"/>
        <color theme="1"/>
        <rFont val="Helvetica"/>
      </rPr>
      <t xml:space="preserve">Verbal memory </t>
    </r>
    <r>
      <rPr>
        <sz val="12"/>
        <color theme="1"/>
        <rFont val="Helvetica"/>
      </rPr>
      <t>(WLD), and EF (AFT)</t>
    </r>
  </si>
  <si>
    <r>
      <rPr>
        <b/>
        <sz val="12"/>
        <color theme="1"/>
        <rFont val="Helvetica"/>
      </rPr>
      <t>General cognition</t>
    </r>
    <r>
      <rPr>
        <sz val="12"/>
        <color theme="1"/>
        <rFont val="Helvetica"/>
      </rPr>
      <t xml:space="preserve"> (MMSE and MoCA)</t>
    </r>
  </si>
  <si>
    <r>
      <rPr>
        <b/>
        <sz val="12"/>
        <color theme="1"/>
        <rFont val="Helvetica"/>
      </rPr>
      <t>short-term memory recall, visuospatial abilities, executive functions, attention, concentration, working memory, language, and orientation to time and space</t>
    </r>
    <r>
      <rPr>
        <sz val="12"/>
        <color theme="1"/>
        <rFont val="Helvetica"/>
      </rPr>
      <t xml:space="preserve"> (MoCA); </t>
    </r>
    <r>
      <rPr>
        <b/>
        <sz val="12"/>
        <color theme="1"/>
        <rFont val="Helvetica"/>
      </rPr>
      <t>orientation, perception, visual movement organization, thought operation, attention and concentration</t>
    </r>
    <r>
      <rPr>
        <sz val="12"/>
        <color theme="1"/>
        <rFont val="Helvetica"/>
      </rPr>
      <t xml:space="preserve"> (LOTCA); </t>
    </r>
    <r>
      <rPr>
        <b/>
        <sz val="12"/>
        <color theme="1"/>
        <rFont val="Helvetica"/>
      </rPr>
      <t>everyday memory problems</t>
    </r>
    <r>
      <rPr>
        <sz val="12"/>
        <color theme="1"/>
        <rFont val="Helvetica"/>
      </rPr>
      <t xml:space="preserve"> (RBMT)</t>
    </r>
  </si>
  <si>
    <r>
      <rPr>
        <b/>
        <sz val="12"/>
        <color theme="1"/>
        <rFont val="Helvetica"/>
      </rPr>
      <t>Global cognitive functioning</t>
    </r>
    <r>
      <rPr>
        <sz val="12"/>
        <color theme="1"/>
        <rFont val="Helvetica"/>
      </rPr>
      <t xml:space="preserve"> (MMSE); </t>
    </r>
    <r>
      <rPr>
        <b/>
        <sz val="12"/>
        <color theme="1"/>
        <rFont val="Helvetica"/>
      </rPr>
      <t>Learning and episodic verbal memory</t>
    </r>
    <r>
      <rPr>
        <sz val="12"/>
        <color theme="1"/>
        <rFont val="Helvetica"/>
      </rPr>
      <t xml:space="preserve"> (list
learning subtest from the CERAD battery [immediate recall [number of words recalled over three learning trials], delayed recall after 15 minutes delay, and recognition); 
</t>
    </r>
    <r>
      <rPr>
        <b/>
        <sz val="12"/>
        <color theme="1"/>
        <rFont val="Helvetica"/>
      </rPr>
      <t xml:space="preserve">Attention </t>
    </r>
    <r>
      <rPr>
        <sz val="12"/>
        <color theme="1"/>
        <rFont val="Helvetica"/>
      </rPr>
      <t xml:space="preserve">(TMT A); </t>
    </r>
    <r>
      <rPr>
        <b/>
        <sz val="12"/>
        <color theme="1"/>
        <rFont val="Helvetica"/>
      </rPr>
      <t>a substantial part of executive functioning</t>
    </r>
    <r>
      <rPr>
        <sz val="12"/>
        <color theme="1"/>
        <rFont val="Helvetica"/>
      </rPr>
      <t xml:space="preserve"> (cognitive flexibility/set shifting with the TMT B, and verbal fuency/set sifting using IST [15-second version]); </t>
    </r>
    <r>
      <rPr>
        <b/>
        <sz val="12"/>
        <color theme="1"/>
        <rFont val="Helvetica"/>
      </rPr>
      <t>Language abilities</t>
    </r>
    <r>
      <rPr>
        <sz val="12"/>
        <color theme="1"/>
        <rFont val="Helvetica"/>
      </rPr>
      <t xml:space="preserve"> (15-item subset of the BNT); </t>
    </r>
    <r>
      <rPr>
        <b/>
        <sz val="12"/>
        <color theme="1"/>
        <rFont val="Helvetica"/>
      </rPr>
      <t>Constructive praxis</t>
    </r>
    <r>
      <rPr>
        <sz val="12"/>
        <color theme="1"/>
        <rFont val="Helvetica"/>
      </rPr>
      <t xml:space="preserve"> (4 Figures Coping Subtest from CERAD Battery). </t>
    </r>
  </si>
  <si>
    <r>
      <rPr>
        <b/>
        <sz val="12"/>
        <color theme="1"/>
        <rFont val="Helvetica"/>
      </rPr>
      <t>Global cognition</t>
    </r>
    <r>
      <rPr>
        <sz val="12"/>
        <color theme="1"/>
        <rFont val="Helvetica"/>
      </rPr>
      <t xml:space="preserve"> (MoCA)</t>
    </r>
  </si>
  <si>
    <r>
      <rPr>
        <b/>
        <sz val="12"/>
        <color theme="1"/>
        <rFont val="Helvetica"/>
      </rPr>
      <t>Cognition</t>
    </r>
    <r>
      <rPr>
        <sz val="12"/>
        <color theme="1"/>
        <rFont val="Helvetica"/>
      </rPr>
      <t xml:space="preserve"> (MMSE - [April 2002- until April 2005]; AMT [april 2005 to April 2007]; MoCA [April 2007 for the 6 mo, 1, 5, and 10th year FU])</t>
    </r>
  </si>
  <si>
    <r>
      <rPr>
        <b/>
        <sz val="12"/>
        <color theme="1"/>
        <rFont val="Helvetica"/>
      </rPr>
      <t>Cognitive Impairment</t>
    </r>
    <r>
      <rPr>
        <sz val="12"/>
        <color theme="1"/>
        <rFont val="Helvetica"/>
      </rPr>
      <t xml:space="preserve"> (MMSE)</t>
    </r>
  </si>
  <si>
    <r>
      <rPr>
        <b/>
        <sz val="12"/>
        <color theme="1"/>
        <rFont val="Helvetica"/>
      </rPr>
      <t>Memory [verbal memory, visual memory and working memory], psychomotor speed, reaction time, processing speed, executive functioning, attention and sustained attention, cognitive flexibility and social acuity</t>
    </r>
    <r>
      <rPr>
        <sz val="12"/>
        <color theme="1"/>
        <rFont val="Helvetica"/>
      </rPr>
      <t xml:space="preserve"> (CNS-vital signs test)</t>
    </r>
  </si>
  <si>
    <r>
      <rPr>
        <b/>
        <sz val="12"/>
        <color theme="1"/>
        <rFont val="Helvetica"/>
      </rPr>
      <t>Episodic memory</t>
    </r>
    <r>
      <rPr>
        <sz val="12"/>
        <color theme="1"/>
        <rFont val="Helvetica"/>
      </rPr>
      <t xml:space="preserve"> (HVLT-R); </t>
    </r>
    <r>
      <rPr>
        <b/>
        <sz val="12"/>
        <color theme="1"/>
        <rFont val="Helvetica"/>
      </rPr>
      <t xml:space="preserve">working memory </t>
    </r>
    <r>
      <rPr>
        <sz val="12"/>
        <color theme="1"/>
        <rFont val="Helvetica"/>
      </rPr>
      <t xml:space="preserve">( Brown–Peterson paradigm); </t>
    </r>
    <r>
      <rPr>
        <b/>
        <sz val="12"/>
        <color theme="1"/>
        <rFont val="Helvetica"/>
      </rPr>
      <t>attention omission and commission errors</t>
    </r>
    <r>
      <rPr>
        <sz val="12"/>
        <color theme="1"/>
        <rFont val="Helvetica"/>
      </rPr>
      <t xml:space="preserve"> (CPT)</t>
    </r>
  </si>
  <si>
    <r>
      <rPr>
        <b/>
        <sz val="12"/>
        <color theme="1"/>
        <rFont val="Helvetica"/>
      </rPr>
      <t>Cognitive abilities</t>
    </r>
    <r>
      <rPr>
        <sz val="12"/>
        <color theme="1"/>
        <rFont val="Helvetica"/>
      </rPr>
      <t xml:space="preserve"> (MMSE-Italian telephone version), </t>
    </r>
    <r>
      <rPr>
        <b/>
        <sz val="12"/>
        <color theme="1"/>
        <rFont val="Helvetica"/>
      </rPr>
      <t>Premorbid cognitive impairment</t>
    </r>
    <r>
      <rPr>
        <sz val="12"/>
        <color theme="1"/>
        <rFont val="Helvetica"/>
      </rPr>
      <t xml:space="preserve"> (IQCODE)</t>
    </r>
  </si>
  <si>
    <r>
      <rPr>
        <b/>
        <sz val="12"/>
        <color theme="1"/>
        <rFont val="Helvetica"/>
      </rPr>
      <t>Global cognitive function</t>
    </r>
    <r>
      <rPr>
        <sz val="12"/>
        <color theme="1"/>
        <rFont val="Helvetica"/>
      </rPr>
      <t xml:space="preserve"> (MMSE-Chinese version)</t>
    </r>
  </si>
  <si>
    <r>
      <rPr>
        <b/>
        <sz val="12"/>
        <color theme="1"/>
        <rFont val="Helvetica"/>
      </rPr>
      <t>Cognitive impairment</t>
    </r>
    <r>
      <rPr>
        <sz val="12"/>
        <color theme="1"/>
        <rFont val="Helvetica"/>
      </rPr>
      <t xml:space="preserve"> (AMT)</t>
    </r>
  </si>
  <si>
    <r>
      <rPr>
        <b/>
        <sz val="12"/>
        <color theme="1"/>
        <rFont val="Helvetica"/>
      </rPr>
      <t>Cognitive functions</t>
    </r>
    <r>
      <rPr>
        <sz val="12"/>
        <color theme="1"/>
        <rFont val="Helvetica"/>
      </rPr>
      <t xml:space="preserve"> (IADL, MMSE); </t>
    </r>
    <r>
      <rPr>
        <b/>
        <sz val="12"/>
        <color theme="1"/>
        <rFont val="Helvetica"/>
      </rPr>
      <t xml:space="preserve">attention </t>
    </r>
    <r>
      <rPr>
        <sz val="12"/>
        <color theme="1"/>
        <rFont val="Helvetica"/>
      </rPr>
      <t xml:space="preserve">(forward and backward counting and calculation test); </t>
    </r>
    <r>
      <rPr>
        <b/>
        <sz val="12"/>
        <color theme="1"/>
        <rFont val="Helvetica"/>
      </rPr>
      <t>verbal memory</t>
    </r>
    <r>
      <rPr>
        <sz val="12"/>
        <color theme="1"/>
        <rFont val="Helvetica"/>
      </rPr>
      <t xml:space="preserve"> (word list memory [or flash memory], word list recall [or learning period], and word list recognition [or recall of knowledge]); </t>
    </r>
    <r>
      <rPr>
        <b/>
        <sz val="12"/>
        <color theme="1"/>
        <rFont val="Helvetica"/>
      </rPr>
      <t>Language</t>
    </r>
    <r>
      <rPr>
        <sz val="12"/>
        <color theme="1"/>
        <rFont val="Helvetica"/>
      </rPr>
      <t xml:space="preserve"> (BNT); </t>
    </r>
    <r>
      <rPr>
        <b/>
        <sz val="12"/>
        <color theme="1"/>
        <rFont val="Helvetica"/>
      </rPr>
      <t>planning visuospatial abilities</t>
    </r>
    <r>
      <rPr>
        <sz val="12"/>
        <color theme="1"/>
        <rFont val="Helvetica"/>
      </rPr>
      <t xml:space="preserve"> (CDT); </t>
    </r>
    <r>
      <rPr>
        <b/>
        <sz val="12"/>
        <color theme="1"/>
        <rFont val="Helvetica"/>
      </rPr>
      <t>constructing and visual memory</t>
    </r>
    <r>
      <rPr>
        <sz val="12"/>
        <color theme="1"/>
        <rFont val="Helvetica"/>
      </rPr>
      <t xml:space="preserve"> </t>
    </r>
    <r>
      <rPr>
        <b/>
        <sz val="12"/>
        <color theme="1"/>
        <rFont val="Helvetica"/>
      </rPr>
      <t>[or visuospatial functions]</t>
    </r>
    <r>
      <rPr>
        <sz val="12"/>
        <color theme="1"/>
        <rFont val="Helvetica"/>
      </rPr>
      <t xml:space="preserve"> (construction ability); </t>
    </r>
    <r>
      <rPr>
        <b/>
        <sz val="12"/>
        <color theme="1"/>
        <rFont val="Helvetica"/>
      </rPr>
      <t>EF</t>
    </r>
    <r>
      <rPr>
        <sz val="12"/>
        <color theme="1"/>
        <rFont val="Helvetica"/>
      </rPr>
      <t xml:space="preserve"> (FAB)</t>
    </r>
  </si>
  <si>
    <r>
      <rPr>
        <b/>
        <sz val="12"/>
        <color theme="1"/>
        <rFont val="Helvetica"/>
      </rPr>
      <t>Cognitive impairment</t>
    </r>
    <r>
      <rPr>
        <sz val="12"/>
        <color theme="1"/>
        <rFont val="Helvetica"/>
      </rPr>
      <t xml:space="preserve"> (MMSE and MoCA)</t>
    </r>
  </si>
  <si>
    <r>
      <rPr>
        <b/>
        <sz val="12"/>
        <color theme="1"/>
        <rFont val="Helvetica"/>
      </rPr>
      <t>Cognitive state, memory and EF</t>
    </r>
    <r>
      <rPr>
        <sz val="12"/>
        <color theme="1"/>
        <rFont val="Helvetica"/>
      </rPr>
      <t xml:space="preserve"> (NeuroTrax)</t>
    </r>
  </si>
  <si>
    <r>
      <rPr>
        <b/>
        <sz val="12"/>
        <color theme="1"/>
        <rFont val="Helvetica"/>
      </rPr>
      <t>Cognitive disability</t>
    </r>
    <r>
      <rPr>
        <sz val="12"/>
        <color theme="1"/>
        <rFont val="Helvetica"/>
      </rPr>
      <t xml:space="preserve"> (FIM)</t>
    </r>
  </si>
  <si>
    <r>
      <rPr>
        <b/>
        <sz val="12"/>
        <color theme="1"/>
        <rFont val="Helvetica"/>
      </rPr>
      <t>EF</t>
    </r>
    <r>
      <rPr>
        <sz val="12"/>
        <color theme="1"/>
        <rFont val="Helvetica"/>
      </rPr>
      <t xml:space="preserve"> ([visuomotor scanning, divided attention and cognitive  exibility] </t>
    </r>
    <r>
      <rPr>
        <b/>
        <sz val="12"/>
        <color theme="1"/>
        <rFont val="Helvetica"/>
      </rPr>
      <t>with TMT A and B</t>
    </r>
    <r>
      <rPr>
        <sz val="12"/>
        <color theme="1"/>
        <rFont val="Helvetica"/>
      </rPr>
      <t xml:space="preserve">, [initiation, planning, judgment and completion]  </t>
    </r>
    <r>
      <rPr>
        <b/>
        <sz val="12"/>
        <color theme="1"/>
        <rFont val="Helvetica"/>
      </rPr>
      <t>the EFPT</t>
    </r>
    <r>
      <rPr>
        <sz val="12"/>
        <color theme="1"/>
        <rFont val="Helvetica"/>
      </rPr>
      <t xml:space="preserve"> [bill payment subtest]), </t>
    </r>
    <r>
      <rPr>
        <b/>
        <sz val="12"/>
        <color theme="1"/>
        <rFont val="Helvetica"/>
      </rPr>
      <t>and EFRT</t>
    </r>
    <r>
      <rPr>
        <sz val="12"/>
        <color theme="1"/>
        <rFont val="Helvetica"/>
      </rPr>
      <t xml:space="preserve"> [information seeking, problem solving, planning and working memory]</t>
    </r>
  </si>
  <si>
    <r>
      <t xml:space="preserve">[not specified] (MMSE; Stroop test; TMT A/ B; </t>
    </r>
    <r>
      <rPr>
        <b/>
        <sz val="12"/>
        <color theme="1"/>
        <rFont val="Helvetica"/>
      </rPr>
      <t>category fluency</t>
    </r>
    <r>
      <rPr>
        <sz val="12"/>
        <color theme="1"/>
        <rFont val="Helvetica"/>
      </rPr>
      <t xml:space="preserve"> [animal naming]; TICS-Modified); </t>
    </r>
    <r>
      <rPr>
        <b/>
        <sz val="12"/>
        <color theme="1"/>
        <rFont val="Helvetica"/>
      </rPr>
      <t>Executive and attentional tasks</t>
    </r>
    <r>
      <rPr>
        <sz val="12"/>
        <color theme="1"/>
        <rFont val="Helvetica"/>
      </rPr>
      <t xml:space="preserve"> (ACE-R); </t>
    </r>
    <r>
      <rPr>
        <b/>
        <sz val="12"/>
        <color theme="1"/>
        <rFont val="Helvetica"/>
      </rPr>
      <t>premorbid cognitive function</t>
    </r>
    <r>
      <rPr>
        <sz val="12"/>
        <color theme="1"/>
        <rFont val="Helvetica"/>
      </rPr>
      <t xml:space="preserve"> (IQCODE)</t>
    </r>
  </si>
  <si>
    <r>
      <rPr>
        <b/>
        <sz val="12"/>
        <color theme="1"/>
        <rFont val="Helvetica"/>
      </rPr>
      <t>Cognitive functioning</t>
    </r>
    <r>
      <rPr>
        <sz val="12"/>
        <color theme="1"/>
        <rFont val="Helvetica"/>
      </rPr>
      <t xml:space="preserve"> (MoCA)</t>
    </r>
  </si>
  <si>
    <r>
      <rPr>
        <b/>
        <sz val="12"/>
        <color theme="1"/>
        <rFont val="Helvetica"/>
      </rPr>
      <t>Mild cognitive impairment</t>
    </r>
    <r>
      <rPr>
        <sz val="12"/>
        <color theme="1"/>
        <rFont val="Helvetica"/>
      </rPr>
      <t xml:space="preserve"> (MoCA)</t>
    </r>
  </si>
  <si>
    <r>
      <rPr>
        <b/>
        <sz val="12"/>
        <color theme="1"/>
        <rFont val="Helvetica"/>
      </rPr>
      <t>Cognitive impairment</t>
    </r>
    <r>
      <rPr>
        <sz val="12"/>
        <color theme="1"/>
        <rFont val="Helvetica"/>
      </rPr>
      <t xml:space="preserve"> (MMSE or AMT)</t>
    </r>
  </si>
  <si>
    <r>
      <rPr>
        <b/>
        <sz val="12"/>
        <color theme="1"/>
        <rFont val="Helvetica"/>
      </rPr>
      <t>Memory, problem solving, social interaction, comprehension, and expression</t>
    </r>
    <r>
      <rPr>
        <sz val="12"/>
        <color theme="1"/>
        <rFont val="Helvetica"/>
      </rPr>
      <t xml:space="preserve"> (FIM) </t>
    </r>
    <r>
      <rPr>
        <b/>
        <sz val="12"/>
        <color theme="1"/>
        <rFont val="Helvetica"/>
      </rPr>
      <t>and communication</t>
    </r>
    <r>
      <rPr>
        <sz val="12"/>
        <color theme="1"/>
        <rFont val="Helvetica"/>
      </rPr>
      <t xml:space="preserve"> (RIC-FAS)</t>
    </r>
  </si>
  <si>
    <r>
      <rPr>
        <b/>
        <sz val="12"/>
        <color theme="1"/>
        <rFont val="Helvetica"/>
      </rPr>
      <t>Attention and memory</t>
    </r>
    <r>
      <rPr>
        <sz val="12"/>
        <color theme="1"/>
        <rFont val="Helvetica"/>
      </rPr>
      <t xml:space="preserve"> (DRS)</t>
    </r>
  </si>
  <si>
    <r>
      <rPr>
        <b/>
        <sz val="12"/>
        <color theme="1"/>
        <rFont val="Helvetica"/>
      </rPr>
      <t>Cognitive impairment</t>
    </r>
    <r>
      <rPr>
        <sz val="12"/>
        <color theme="1"/>
        <rFont val="Helvetica"/>
      </rPr>
      <t xml:space="preserve"> (MMSE)</t>
    </r>
  </si>
  <si>
    <r>
      <t xml:space="preserve">NEMESIS cohort. Supp table wiith domains and tests http://stroke.ahajournals.org/content/37/10/2479.long </t>
    </r>
    <r>
      <rPr>
        <sz val="12"/>
        <color rgb="FFFF0000"/>
        <rFont val="Helvetica"/>
      </rPr>
      <t>Contact authors for instrument scores?</t>
    </r>
  </si>
  <si>
    <r>
      <rPr>
        <b/>
        <sz val="12"/>
        <color rgb="FFFF0000"/>
        <rFont val="Helvetica"/>
      </rPr>
      <t xml:space="preserve">Spatial Ability </t>
    </r>
    <r>
      <rPr>
        <b/>
        <sz val="12"/>
        <color theme="1"/>
        <rFont val="Helvetica"/>
      </rPr>
      <t>- Constructional ability</t>
    </r>
    <r>
      <rPr>
        <sz val="12"/>
        <color theme="1"/>
        <rFont val="Helvetica"/>
      </rPr>
      <t xml:space="preserve"> (Block Design), 
</t>
    </r>
    <r>
      <rPr>
        <b/>
        <sz val="12"/>
        <color theme="1"/>
        <rFont val="Helvetica"/>
      </rPr>
      <t>Visual scanning/perception</t>
    </r>
    <r>
      <rPr>
        <sz val="12"/>
        <color theme="1"/>
        <rFont val="Helvetica"/>
      </rPr>
      <t xml:space="preserve"> (Picture Completion), 
</t>
    </r>
    <r>
      <rPr>
        <b/>
        <sz val="12"/>
        <color theme="1"/>
        <rFont val="Helvetica"/>
      </rPr>
      <t>Perceptual ability</t>
    </r>
    <r>
      <rPr>
        <sz val="12"/>
        <color theme="1"/>
        <rFont val="Helvetica"/>
      </rPr>
      <t xml:space="preserve"> (Gestalt Closure),
</t>
    </r>
    <r>
      <rPr>
        <b/>
        <sz val="12"/>
        <color theme="1"/>
        <rFont val="Helvetica"/>
      </rPr>
      <t>Constructional ability</t>
    </r>
    <r>
      <rPr>
        <sz val="12"/>
        <color theme="1"/>
        <rFont val="Helvetica"/>
      </rPr>
      <t xml:space="preserve"> (Rey Complex Figure), </t>
    </r>
    <r>
      <rPr>
        <b/>
        <sz val="12"/>
        <color rgb="FFFF0000"/>
        <rFont val="Helvetica"/>
      </rPr>
      <t>Memory</t>
    </r>
    <r>
      <rPr>
        <sz val="12"/>
        <color theme="1"/>
        <rFont val="Helvetica"/>
      </rPr>
      <t xml:space="preserve"> - 
</t>
    </r>
    <r>
      <rPr>
        <b/>
        <sz val="12"/>
        <color theme="1"/>
        <rFont val="Helvetica"/>
      </rPr>
      <t>Verbal immediate memory span</t>
    </r>
    <r>
      <rPr>
        <sz val="12"/>
        <color theme="1"/>
        <rFont val="Helvetica"/>
      </rPr>
      <t xml:space="preserve"> (RAVLT total),
</t>
    </r>
    <r>
      <rPr>
        <b/>
        <sz val="12"/>
        <color theme="1"/>
        <rFont val="Helvetica"/>
      </rPr>
      <t>Verbal recognition memory</t>
    </r>
    <r>
      <rPr>
        <sz val="12"/>
        <color theme="1"/>
        <rFont val="Helvetica"/>
      </rPr>
      <t xml:space="preserve"> (RAVLT recognition) 
</t>
    </r>
    <r>
      <rPr>
        <b/>
        <sz val="12"/>
        <color theme="1"/>
        <rFont val="Helvetica"/>
      </rPr>
      <t>Verbal delayed memory</t>
    </r>
    <r>
      <rPr>
        <sz val="12"/>
        <color theme="1"/>
        <rFont val="Helvetica"/>
      </rPr>
      <t xml:space="preserve"> (RAVLT delay)
</t>
    </r>
    <r>
      <rPr>
        <b/>
        <sz val="12"/>
        <color theme="1"/>
        <rFont val="Helvetica"/>
      </rPr>
      <t>Every-day memory</t>
    </r>
    <r>
      <rPr>
        <sz val="12"/>
        <color theme="1"/>
        <rFont val="Helvetica"/>
      </rPr>
      <t xml:space="preserve"> (RBMT), </t>
    </r>
    <r>
      <rPr>
        <b/>
        <sz val="12"/>
        <color rgb="FFFF0000"/>
        <rFont val="Helvetica"/>
      </rPr>
      <t>Attention/perceptual speed</t>
    </r>
    <r>
      <rPr>
        <sz val="12"/>
        <color theme="1"/>
        <rFont val="Helvetica"/>
      </rPr>
      <t xml:space="preserve"> - 
</t>
    </r>
    <r>
      <rPr>
        <b/>
        <sz val="12"/>
        <color theme="1"/>
        <rFont val="Helvetica"/>
      </rPr>
      <t>Simple attention</t>
    </r>
    <r>
      <rPr>
        <sz val="12"/>
        <color theme="1"/>
        <rFont val="Helvetica"/>
      </rPr>
      <t xml:space="preserve"> (Number Recall), 
</t>
    </r>
    <r>
      <rPr>
        <b/>
        <sz val="12"/>
        <color theme="1"/>
        <rFont val="Helvetica"/>
      </rPr>
      <t>Attention, mental tracking</t>
    </r>
    <r>
      <rPr>
        <sz val="12"/>
        <color theme="1"/>
        <rFont val="Helvetica"/>
      </rPr>
      <t xml:space="preserve"> (Digit Span)
</t>
    </r>
    <r>
      <rPr>
        <b/>
        <sz val="12"/>
        <color theme="1"/>
        <rFont val="Helvetica"/>
      </rPr>
      <t>Mathematical ability</t>
    </r>
    <r>
      <rPr>
        <sz val="12"/>
        <color theme="1"/>
        <rFont val="Helvetica"/>
      </rPr>
      <t xml:space="preserve"> (Arithmetic), </t>
    </r>
    <r>
      <rPr>
        <b/>
        <sz val="12"/>
        <color theme="1"/>
        <rFont val="Helvetica"/>
      </rPr>
      <t>Processing speed/sustained attention</t>
    </r>
    <r>
      <rPr>
        <sz val="12"/>
        <color theme="1"/>
        <rFont val="Helvetica"/>
      </rPr>
      <t xml:space="preserve"> (Digit Symbol), </t>
    </r>
    <r>
      <rPr>
        <b/>
        <sz val="12"/>
        <color rgb="FFFF0000"/>
        <rFont val="Helvetica"/>
      </rPr>
      <t>Executive ability</t>
    </r>
    <r>
      <rPr>
        <sz val="12"/>
        <color theme="1"/>
        <rFont val="Helvetica"/>
      </rPr>
      <t xml:space="preserve"> - 
</t>
    </r>
    <r>
      <rPr>
        <b/>
        <sz val="12"/>
        <color theme="1"/>
        <rFont val="Helvetica"/>
      </rPr>
      <t>Complex problem solving</t>
    </r>
    <r>
      <rPr>
        <sz val="12"/>
        <color theme="1"/>
        <rFont val="Helvetica"/>
      </rPr>
      <t xml:space="preserve"> (Four Letter-Words), </t>
    </r>
    <r>
      <rPr>
        <b/>
        <sz val="12"/>
        <color theme="1"/>
        <rFont val="Helvetica"/>
      </rPr>
      <t>Conceptual skills</t>
    </r>
    <r>
      <rPr>
        <sz val="12"/>
        <color theme="1"/>
        <rFont val="Helvetica"/>
      </rPr>
      <t xml:space="preserve"> (Similarities),
</t>
    </r>
    <r>
      <rPr>
        <b/>
        <sz val="12"/>
        <color theme="1"/>
        <rFont val="Helvetica"/>
      </rPr>
      <t>Executive ability</t>
    </r>
    <r>
      <rPr>
        <sz val="12"/>
        <color theme="1"/>
        <rFont val="Helvetica"/>
      </rPr>
      <t xml:space="preserve"> (COWAT), </t>
    </r>
    <r>
      <rPr>
        <b/>
        <sz val="12"/>
        <color rgb="FFFF0000"/>
        <rFont val="Helvetica"/>
      </rPr>
      <t>Orientation/General Knowledge</t>
    </r>
    <r>
      <rPr>
        <sz val="12"/>
        <color theme="1"/>
        <rFont val="Helvetica"/>
      </rPr>
      <t xml:space="preserve"> -
</t>
    </r>
    <r>
      <rPr>
        <b/>
        <sz val="12"/>
        <color theme="1"/>
        <rFont val="Helvetica"/>
      </rPr>
      <t>Orientation</t>
    </r>
    <r>
      <rPr>
        <sz val="12"/>
        <color theme="1"/>
        <rFont val="Helvetica"/>
      </rPr>
      <t xml:space="preserve"> (Mental Status), </t>
    </r>
    <r>
      <rPr>
        <b/>
        <sz val="12"/>
        <color theme="1"/>
        <rFont val="Helvetica"/>
      </rPr>
      <t>General knowledge</t>
    </r>
    <r>
      <rPr>
        <sz val="12"/>
        <color theme="1"/>
        <rFont val="Helvetica"/>
      </rPr>
      <t xml:space="preserve"> (Information)</t>
    </r>
  </si>
  <si>
    <r>
      <rPr>
        <b/>
        <sz val="12"/>
        <color theme="1"/>
        <rFont val="Helvetica"/>
      </rPr>
      <t>Cognitive dysfunction</t>
    </r>
    <r>
      <rPr>
        <sz val="12"/>
        <color theme="1"/>
        <rFont val="Helvetica"/>
      </rPr>
      <t xml:space="preserve"> (MMSE, CAMCOG, R-CAMCOG, and FIM)</t>
    </r>
  </si>
  <si>
    <r>
      <rPr>
        <b/>
        <sz val="12"/>
        <color theme="1"/>
        <rFont val="Helvetica"/>
      </rPr>
      <t>Performance in time pressure situations</t>
    </r>
    <r>
      <rPr>
        <sz val="12"/>
        <color theme="1"/>
        <rFont val="Helvetica"/>
      </rPr>
      <t xml:space="preserve"> (MSOT), </t>
    </r>
    <r>
      <rPr>
        <b/>
        <sz val="12"/>
        <color theme="1"/>
        <rFont val="Helvetica"/>
      </rPr>
      <t>mental slowness in relation to daily activities</t>
    </r>
    <r>
      <rPr>
        <sz val="12"/>
        <color theme="1"/>
        <rFont val="Helvetica"/>
      </rPr>
      <t xml:space="preserve"> (MSQ)</t>
    </r>
  </si>
  <si>
    <r>
      <rPr>
        <b/>
        <sz val="12"/>
        <color theme="1"/>
        <rFont val="Helvetica"/>
      </rPr>
      <t>Global cognitive function</t>
    </r>
    <r>
      <rPr>
        <sz val="12"/>
        <color theme="1"/>
        <rFont val="Helvetica"/>
      </rPr>
      <t xml:space="preserve"> (MMSE)</t>
    </r>
  </si>
  <si>
    <r>
      <rPr>
        <b/>
        <sz val="12"/>
        <color theme="1"/>
        <rFont val="Helvetica"/>
      </rPr>
      <t>Functional status</t>
    </r>
    <r>
      <rPr>
        <sz val="12"/>
        <color theme="1"/>
        <rFont val="Helvetica"/>
      </rPr>
      <t xml:space="preserve"> (FIM)</t>
    </r>
  </si>
  <si>
    <r>
      <rPr>
        <b/>
        <sz val="12"/>
        <color theme="1"/>
        <rFont val="Helvetica"/>
      </rPr>
      <t>State of higher mental funcions</t>
    </r>
    <r>
      <rPr>
        <sz val="12"/>
        <color theme="1"/>
        <rFont val="Helvetica"/>
      </rPr>
      <t xml:space="preserve"> (MMSE), </t>
    </r>
    <r>
      <rPr>
        <b/>
        <sz val="12"/>
        <color theme="1"/>
        <rFont val="Helvetica"/>
      </rPr>
      <t>short term word memory</t>
    </r>
    <r>
      <rPr>
        <sz val="12"/>
        <color theme="1"/>
        <rFont val="Helvetica"/>
      </rPr>
      <t xml:space="preserve"> (Luriya's 10-word test), and </t>
    </r>
    <r>
      <rPr>
        <b/>
        <sz val="12"/>
        <color theme="1"/>
        <rFont val="Helvetica"/>
      </rPr>
      <t>time to find increasing numbers</t>
    </r>
    <r>
      <rPr>
        <sz val="12"/>
        <color theme="1"/>
        <rFont val="Helvetica"/>
      </rPr>
      <t xml:space="preserve"> (Schulte test)</t>
    </r>
  </si>
  <si>
    <r>
      <rPr>
        <b/>
        <sz val="12"/>
        <color theme="1"/>
        <rFont val="Helvetica"/>
      </rPr>
      <t>Cognitive functioning</t>
    </r>
    <r>
      <rPr>
        <sz val="12"/>
        <color theme="1"/>
        <rFont val="Helvetica"/>
      </rPr>
      <t xml:space="preserve"> (MMSE and RBANS)</t>
    </r>
  </si>
  <si>
    <r>
      <rPr>
        <b/>
        <sz val="12"/>
        <color theme="1"/>
        <rFont val="Helvetica"/>
      </rPr>
      <t>Cognition</t>
    </r>
    <r>
      <rPr>
        <sz val="12"/>
        <color theme="1"/>
        <rFont val="Helvetica"/>
      </rPr>
      <t xml:space="preserve"> (FIM)</t>
    </r>
  </si>
  <si>
    <r>
      <rPr>
        <b/>
        <sz val="12"/>
        <color theme="1"/>
        <rFont val="Helvetica"/>
      </rPr>
      <t>Cognitive and behavioral improvement</t>
    </r>
    <r>
      <rPr>
        <sz val="12"/>
        <color theme="1"/>
        <rFont val="Helvetica"/>
      </rPr>
      <t xml:space="preserve"> (LCF test)</t>
    </r>
  </si>
  <si>
    <r>
      <rPr>
        <b/>
        <sz val="12"/>
        <color theme="1"/>
        <rFont val="Helvetica"/>
      </rPr>
      <t>Global cognition</t>
    </r>
    <r>
      <rPr>
        <sz val="12"/>
        <color theme="1"/>
        <rFont val="Helvetica"/>
      </rPr>
      <t xml:space="preserve"> (MMSE); and </t>
    </r>
    <r>
      <rPr>
        <b/>
        <sz val="12"/>
        <color theme="1"/>
        <rFont val="Helvetica"/>
      </rPr>
      <t>EF</t>
    </r>
    <r>
      <rPr>
        <sz val="12"/>
        <color theme="1"/>
        <rFont val="Helvetica"/>
      </rPr>
      <t xml:space="preserve"> (MDRS I/P)</t>
    </r>
  </si>
  <si>
    <r>
      <rPr>
        <b/>
        <sz val="12"/>
        <color theme="1"/>
        <rFont val="Helvetica"/>
      </rPr>
      <t>Cognitive disability</t>
    </r>
    <r>
      <rPr>
        <sz val="12"/>
        <color theme="1"/>
        <rFont val="Helvetica"/>
      </rPr>
      <t xml:space="preserve"> [in communication and social cognition] (FIM)</t>
    </r>
  </si>
  <si>
    <r>
      <rPr>
        <b/>
        <sz val="12"/>
        <color theme="1"/>
        <rFont val="Helvetica"/>
      </rPr>
      <t>Global cognition</t>
    </r>
    <r>
      <rPr>
        <sz val="12"/>
        <color theme="1"/>
        <rFont val="Helvetica"/>
      </rPr>
      <t xml:space="preserve"> (MoCA and NeuroTrax Computarized Cognitive Test)</t>
    </r>
  </si>
  <si>
    <r>
      <rPr>
        <b/>
        <sz val="12"/>
        <color theme="1"/>
        <rFont val="Helvetica"/>
      </rPr>
      <t>Memory</t>
    </r>
    <r>
      <rPr>
        <sz val="12"/>
        <color theme="1"/>
        <rFont val="Helvetica"/>
      </rPr>
      <t xml:space="preserve"> (10-word list learning
10-word list delayed recall
Story 1 immediate recall
Story 1 delayed recall
Geometric figures immediate recall Geometric figures delayed recall) and </t>
    </r>
    <r>
      <rPr>
        <b/>
        <sz val="12"/>
        <color theme="1"/>
        <rFont val="Helvetica"/>
      </rPr>
      <t xml:space="preserve">EF </t>
    </r>
    <r>
      <rPr>
        <sz val="12"/>
        <color theme="1"/>
        <rFont val="Helvetica"/>
      </rPr>
      <t>(TMT B minus form A, modified Stroop form B minus form A, DS backwards [WAIS-III], Phonemic Fluency, WCST [Nelson Version])</t>
    </r>
  </si>
  <si>
    <r>
      <rPr>
        <b/>
        <sz val="12"/>
        <color theme="1"/>
        <rFont val="Helvetica"/>
      </rPr>
      <t>Changes in cognitive function</t>
    </r>
    <r>
      <rPr>
        <sz val="12"/>
        <color theme="1"/>
        <rFont val="Helvetica"/>
      </rPr>
      <t xml:space="preserve"> (K-MMSE)</t>
    </r>
  </si>
  <si>
    <r>
      <rPr>
        <b/>
        <sz val="12"/>
        <color theme="1"/>
        <rFont val="Helvetica"/>
      </rPr>
      <t>Neurological function</t>
    </r>
    <r>
      <rPr>
        <sz val="12"/>
        <color theme="1"/>
        <rFont val="Helvetica"/>
      </rPr>
      <t xml:space="preserve"> (MMSE and MoCA)</t>
    </r>
  </si>
  <si>
    <r>
      <rPr>
        <b/>
        <sz val="12"/>
        <color theme="1"/>
        <rFont val="Helvetica"/>
      </rPr>
      <t>Cognitive communicative skills</t>
    </r>
    <r>
      <rPr>
        <sz val="12"/>
        <color theme="1"/>
        <rFont val="Helvetica"/>
      </rPr>
      <t xml:space="preserve"> (FIM)</t>
    </r>
  </si>
  <si>
    <r>
      <rPr>
        <b/>
        <sz val="12"/>
        <color theme="1"/>
        <rFont val="Helvetica"/>
      </rPr>
      <t>Neglect</t>
    </r>
    <r>
      <rPr>
        <sz val="12"/>
        <color theme="1"/>
        <rFont val="Helvetica"/>
      </rPr>
      <t xml:space="preserve"> (BIT and LBT), and </t>
    </r>
    <r>
      <rPr>
        <b/>
        <sz val="12"/>
        <color theme="1"/>
        <rFont val="Helvetica"/>
      </rPr>
      <t xml:space="preserve">signal detection </t>
    </r>
    <r>
      <rPr>
        <sz val="12"/>
        <color theme="1"/>
        <rFont val="Helvetica"/>
      </rPr>
      <t xml:space="preserve">(Starry Night Test), </t>
    </r>
    <r>
      <rPr>
        <b/>
        <sz val="12"/>
        <color theme="1"/>
        <rFont val="Helvetica"/>
      </rPr>
      <t>disengagement time</t>
    </r>
    <r>
      <rPr>
        <sz val="12"/>
        <color theme="1"/>
        <rFont val="Helvetica"/>
      </rPr>
      <t xml:space="preserve"> (Spatial Cueing)</t>
    </r>
  </si>
  <si>
    <r>
      <rPr>
        <b/>
        <sz val="12"/>
        <color theme="1"/>
        <rFont val="Helvetica"/>
      </rPr>
      <t>[no area specified]</t>
    </r>
    <r>
      <rPr>
        <sz val="12"/>
        <color theme="1"/>
        <rFont val="Helvetica"/>
      </rPr>
      <t xml:space="preserve"> MMSE, DS and LM [from WMT-R]; COWAT, Category Fluency (animals), the CERAD battery, and </t>
    </r>
    <r>
      <rPr>
        <b/>
        <sz val="12"/>
        <color theme="1"/>
        <rFont val="Helvetica"/>
      </rPr>
      <t>behavior</t>
    </r>
    <r>
      <rPr>
        <sz val="12"/>
        <color theme="1"/>
        <rFont val="Helvetica"/>
      </rPr>
      <t xml:space="preserve"> (NPI)</t>
    </r>
  </si>
  <si>
    <r>
      <rPr>
        <b/>
        <sz val="12"/>
        <color theme="1"/>
        <rFont val="Helvetica"/>
      </rPr>
      <t>Intrinsic alertness, vigilance and visual scanning</t>
    </r>
    <r>
      <rPr>
        <sz val="12"/>
        <color theme="1"/>
        <rFont val="Helvetica"/>
      </rPr>
      <t xml:space="preserve"> (TBAP) </t>
    </r>
  </si>
  <si>
    <r>
      <rPr>
        <b/>
        <sz val="12"/>
        <color theme="1"/>
        <rFont val="Helvetica"/>
      </rPr>
      <t>Neglect</t>
    </r>
    <r>
      <rPr>
        <sz val="12"/>
        <color theme="1"/>
        <rFont val="Helvetica"/>
      </rPr>
      <t xml:space="preserve"> (BIT)</t>
    </r>
  </si>
  <si>
    <r>
      <rPr>
        <b/>
        <sz val="12"/>
        <color theme="1"/>
        <rFont val="Helvetica"/>
      </rPr>
      <t>Orientation, language expression, language understanding, memory [long and short term], attention, calculation, praxis, abstract thinking and abstract perception</t>
    </r>
    <r>
      <rPr>
        <sz val="12"/>
        <color theme="1"/>
        <rFont val="Helvetica"/>
      </rPr>
      <t xml:space="preserve"> (CAMCOG), </t>
    </r>
    <r>
      <rPr>
        <b/>
        <sz val="12"/>
        <color theme="1"/>
        <rFont val="Helvetica"/>
      </rPr>
      <t xml:space="preserve">episodic memory </t>
    </r>
    <r>
      <rPr>
        <sz val="12"/>
        <color theme="1"/>
        <rFont val="Helvetica"/>
      </rPr>
      <t xml:space="preserve">(AVLT), </t>
    </r>
    <r>
      <rPr>
        <b/>
        <sz val="12"/>
        <color theme="1"/>
        <rFont val="Helvetica"/>
      </rPr>
      <t>concept shifting</t>
    </r>
    <r>
      <rPr>
        <sz val="12"/>
        <color theme="1"/>
        <rFont val="Helvetica"/>
      </rPr>
      <t xml:space="preserve"> (CST), </t>
    </r>
    <r>
      <rPr>
        <b/>
        <sz val="12"/>
        <color theme="1"/>
        <rFont val="Helvetica"/>
      </rPr>
      <t>selective attention and interference susceptibility</t>
    </r>
    <r>
      <rPr>
        <sz val="12"/>
        <color theme="1"/>
        <rFont val="Helvetica"/>
      </rPr>
      <t xml:space="preserve"> (Stroop), </t>
    </r>
    <r>
      <rPr>
        <b/>
        <sz val="12"/>
        <color theme="1"/>
        <rFont val="Helvetica"/>
      </rPr>
      <t>Calculation</t>
    </r>
    <r>
      <rPr>
        <sz val="12"/>
        <color theme="1"/>
        <rFont val="Helvetica"/>
      </rPr>
      <t xml:space="preserve"> (calculation test [from GIS]), </t>
    </r>
    <r>
      <rPr>
        <b/>
        <sz val="12"/>
        <color theme="1"/>
        <rFont val="Helvetica"/>
      </rPr>
      <t>mental rotation</t>
    </r>
    <r>
      <rPr>
        <sz val="12"/>
        <color theme="1"/>
        <rFont val="Helvetica"/>
      </rPr>
      <t xml:space="preserve"> (mental rotation test [from GIS])</t>
    </r>
  </si>
  <si>
    <r>
      <rPr>
        <b/>
        <sz val="12"/>
        <color theme="1"/>
        <rFont val="Helvetica"/>
      </rPr>
      <t>Orientation</t>
    </r>
    <r>
      <rPr>
        <sz val="12"/>
        <color theme="1"/>
        <rFont val="Helvetica"/>
      </rPr>
      <t xml:space="preserve"> (orientation [from ADAScog]), </t>
    </r>
    <r>
      <rPr>
        <b/>
        <sz val="12"/>
        <color theme="1"/>
        <rFont val="Helvetica"/>
      </rPr>
      <t>naming</t>
    </r>
    <r>
      <rPr>
        <sz val="12"/>
        <color theme="1"/>
        <rFont val="Helvetica"/>
      </rPr>
      <t xml:space="preserve"> (aphasia scale [from ADAScog]), </t>
    </r>
    <r>
      <rPr>
        <b/>
        <sz val="12"/>
        <color theme="1"/>
        <rFont val="Helvetica"/>
      </rPr>
      <t>memory</t>
    </r>
    <r>
      <rPr>
        <sz val="12"/>
        <color theme="1"/>
        <rFont val="Helvetica"/>
      </rPr>
      <t xml:space="preserve"> (MIS), </t>
    </r>
    <r>
      <rPr>
        <b/>
        <sz val="12"/>
        <color theme="1"/>
        <rFont val="Helvetica"/>
      </rPr>
      <t>working memory and concentration</t>
    </r>
    <r>
      <rPr>
        <sz val="12"/>
        <color theme="1"/>
        <rFont val="Helvetica"/>
      </rPr>
      <t xml:space="preserve"> (letter sorting)</t>
    </r>
  </si>
  <si>
    <r>
      <rPr>
        <b/>
        <sz val="12"/>
        <color theme="1"/>
        <rFont val="Helvetica"/>
      </rPr>
      <t>Expression and memory</t>
    </r>
    <r>
      <rPr>
        <sz val="12"/>
        <color theme="1"/>
        <rFont val="Helvetica"/>
      </rPr>
      <t xml:space="preserve"> (FIM)</t>
    </r>
  </si>
  <si>
    <r>
      <rPr>
        <b/>
        <sz val="12"/>
        <color theme="1"/>
        <rFont val="Helvetica"/>
      </rPr>
      <t>Cognitive status</t>
    </r>
    <r>
      <rPr>
        <sz val="12"/>
        <color theme="1"/>
        <rFont val="Helvetica"/>
      </rPr>
      <t xml:space="preserve"> (FIM)</t>
    </r>
  </si>
  <si>
    <t>Attention tests only</t>
  </si>
  <si>
    <t xml:space="preserve">Not longitudinal. Aphasia study. Three patients. </t>
  </si>
  <si>
    <t xml:space="preserve">Assessments done in two different samples. Multiple times in both </t>
  </si>
  <si>
    <t>Evaluations perfomed in the context of treatment with PT and OT</t>
  </si>
  <si>
    <t>First round - Baseline (9.3, SD 8.1 days PS), 1, and 2 weeks after baseline. Second round baseline (8.1 SD 8.7 days PS), 1, 2, and 3 weeks after baseline.</t>
  </si>
  <si>
    <t>3 month FU</t>
  </si>
  <si>
    <t>125 stroke patients (age 61.8 SD 10.4 [22-88])</t>
  </si>
  <si>
    <t>yes (CNS)</t>
  </si>
  <si>
    <t>132 patients contacted, 2 patients died in the first month and 5 patients were LTFU, therefore only 125 patients completed the survey</t>
  </si>
  <si>
    <t>Hospital and proxy (caregiver?)</t>
  </si>
  <si>
    <t>449 patients (non-dysphagic=294, age 63.1 SD 12.6; and dysphagic=130, age 68.7 SD 11.8 years)</t>
  </si>
  <si>
    <t>Sydney stroke cohort. All results divided into depressed and not depressed</t>
  </si>
  <si>
    <t>264 (164 patients and 100 controls. Depressed=37, age 73.27 SD 8.7; non depressed=98, age 71.65, SD 8.72 years)</t>
  </si>
  <si>
    <t>[not specified] 3 year FU</t>
  </si>
  <si>
    <t>169 patients (median 73, range 42-100 years)</t>
  </si>
  <si>
    <t>No survivor was LTFU at month 36</t>
  </si>
  <si>
    <t>yes (MDRS)</t>
  </si>
  <si>
    <t>6 months and annually for 3 years</t>
  </si>
  <si>
    <t>No prestroke dementia patients</t>
  </si>
  <si>
    <t xml:space="preserve">Baseline (12-48 months PS), after 3 months of treatment, and after a washout period of 1 month. (4 months from baseline to end) </t>
  </si>
  <si>
    <t>open study with an ABA design</t>
  </si>
  <si>
    <t>First ever stroke with minor neurological impairment (NIHSS 3 or less)</t>
  </si>
  <si>
    <t>4 stroke patients dropped out because of side effects</t>
  </si>
  <si>
    <r>
      <rPr>
        <b/>
        <sz val="12"/>
        <color theme="9" tint="-0.499984740745262"/>
        <rFont val="Helvetica"/>
      </rPr>
      <t>Attention</t>
    </r>
    <r>
      <rPr>
        <sz val="12"/>
        <color theme="9" tint="-0.499984740745262"/>
        <rFont val="Helvetica"/>
      </rPr>
      <t xml:space="preserve"> (DS, VS, and auditory detection), </t>
    </r>
    <r>
      <rPr>
        <b/>
        <sz val="12"/>
        <color theme="9" tint="-0.499984740745262"/>
        <rFont val="Helvetica"/>
      </rPr>
      <t xml:space="preserve">language </t>
    </r>
    <r>
      <rPr>
        <sz val="12"/>
        <color theme="9" tint="-0.499984740745262"/>
        <rFont val="Helvetica"/>
      </rPr>
      <t xml:space="preserve">(mBN and category fluency [animals and food subtasks]); </t>
    </r>
    <r>
      <rPr>
        <b/>
        <sz val="12"/>
        <color theme="9" tint="-0.499984740745262"/>
        <rFont val="Helvetica"/>
      </rPr>
      <t xml:space="preserve">Visuomotor speed </t>
    </r>
    <r>
      <rPr>
        <sz val="12"/>
        <color theme="9" tint="-0.499984740745262"/>
        <rFont val="Helvetica"/>
      </rPr>
      <t xml:space="preserve">(SDMT, Digit Cancellation, and Maze Task); </t>
    </r>
    <r>
      <rPr>
        <b/>
        <sz val="12"/>
        <color theme="9" tint="-0.499984740745262"/>
        <rFont val="Helvetica"/>
      </rPr>
      <t>Visuoconstruction</t>
    </r>
    <r>
      <rPr>
        <sz val="12"/>
        <color theme="9" tint="-0.499984740745262"/>
        <rFont val="Helvetica"/>
      </rPr>
      <t xml:space="preserve"> (VR copy task [from WMS-R], Clock Drawing, and block design [from WAIS-R]); </t>
    </r>
    <r>
      <rPr>
        <b/>
        <sz val="12"/>
        <color theme="9" tint="-0.499984740745262"/>
        <rFont val="Helvetica"/>
      </rPr>
      <t>Verbal Memory</t>
    </r>
    <r>
      <rPr>
        <sz val="12"/>
        <color theme="9" tint="-0.499984740745262"/>
        <rFont val="Helvetica"/>
      </rPr>
      <t xml:space="preserve"> (WLR [Immediate, Delayed, and Delayed Recognition] and Story Recall [Immediate and Delayed]); </t>
    </r>
    <r>
      <rPr>
        <b/>
        <sz val="12"/>
        <color theme="9" tint="-0.499984740745262"/>
        <rFont val="Helvetica"/>
      </rPr>
      <t>Visual Memory</t>
    </r>
    <r>
      <rPr>
        <sz val="12"/>
        <color theme="9" tint="-0.499984740745262"/>
        <rFont val="Helvetica"/>
      </rPr>
      <t xml:space="preserve"> (Picture Recall [Immediate, Delayed and Delayed Recognition] and Visual Reproduction [Immediate, Delayed, and Delayed Recognition - from WMS-R])</t>
    </r>
  </si>
  <si>
    <t>Trained research psychologists administered a neu- ropsychological test battery that has previously been validated for use in Singapore</t>
  </si>
  <si>
    <t>432 consented, 13 had dementia and 57 died or withdrew. 362 patients with complete data</t>
  </si>
  <si>
    <t>362 patients (No cognitive impairment =183, age 55 SD 10; cognitive impairment no dementia mild =94, age  64 SD 10; CIND moderate=85, age 66 SD 10 years)</t>
  </si>
  <si>
    <t>ESPRIT trial. Longitudinal cognitive testing data reported as numbers of "domains impaired"</t>
  </si>
  <si>
    <t>194 patients. 126 patients alive at 13 month FU (age 75.0 SD 11.3 years)</t>
  </si>
  <si>
    <t>37 deceased, 31 withdrew</t>
  </si>
  <si>
    <t>(baseline only)</t>
  </si>
  <si>
    <t>http://europepmc.org/abstract/med/25394954</t>
  </si>
  <si>
    <t>http://www.ingentaconnect.com/content/ben/car/2015/00000012/00000003/art00011</t>
  </si>
  <si>
    <t>[Unclear about type of stroke]</t>
  </si>
  <si>
    <t>1574 [mean and SD not specified]</t>
  </si>
  <si>
    <t>[Memory evaluation protocol described in a different paper (wu et al 2007. In support papers folder]</t>
  </si>
  <si>
    <t>(only reports difference in annual rate of change in the 4 FUs)</t>
  </si>
  <si>
    <t>Baseline and follow up [does not provide baseline scores]</t>
  </si>
  <si>
    <t>[no baseline eval reported]</t>
  </si>
  <si>
    <t>MMSE (only reports whether MMSE change is significant at 6 months FU)</t>
  </si>
  <si>
    <t>865 patients (mean age for stroke group not specified)</t>
  </si>
  <si>
    <t>Admission (within 72 hours) and discharge from acute and rehabilitation (14.5 ± 17.5 days and 21.5 ± 19.0 days respectively)</t>
  </si>
  <si>
    <r>
      <rPr>
        <b/>
        <sz val="12"/>
        <color theme="9" tint="-0.499984740745262"/>
        <rFont val="Helvetica"/>
      </rPr>
      <t>Communication, social interaction, problem solving and memory</t>
    </r>
    <r>
      <rPr>
        <sz val="12"/>
        <color theme="9" tint="-0.499984740745262"/>
        <rFont val="Helvetica"/>
      </rPr>
      <t xml:space="preserve"> (FIM)</t>
    </r>
  </si>
  <si>
    <r>
      <rPr>
        <b/>
        <sz val="12"/>
        <color theme="9" tint="-0.499984740745262"/>
        <rFont val="Helvetica"/>
      </rPr>
      <t>Global cognitive function</t>
    </r>
    <r>
      <rPr>
        <sz val="12"/>
        <color theme="9" tint="-0.499984740745262"/>
        <rFont val="Helvetica"/>
      </rPr>
      <t xml:space="preserve"> (MMSE); </t>
    </r>
    <r>
      <rPr>
        <b/>
        <sz val="12"/>
        <color theme="9" tint="-0.499984740745262"/>
        <rFont val="Helvetica"/>
      </rPr>
      <t>premorbid intelligence</t>
    </r>
    <r>
      <rPr>
        <sz val="12"/>
        <color theme="9" tint="-0.499984740745262"/>
        <rFont val="Helvetica"/>
      </rPr>
      <t xml:space="preserve"> (NART-R); </t>
    </r>
    <r>
      <rPr>
        <b/>
        <sz val="12"/>
        <color theme="9" tint="-0.499984740745262"/>
        <rFont val="Helvetica"/>
      </rPr>
      <t>premorbid cognitive decline</t>
    </r>
    <r>
      <rPr>
        <sz val="12"/>
        <color theme="9" tint="-0.499984740745262"/>
        <rFont val="Helvetica"/>
      </rPr>
      <t xml:space="preserve"> (IQCODE)</t>
    </r>
  </si>
  <si>
    <t>Accredited physicians, nurses and therapists</t>
  </si>
  <si>
    <t>Reitz et al. (Netherlands)</t>
  </si>
  <si>
    <t>Ask for paper delivery</t>
  </si>
  <si>
    <t>Cognitive beliefs and affective responses. [Only "cognitive beliefs and affective responses to illness"]</t>
  </si>
  <si>
    <t>Does not report cognitive data for stroke subsample. H-EPESE</t>
  </si>
  <si>
    <t>Does not report cognitive data for stroke subsample (MMSE and Neuropsych battery)</t>
  </si>
  <si>
    <t>Does not report cognitive data for stroke subsample (MMSE)</t>
  </si>
  <si>
    <t>Does not report cognitive data for stroke subsample (CASI scores transformed into z-scores)</t>
  </si>
  <si>
    <t>Cognitive functioning (MMSE, CAMCOG), memory (AVLT), EF (CST, and Stroop), and calculation and visuospatial abilities (GIT)</t>
  </si>
  <si>
    <t>Cognitive function (CAMCOG), episodic memory (AVLT), Concept Shifting (CST), selective attention and interference susceptibility (Stroop)</t>
  </si>
  <si>
    <t>Change of cognitive performance (MMSE), unilateral neglect or visual inattention (BIT)</t>
  </si>
  <si>
    <t>Screening of neuropsychological functions (BNIS), and cognition (FIM)</t>
  </si>
  <si>
    <t>Language (Token Test, BNT, and Verbal Fluency Test), visuospatial function (CP, GCT, and ADAS [four pictures]), visual inattention (LBT, and LCT) memory (WMS, verbal learning recall test, and ADAS [four pictures])</t>
  </si>
  <si>
    <t>Cognitive function (MMSE), attention (Digit Span-Forward [from WAIS]), Repetition and Comprehension (BDAE), Immediate Recall (10-word list), Delayed Word Recall (11-min average delay), [area not specified] (1-min Animal Naming Test, TMT A and B)</t>
  </si>
  <si>
    <t>Abstract reasoning (RAPM-SF and WAIS-III), verbal memory (RAVLT, WAIS-III-Digit Span), EF (BSAT, TEA), visual perception and construction (JLO-SF, TFR-SF, ad ROCFC), visual memory (CBS, ROCFD) and language (STT, BNT [SF])</t>
  </si>
  <si>
    <t>Working memory (WMS-R and Memory Interference Test), verbal learning and memory (ALL, and Story Recall [from RBMT]), verbal expression and comprehension (BDAE, CERAD, and STT), visuospatial cognition (Clock Task, Copying Designs, and BVRT [SF]), music cognition (MBEA [SF]), EF and attention (FAB, Phonemic Test, Balloons Test, SRT, Subtraction Task, Stroop, and Vigilance Task)</t>
  </si>
  <si>
    <t>Attention tests (Bells test, cancellation test, IVA-CPT, TMT A/B, and PASAT)</t>
  </si>
  <si>
    <t>Cognitive dysfunction (MMSE) memory (direct and delayed recall [from AVLT]), orientation, attention, praxis, reasoning, language (CAMCOG), EF (Stroop and CST), calculation and visuospatial domains (GIT)</t>
  </si>
  <si>
    <t>All tests of executive function - Response inhibition (Stroop), attention and working memory (DSB), psychomotor performance (DST), visuomotor scanning, divided attention, and cognitive flexibility (TMT B), attention switching (WWT), learning, delayed recall, and long-term memory (RAVLT)</t>
  </si>
  <si>
    <t xml:space="preserve">53 patients - left hemisphere amusic = 12, age 59.6 ,SD 8.6; left hemisphere non-amusic = 12, age 52.3, SD 8.5; right hemisphere auditory cortex amusic = 11, age 61.2 SD 7.5, right hemisphere non auditory cortex amusic = 9 age 59.7 SD 7.1; right hemisphere non amusic = 9 age 61.2 SD 10.2 years)  </t>
  </si>
  <si>
    <t>Working memory (Digit span [from WMS-R] and Memory Interference), verbal learning and memory (Auditory List Learning, and  Story Recall [from RBMT]), verbal expression and comprehension (Repetition and reading [from BDAE], semantic fluency and naming [from CERAD], and STT), visuospatial cognition (Clock Task, Copying Designs, and BVRT [SF]), music cognition (MBEA-SF), EF and attention (FAB, Phonemic Test, Balloons Test, Simple Reaction Time, Subtraction Task, Stroop, and Vigilance Task)</t>
  </si>
  <si>
    <t>Cognitive function (MMSE, and AMT)</t>
  </si>
  <si>
    <t>[No area specified] MMSE, TMT A/B, COWA, IQCODE-SF</t>
  </si>
  <si>
    <t>Speed and attention (TMT A, Stroop 1 and 2), Auditory memory (WLM), non-verbal visual memory (Cronholm-Molander), visuospatial function (draw mirror image of a cup, count number of cubes, copy a cube), higher visual perception (silhouettes [from VOSP]), Language (speech fluency [observed], auditory comprehension, anomia, verbal and writing capacity), EF (I-Flex, and Stroop  [Victoria version]), logical deductive ability (RCM [set A]), Gnosia (visual interpretation of pictures and objects, visual recognition of faces and objects' photos), sensory and visual neglect (simult. stimulation of both visual fields, LBT), praxia (cut paper with scissors, handle and matchbox and strike a match)</t>
  </si>
  <si>
    <t>Dementia (MMSE [Thai Version])</t>
  </si>
  <si>
    <t>Attention and EF (Stroop, TMT A/B, Symbol Digits Modalities Test, WMS-III-Mental Control, WMS-III-Digit Span Backward and Forward), memory (AVLT and WMS-III-Visual Reproduction), language (BNT, Verbal Fluency for Animals and COWA, Pseudo words and Sentences Repetition, and Token Test), spatial perception (Judgment of Line Orientation), motor speed (GPT), temporal orientation (BTO)</t>
  </si>
  <si>
    <t>Cognitive function (MMSE, Depression Axiety Stress Scale, and DSB)</t>
  </si>
  <si>
    <t>EF (TMT B, Phonemic fluency, go-no-go task), psychomotor speed (TMT A, time copying tasks, time modified Token Test), episodic memory (logical memory [from WMS-R],  learning series of 10 unrelated words, BVRT), working memory (Digit Span [from WAIS-III], homogeneous interference task, heterogeneous interference task), language (MTT, visual naming, repetition of a long sentence), visual spatial and constructional skills (copying geometric figures, clock arms test, visuospatial searching task)</t>
  </si>
  <si>
    <t>[no area] Schulte test, 10-word memory test, similarity test, and verbal activity</t>
  </si>
  <si>
    <t>Cognitive impairment (MMSE [Bengali versoin]), Kolkata Cognitive Screening Battery</t>
  </si>
  <si>
    <t>Gloobal cognitive function (MMSE), attention, verbal memory, nonverbal memory and visuo-motor coordination tests (SCNT)</t>
  </si>
  <si>
    <r>
      <t xml:space="preserve">Study subtype </t>
    </r>
    <r>
      <rPr>
        <b/>
        <sz val="12"/>
        <color rgb="FFFF0000"/>
        <rFont val="Calibri"/>
        <scheme val="minor"/>
      </rPr>
      <t>[add length]</t>
    </r>
  </si>
  <si>
    <r>
      <t xml:space="preserve">Sample size at baseline </t>
    </r>
    <r>
      <rPr>
        <b/>
        <sz val="12"/>
        <color rgb="FFFF0000"/>
        <rFont val="Calibri"/>
        <scheme val="minor"/>
      </rPr>
      <t>(Age, SD)</t>
    </r>
  </si>
  <si>
    <r>
      <t xml:space="preserve">Cognitive instrument used longiitudinally (cog. domain as reported by authors) </t>
    </r>
    <r>
      <rPr>
        <b/>
        <sz val="12"/>
        <color rgb="FFFF0000"/>
        <rFont val="Calibri"/>
        <scheme val="minor"/>
      </rPr>
      <t xml:space="preserve">- [comments] - organize alphabetically </t>
    </r>
  </si>
  <si>
    <r>
      <t xml:space="preserve">Total patients excluded or LTFU </t>
    </r>
    <r>
      <rPr>
        <b/>
        <sz val="12"/>
        <color rgb="FFFF0000"/>
        <rFont val="Calibri"/>
        <scheme val="minor"/>
      </rPr>
      <t>(add percentage)</t>
    </r>
  </si>
  <si>
    <r>
      <t>Excluded neglect?</t>
    </r>
    <r>
      <rPr>
        <b/>
        <sz val="12"/>
        <color rgb="FFFF0000"/>
        <rFont val="Calibri"/>
        <scheme val="minor"/>
      </rPr>
      <t xml:space="preserve"> (also innatention)</t>
    </r>
  </si>
  <si>
    <r>
      <rPr>
        <b/>
        <sz val="12"/>
        <color theme="1"/>
        <rFont val="Calibri"/>
        <family val="2"/>
        <scheme val="minor"/>
      </rPr>
      <t>Memory, problem solving, social interaction, comprehension, and expression</t>
    </r>
    <r>
      <rPr>
        <sz val="12"/>
        <color theme="1"/>
        <rFont val="Calibri"/>
        <family val="2"/>
        <scheme val="minor"/>
      </rPr>
      <t xml:space="preserve"> (FIM) </t>
    </r>
    <r>
      <rPr>
        <b/>
        <sz val="12"/>
        <color theme="1"/>
        <rFont val="Calibri"/>
        <family val="2"/>
        <scheme val="minor"/>
      </rPr>
      <t>and communication</t>
    </r>
    <r>
      <rPr>
        <sz val="12"/>
        <color theme="1"/>
        <rFont val="Calibri"/>
        <family val="2"/>
        <scheme val="minor"/>
      </rPr>
      <t xml:space="preserve"> (RIC-FAS)</t>
    </r>
  </si>
  <si>
    <r>
      <rPr>
        <b/>
        <sz val="12"/>
        <color theme="1"/>
        <rFont val="Calibri"/>
        <family val="2"/>
        <scheme val="minor"/>
      </rPr>
      <t>Neglect</t>
    </r>
    <r>
      <rPr>
        <sz val="12"/>
        <color theme="1"/>
        <rFont val="Calibri"/>
        <family val="2"/>
        <scheme val="minor"/>
      </rPr>
      <t xml:space="preserve"> (BIT)</t>
    </r>
  </si>
  <si>
    <r>
      <rPr>
        <b/>
        <sz val="12"/>
        <color theme="1"/>
        <rFont val="Calibri"/>
        <family val="2"/>
        <scheme val="minor"/>
      </rPr>
      <t>Cognitive status</t>
    </r>
    <r>
      <rPr>
        <sz val="12"/>
        <color theme="1"/>
        <rFont val="Calibri"/>
        <family val="2"/>
        <scheme val="minor"/>
      </rPr>
      <t xml:space="preserve"> (MMSE)</t>
    </r>
  </si>
  <si>
    <r>
      <rPr>
        <b/>
        <sz val="12"/>
        <color theme="1"/>
        <rFont val="Calibri"/>
        <family val="2"/>
        <scheme val="minor"/>
      </rPr>
      <t>Cognition</t>
    </r>
    <r>
      <rPr>
        <sz val="12"/>
        <color theme="1"/>
        <rFont val="Calibri"/>
        <family val="2"/>
        <scheme val="minor"/>
      </rPr>
      <t xml:space="preserve"> (MMSE)</t>
    </r>
  </si>
  <si>
    <r>
      <rPr>
        <b/>
        <sz val="12"/>
        <color theme="1"/>
        <rFont val="Calibri"/>
        <family val="2"/>
        <scheme val="minor"/>
      </rPr>
      <t>[no area specified]</t>
    </r>
    <r>
      <rPr>
        <sz val="12"/>
        <color theme="1"/>
        <rFont val="Calibri"/>
        <family val="2"/>
        <scheme val="minor"/>
      </rPr>
      <t xml:space="preserve"> MMSE, DS and LM [from WMT-R]; COWAT, Category Fluency (animals), the CERAD battery, and </t>
    </r>
    <r>
      <rPr>
        <b/>
        <sz val="12"/>
        <color theme="1"/>
        <rFont val="Calibri"/>
        <family val="2"/>
        <scheme val="minor"/>
      </rPr>
      <t>behavior</t>
    </r>
    <r>
      <rPr>
        <sz val="12"/>
        <color theme="1"/>
        <rFont val="Calibri"/>
        <family val="2"/>
        <scheme val="minor"/>
      </rPr>
      <t xml:space="preserve"> (NPI)</t>
    </r>
  </si>
  <si>
    <r>
      <rPr>
        <b/>
        <sz val="12"/>
        <color theme="1"/>
        <rFont val="Calibri"/>
        <family val="2"/>
        <scheme val="minor"/>
      </rPr>
      <t>Cognition</t>
    </r>
    <r>
      <rPr>
        <sz val="12"/>
        <color theme="1"/>
        <rFont val="Calibri"/>
        <family val="2"/>
        <scheme val="minor"/>
      </rPr>
      <t xml:space="preserve"> (FIM)</t>
    </r>
  </si>
  <si>
    <r>
      <rPr>
        <b/>
        <sz val="12"/>
        <color theme="1"/>
        <rFont val="Calibri"/>
        <family val="2"/>
        <scheme val="minor"/>
      </rPr>
      <t>Cognitive status</t>
    </r>
    <r>
      <rPr>
        <sz val="12"/>
        <color theme="1"/>
        <rFont val="Calibri"/>
        <family val="2"/>
        <scheme val="minor"/>
      </rPr>
      <t xml:space="preserve"> (FIM)</t>
    </r>
  </si>
  <si>
    <r>
      <rPr>
        <b/>
        <sz val="12"/>
        <color theme="1"/>
        <rFont val="Calibri"/>
        <family val="2"/>
        <scheme val="minor"/>
      </rPr>
      <t>Expression and memory</t>
    </r>
    <r>
      <rPr>
        <sz val="12"/>
        <color theme="1"/>
        <rFont val="Calibri"/>
        <family val="2"/>
        <scheme val="minor"/>
      </rPr>
      <t xml:space="preserve"> (FIM)</t>
    </r>
  </si>
  <si>
    <r>
      <rPr>
        <b/>
        <sz val="12"/>
        <color theme="1"/>
        <rFont val="Calibri"/>
        <family val="2"/>
        <scheme val="minor"/>
      </rPr>
      <t>Orientation</t>
    </r>
    <r>
      <rPr>
        <sz val="12"/>
        <color theme="1"/>
        <rFont val="Calibri"/>
        <family val="2"/>
        <scheme val="minor"/>
      </rPr>
      <t xml:space="preserve"> (orientation [from ADAScog]), </t>
    </r>
    <r>
      <rPr>
        <b/>
        <sz val="12"/>
        <color theme="1"/>
        <rFont val="Calibri"/>
        <family val="2"/>
        <scheme val="minor"/>
      </rPr>
      <t>naming</t>
    </r>
    <r>
      <rPr>
        <sz val="12"/>
        <color theme="1"/>
        <rFont val="Calibri"/>
        <family val="2"/>
        <scheme val="minor"/>
      </rPr>
      <t xml:space="preserve"> (aphasia scale [from ADAScog]), </t>
    </r>
    <r>
      <rPr>
        <b/>
        <sz val="12"/>
        <color theme="1"/>
        <rFont val="Calibri"/>
        <family val="2"/>
        <scheme val="minor"/>
      </rPr>
      <t>memory</t>
    </r>
    <r>
      <rPr>
        <sz val="12"/>
        <color theme="1"/>
        <rFont val="Calibri"/>
        <family val="2"/>
        <scheme val="minor"/>
      </rPr>
      <t xml:space="preserve"> (MIS), </t>
    </r>
    <r>
      <rPr>
        <b/>
        <sz val="12"/>
        <color theme="1"/>
        <rFont val="Calibri"/>
        <family val="2"/>
        <scheme val="minor"/>
      </rPr>
      <t>working memory and concentration</t>
    </r>
    <r>
      <rPr>
        <sz val="12"/>
        <color theme="1"/>
        <rFont val="Calibri"/>
        <family val="2"/>
        <scheme val="minor"/>
      </rPr>
      <t xml:space="preserve"> (letter sorting)</t>
    </r>
  </si>
  <si>
    <r>
      <rPr>
        <b/>
        <sz val="12"/>
        <color theme="1"/>
        <rFont val="Calibri"/>
        <family val="2"/>
        <scheme val="minor"/>
      </rPr>
      <t>Cognitive function</t>
    </r>
    <r>
      <rPr>
        <sz val="12"/>
        <color theme="1"/>
        <rFont val="Calibri"/>
        <family val="2"/>
        <scheme val="minor"/>
      </rPr>
      <t xml:space="preserve"> (MMSE)</t>
    </r>
  </si>
  <si>
    <r>
      <rPr>
        <b/>
        <sz val="12"/>
        <color theme="1"/>
        <rFont val="Calibri"/>
        <family val="2"/>
        <scheme val="minor"/>
      </rPr>
      <t>Cognitive communicative skills</t>
    </r>
    <r>
      <rPr>
        <sz val="12"/>
        <color theme="1"/>
        <rFont val="Calibri"/>
        <family val="2"/>
        <scheme val="minor"/>
      </rPr>
      <t xml:space="preserve"> (FIM)</t>
    </r>
  </si>
  <si>
    <r>
      <rPr>
        <b/>
        <sz val="12"/>
        <color theme="1"/>
        <rFont val="Calibri"/>
        <family val="2"/>
        <scheme val="minor"/>
      </rPr>
      <t>Neglect</t>
    </r>
    <r>
      <rPr>
        <sz val="12"/>
        <color theme="1"/>
        <rFont val="Calibri"/>
        <family val="2"/>
        <scheme val="minor"/>
      </rPr>
      <t xml:space="preserve"> (BIT and LBT), and </t>
    </r>
    <r>
      <rPr>
        <b/>
        <sz val="12"/>
        <color theme="1"/>
        <rFont val="Calibri"/>
        <family val="2"/>
        <scheme val="minor"/>
      </rPr>
      <t xml:space="preserve">signal detection </t>
    </r>
    <r>
      <rPr>
        <sz val="12"/>
        <color theme="1"/>
        <rFont val="Calibri"/>
        <family val="2"/>
        <scheme val="minor"/>
      </rPr>
      <t xml:space="preserve">(Starry Night Test), </t>
    </r>
    <r>
      <rPr>
        <b/>
        <sz val="12"/>
        <color theme="1"/>
        <rFont val="Calibri"/>
        <family val="2"/>
        <scheme val="minor"/>
      </rPr>
      <t>disengagement time</t>
    </r>
    <r>
      <rPr>
        <sz val="12"/>
        <color theme="1"/>
        <rFont val="Calibri"/>
        <family val="2"/>
        <scheme val="minor"/>
      </rPr>
      <t xml:space="preserve"> (Spatial Cueing)</t>
    </r>
  </si>
  <si>
    <r>
      <rPr>
        <b/>
        <sz val="12"/>
        <color theme="1"/>
        <rFont val="Calibri"/>
        <family val="2"/>
        <scheme val="minor"/>
      </rPr>
      <t>Intrinsic alertness, vigilance and visual scanning</t>
    </r>
    <r>
      <rPr>
        <sz val="12"/>
        <color theme="1"/>
        <rFont val="Calibri"/>
        <family val="2"/>
        <scheme val="minor"/>
      </rPr>
      <t xml:space="preserve"> (TBAP) </t>
    </r>
  </si>
  <si>
    <r>
      <rPr>
        <b/>
        <sz val="12"/>
        <color rgb="FFFF0000"/>
        <rFont val="Calibri"/>
        <scheme val="minor"/>
      </rPr>
      <t>2 week, 6 and 12 month eval] -</t>
    </r>
    <r>
      <rPr>
        <b/>
        <sz val="12"/>
        <color theme="1"/>
        <rFont val="Calibri"/>
        <family val="2"/>
        <scheme val="minor"/>
      </rPr>
      <t xml:space="preserve"> Cognitive function</t>
    </r>
    <r>
      <rPr>
        <sz val="12"/>
        <color theme="1"/>
        <rFont val="Calibri"/>
        <family val="2"/>
        <scheme val="minor"/>
      </rPr>
      <t xml:space="preserve"> (similarities, digit symbol, and block design [from WAIS]; and logical memory and verbal learning [from WMS-R]); right and left hand tapping; and language abilitites (WAB).</t>
    </r>
    <r>
      <rPr>
        <sz val="12"/>
        <color rgb="FFFF0000"/>
        <rFont val="Calibri"/>
        <family val="2"/>
        <scheme val="minor"/>
      </rPr>
      <t xml:space="preserve"> </t>
    </r>
    <r>
      <rPr>
        <b/>
        <sz val="12"/>
        <color rgb="FFFF0000"/>
        <rFont val="Calibri"/>
        <scheme val="minor"/>
      </rPr>
      <t xml:space="preserve">2 week and 18 month assessment - </t>
    </r>
    <r>
      <rPr>
        <b/>
        <sz val="12"/>
        <color theme="1"/>
        <rFont val="Calibri"/>
        <family val="2"/>
        <scheme val="minor"/>
      </rPr>
      <t>Intellectual abilities</t>
    </r>
    <r>
      <rPr>
        <sz val="12"/>
        <color theme="1"/>
        <rFont val="Calibri"/>
        <family val="2"/>
        <scheme val="minor"/>
      </rPr>
      <t xml:space="preserve"> (WAIS information, comprehension, similarities, arithmetic, block design, picture arrangement, picture comprehension, and digit symbol); </t>
    </r>
    <r>
      <rPr>
        <b/>
        <sz val="12"/>
        <color theme="1"/>
        <rFont val="Calibri"/>
        <family val="2"/>
        <scheme val="minor"/>
      </rPr>
      <t xml:space="preserve">memory functions </t>
    </r>
    <r>
      <rPr>
        <sz val="12"/>
        <color theme="1"/>
        <rFont val="Calibri"/>
        <family val="2"/>
        <scheme val="minor"/>
      </rPr>
      <t xml:space="preserve">(WMS-R); </t>
    </r>
    <r>
      <rPr>
        <b/>
        <sz val="12"/>
        <color theme="1"/>
        <rFont val="Calibri"/>
        <family val="2"/>
        <scheme val="minor"/>
      </rPr>
      <t>and</t>
    </r>
    <r>
      <rPr>
        <sz val="12"/>
        <color theme="1"/>
        <rFont val="Calibri"/>
        <family val="2"/>
        <scheme val="minor"/>
      </rPr>
      <t xml:space="preserve"> </t>
    </r>
    <r>
      <rPr>
        <b/>
        <sz val="12"/>
        <color theme="1"/>
        <rFont val="Calibri"/>
        <family val="2"/>
        <scheme val="minor"/>
      </rPr>
      <t xml:space="preserve">motor functions </t>
    </r>
    <r>
      <rPr>
        <sz val="12"/>
        <color theme="1"/>
        <rFont val="Calibri"/>
        <family val="2"/>
        <scheme val="minor"/>
      </rPr>
      <t xml:space="preserve">(Luria's tasks hand sequencing, hand posture and reciprocal coordination) </t>
    </r>
    <r>
      <rPr>
        <b/>
        <sz val="12"/>
        <color theme="1"/>
        <rFont val="Helvetica"/>
      </rPr>
      <t/>
    </r>
  </si>
  <si>
    <r>
      <rPr>
        <b/>
        <sz val="12"/>
        <color theme="1"/>
        <rFont val="Calibri"/>
        <family val="2"/>
        <scheme val="minor"/>
      </rPr>
      <t>Admission</t>
    </r>
    <r>
      <rPr>
        <sz val="12"/>
        <color theme="1"/>
        <rFont val="Calibri"/>
        <family val="2"/>
        <scheme val="minor"/>
      </rPr>
      <t xml:space="preserve"> (112 days; IQR=64-183 days), and </t>
    </r>
    <r>
      <rPr>
        <b/>
        <sz val="12"/>
        <color theme="1"/>
        <rFont val="Calibri"/>
        <family val="2"/>
        <scheme val="minor"/>
      </rPr>
      <t>discharge</t>
    </r>
    <r>
      <rPr>
        <sz val="12"/>
        <color theme="1"/>
        <rFont val="Calibri"/>
        <family val="2"/>
        <scheme val="minor"/>
      </rPr>
      <t xml:space="preserve"> (200 days, IQR 152-252 days) PS</t>
    </r>
  </si>
  <si>
    <r>
      <rPr>
        <b/>
        <sz val="12"/>
        <color theme="1"/>
        <rFont val="Calibri"/>
        <family val="2"/>
        <scheme val="minor"/>
      </rPr>
      <t>Cognitive ability</t>
    </r>
    <r>
      <rPr>
        <sz val="12"/>
        <color theme="1"/>
        <rFont val="Calibri"/>
        <family val="2"/>
        <scheme val="minor"/>
      </rPr>
      <t xml:space="preserve"> (MMSE)</t>
    </r>
  </si>
  <si>
    <r>
      <t xml:space="preserve">Admission and discharge from inpatient rehab, and </t>
    </r>
    <r>
      <rPr>
        <sz val="12"/>
        <color rgb="FFFF0000"/>
        <rFont val="Calibri"/>
        <family val="2"/>
        <scheme val="minor"/>
      </rPr>
      <t>80-180 days</t>
    </r>
    <r>
      <rPr>
        <sz val="12"/>
        <color theme="1"/>
        <rFont val="Calibri"/>
        <family val="2"/>
        <scheme val="minor"/>
      </rPr>
      <t xml:space="preserve"> FU </t>
    </r>
  </si>
  <si>
    <r>
      <rPr>
        <b/>
        <sz val="12"/>
        <color theme="1"/>
        <rFont val="Calibri"/>
        <family val="2"/>
        <scheme val="minor"/>
      </rPr>
      <t>Communication and social cognition</t>
    </r>
    <r>
      <rPr>
        <sz val="12"/>
        <color theme="1"/>
        <rFont val="Calibri"/>
        <family val="2"/>
        <scheme val="minor"/>
      </rPr>
      <t xml:space="preserve"> (FIM)</t>
    </r>
  </si>
  <si>
    <r>
      <rPr>
        <b/>
        <sz val="12"/>
        <color theme="1"/>
        <rFont val="Calibri"/>
        <family val="2"/>
        <scheme val="minor"/>
      </rPr>
      <t>Cognitive impairment</t>
    </r>
    <r>
      <rPr>
        <sz val="12"/>
        <color theme="1"/>
        <rFont val="Calibri"/>
        <family val="2"/>
        <scheme val="minor"/>
      </rPr>
      <t xml:space="preserve"> (MMSE); and </t>
    </r>
    <r>
      <rPr>
        <b/>
        <sz val="12"/>
        <color theme="1"/>
        <rFont val="Calibri"/>
        <family val="2"/>
        <scheme val="minor"/>
      </rPr>
      <t xml:space="preserve">functional status </t>
    </r>
    <r>
      <rPr>
        <sz val="12"/>
        <color theme="1"/>
        <rFont val="Calibri"/>
        <family val="2"/>
        <scheme val="minor"/>
      </rPr>
      <t>(FIM)</t>
    </r>
  </si>
  <si>
    <r>
      <rPr>
        <b/>
        <sz val="12"/>
        <color theme="1"/>
        <rFont val="Calibri"/>
        <family val="2"/>
        <scheme val="minor"/>
      </rPr>
      <t>Intellectual ability</t>
    </r>
    <r>
      <rPr>
        <sz val="12"/>
        <color theme="1"/>
        <rFont val="Calibri"/>
        <family val="2"/>
        <scheme val="minor"/>
      </rPr>
      <t xml:space="preserve"> (WAIS [vocabulary], and advanced progressive matrices); </t>
    </r>
    <r>
      <rPr>
        <b/>
        <sz val="12"/>
        <color theme="1"/>
        <rFont val="Calibri"/>
        <family val="2"/>
        <scheme val="minor"/>
      </rPr>
      <t>language</t>
    </r>
    <r>
      <rPr>
        <sz val="12"/>
        <color theme="1"/>
        <rFont val="Calibri"/>
        <family val="2"/>
        <scheme val="minor"/>
      </rPr>
      <t xml:space="preserve"> (BNT, category fluency, and letter fluency); </t>
    </r>
    <r>
      <rPr>
        <b/>
        <sz val="12"/>
        <color theme="1"/>
        <rFont val="Calibri"/>
        <family val="2"/>
        <scheme val="minor"/>
      </rPr>
      <t>memory</t>
    </r>
    <r>
      <rPr>
        <sz val="12"/>
        <color theme="1"/>
        <rFont val="Calibri"/>
        <family val="2"/>
        <scheme val="minor"/>
      </rPr>
      <t xml:space="preserve"> (WAIS [DS], Corsi Block-Tapping Task, CFT [delayed recall], RAVLT [immediate recall, delayed reall, recognition], and doors test); </t>
    </r>
    <r>
      <rPr>
        <b/>
        <sz val="12"/>
        <color theme="1"/>
        <rFont val="Calibri"/>
        <family val="2"/>
        <scheme val="minor"/>
      </rPr>
      <t>attention</t>
    </r>
    <r>
      <rPr>
        <sz val="12"/>
        <color theme="1"/>
        <rFont val="Calibri"/>
        <family val="2"/>
        <scheme val="minor"/>
      </rPr>
      <t xml:space="preserve"> (TMT A1, A2, and B); </t>
    </r>
    <r>
      <rPr>
        <b/>
        <sz val="12"/>
        <color theme="1"/>
        <rFont val="Calibri"/>
        <family val="2"/>
        <scheme val="minor"/>
      </rPr>
      <t>perception and visuospatial construction</t>
    </r>
    <r>
      <rPr>
        <sz val="12"/>
        <color theme="1"/>
        <rFont val="Calibri"/>
        <family val="2"/>
        <scheme val="minor"/>
      </rPr>
      <t xml:space="preserve"> (CFT [copy], TFP, and JLO)</t>
    </r>
  </si>
  <si>
    <r>
      <t xml:space="preserve">Anarthria and </t>
    </r>
    <r>
      <rPr>
        <b/>
        <u/>
        <sz val="12"/>
        <color theme="1"/>
        <rFont val="Calibri"/>
        <scheme val="minor"/>
      </rPr>
      <t>severe</t>
    </r>
    <r>
      <rPr>
        <sz val="12"/>
        <color theme="1"/>
        <rFont val="Calibri"/>
        <family val="2"/>
        <scheme val="minor"/>
      </rPr>
      <t xml:space="preserve"> global aphasia not included. Included global aphasia</t>
    </r>
  </si>
  <si>
    <r>
      <t xml:space="preserve">52 patients </t>
    </r>
    <r>
      <rPr>
        <sz val="12"/>
        <color rgb="FFFF0000"/>
        <rFont val="Calibri"/>
        <family val="2"/>
        <scheme val="minor"/>
      </rPr>
      <t>(extract age)</t>
    </r>
  </si>
  <si>
    <r>
      <rPr>
        <b/>
        <sz val="12"/>
        <color theme="1"/>
        <rFont val="Calibri"/>
        <family val="2"/>
        <scheme val="minor"/>
      </rPr>
      <t>Cognitive function</t>
    </r>
    <r>
      <rPr>
        <sz val="12"/>
        <color theme="1"/>
        <rFont val="Calibri"/>
        <family val="2"/>
        <scheme val="minor"/>
      </rPr>
      <t xml:space="preserve"> (FIM)</t>
    </r>
  </si>
  <si>
    <r>
      <rPr>
        <b/>
        <sz val="12"/>
        <color theme="1"/>
        <rFont val="Calibri"/>
        <family val="2"/>
        <scheme val="minor"/>
      </rPr>
      <t>Attention and memory</t>
    </r>
    <r>
      <rPr>
        <sz val="12"/>
        <color theme="1"/>
        <rFont val="Calibri"/>
        <family val="2"/>
        <scheme val="minor"/>
      </rPr>
      <t xml:space="preserve"> (DRS)</t>
    </r>
  </si>
  <si>
    <r>
      <rPr>
        <b/>
        <sz val="12"/>
        <color theme="1"/>
        <rFont val="Calibri"/>
        <family val="2"/>
        <scheme val="minor"/>
      </rPr>
      <t>Cognitive impairment</t>
    </r>
    <r>
      <rPr>
        <sz val="12"/>
        <color theme="1"/>
        <rFont val="Calibri"/>
        <family val="2"/>
        <scheme val="minor"/>
      </rPr>
      <t xml:space="preserve"> (MMSE)</t>
    </r>
  </si>
  <si>
    <r>
      <rPr>
        <b/>
        <sz val="12"/>
        <color theme="1"/>
        <rFont val="Calibri"/>
        <family val="2"/>
        <scheme val="minor"/>
      </rPr>
      <t>Learning and recall over time</t>
    </r>
    <r>
      <rPr>
        <sz val="12"/>
        <color theme="1"/>
        <rFont val="Calibri"/>
        <family val="2"/>
        <scheme val="minor"/>
      </rPr>
      <t xml:space="preserve"> (CVLT)</t>
    </r>
  </si>
  <si>
    <r>
      <rPr>
        <b/>
        <sz val="12"/>
        <color theme="1"/>
        <rFont val="Calibri"/>
        <family val="2"/>
        <scheme val="minor"/>
      </rPr>
      <t>Global cognition</t>
    </r>
    <r>
      <rPr>
        <sz val="12"/>
        <color theme="1"/>
        <rFont val="Calibri"/>
        <family val="2"/>
        <scheme val="minor"/>
      </rPr>
      <t xml:space="preserve"> (CAMCOG-R [section B only]), </t>
    </r>
    <r>
      <rPr>
        <b/>
        <sz val="12"/>
        <color theme="1"/>
        <rFont val="Calibri"/>
        <family val="2"/>
        <scheme val="minor"/>
      </rPr>
      <t>dementia diagnostic instrument</t>
    </r>
    <r>
      <rPr>
        <sz val="12"/>
        <color theme="1"/>
        <rFont val="Calibri"/>
        <family val="2"/>
        <scheme val="minor"/>
      </rPr>
      <t xml:space="preserve"> (MMSE + DSM IV criteria)</t>
    </r>
  </si>
  <si>
    <r>
      <rPr>
        <b/>
        <sz val="12"/>
        <color theme="1"/>
        <rFont val="Calibri"/>
        <family val="2"/>
        <scheme val="minor"/>
      </rPr>
      <t>Attention</t>
    </r>
    <r>
      <rPr>
        <sz val="12"/>
        <color theme="1"/>
        <rFont val="Calibri"/>
        <family val="2"/>
        <scheme val="minor"/>
      </rPr>
      <t xml:space="preserve"> (TEA)</t>
    </r>
  </si>
  <si>
    <r>
      <t xml:space="preserve">First ischemic </t>
    </r>
    <r>
      <rPr>
        <sz val="12"/>
        <color rgb="FFFF0000"/>
        <rFont val="Calibri"/>
        <family val="2"/>
        <scheme val="minor"/>
      </rPr>
      <t>stroke or TIA</t>
    </r>
  </si>
  <si>
    <r>
      <rPr>
        <b/>
        <sz val="12"/>
        <color theme="1"/>
        <rFont val="Calibri"/>
        <family val="2"/>
        <scheme val="minor"/>
      </rPr>
      <t>Cognitive function</t>
    </r>
    <r>
      <rPr>
        <sz val="12"/>
        <color theme="1"/>
        <rFont val="Calibri"/>
        <family val="2"/>
        <scheme val="minor"/>
      </rPr>
      <t xml:space="preserve"> (MMSE and MoCA)</t>
    </r>
  </si>
  <si>
    <r>
      <rPr>
        <b/>
        <sz val="12"/>
        <color theme="1"/>
        <rFont val="Calibri"/>
        <family val="2"/>
        <scheme val="minor"/>
      </rPr>
      <t>Verbal declarative memory</t>
    </r>
    <r>
      <rPr>
        <sz val="12"/>
        <color theme="1"/>
        <rFont val="Calibri"/>
        <family val="2"/>
        <scheme val="minor"/>
      </rPr>
      <t xml:space="preserve"> (LMT);  </t>
    </r>
    <r>
      <rPr>
        <b/>
        <sz val="12"/>
        <color theme="1"/>
        <rFont val="Calibri"/>
        <family val="2"/>
        <scheme val="minor"/>
      </rPr>
      <t xml:space="preserve">Nonverbal reasoning </t>
    </r>
    <r>
      <rPr>
        <sz val="12"/>
        <color theme="1"/>
        <rFont val="Calibri"/>
        <family val="2"/>
        <scheme val="minor"/>
      </rPr>
      <t xml:space="preserve">(RPM); </t>
    </r>
    <r>
      <rPr>
        <b/>
        <sz val="12"/>
        <color theme="1"/>
        <rFont val="Calibri"/>
        <family val="2"/>
        <scheme val="minor"/>
      </rPr>
      <t>EF</t>
    </r>
    <r>
      <rPr>
        <sz val="12"/>
        <color theme="1"/>
        <rFont val="Calibri"/>
        <family val="2"/>
        <scheme val="minor"/>
      </rPr>
      <t xml:space="preserve"> (VFT);</t>
    </r>
    <r>
      <rPr>
        <b/>
        <sz val="12"/>
        <color theme="1"/>
        <rFont val="Calibri"/>
        <family val="2"/>
        <scheme val="minor"/>
      </rPr>
      <t xml:space="preserve"> word naming </t>
    </r>
    <r>
      <rPr>
        <sz val="12"/>
        <color theme="1"/>
        <rFont val="Calibri"/>
        <family val="2"/>
        <scheme val="minor"/>
      </rPr>
      <t xml:space="preserve">(1-minute word naming trial [letters C, F, and L]); </t>
    </r>
    <r>
      <rPr>
        <b/>
        <sz val="12"/>
        <color theme="1"/>
        <rFont val="Calibri"/>
        <family val="2"/>
        <scheme val="minor"/>
      </rPr>
      <t xml:space="preserve">Processing speed </t>
    </r>
    <r>
      <rPr>
        <sz val="12"/>
        <color theme="1"/>
        <rFont val="Calibri"/>
        <family val="2"/>
        <scheme val="minor"/>
      </rPr>
      <t>(DST)</t>
    </r>
  </si>
  <si>
    <r>
      <rPr>
        <b/>
        <sz val="12"/>
        <color theme="1"/>
        <rFont val="Calibri"/>
        <family val="2"/>
        <scheme val="minor"/>
      </rPr>
      <t>Cognitive status</t>
    </r>
    <r>
      <rPr>
        <sz val="12"/>
        <color theme="1"/>
        <rFont val="Calibri"/>
        <family val="2"/>
        <scheme val="minor"/>
      </rPr>
      <t xml:space="preserve"> (SS-IQCODE) [all time-points]; </t>
    </r>
    <r>
      <rPr>
        <sz val="12"/>
        <color rgb="FFFF0000"/>
        <rFont val="Calibri"/>
        <family val="2"/>
        <scheme val="minor"/>
      </rPr>
      <t>[and 3, 12, and 24 mo PS]</t>
    </r>
    <r>
      <rPr>
        <sz val="12"/>
        <color theme="1"/>
        <rFont val="Calibri"/>
        <family val="2"/>
        <scheme val="minor"/>
      </rPr>
      <t xml:space="preserve"> MMSE, SPMSQ, hearing and simple/random visual reaction time, bell test, verbal fluency (category and phonetic), picture recognition, word learning, logic memory, and block test (from WAIS), naming (verbal and picture from the Boston Aphasia Battery), token test, and similarities (WAIS). Tests were grouped into </t>
    </r>
    <r>
      <rPr>
        <sz val="12"/>
        <color rgb="FFFF0000"/>
        <rFont val="Calibri"/>
        <family val="2"/>
        <scheme val="minor"/>
      </rPr>
      <t>seven cognitive domains</t>
    </r>
    <r>
      <rPr>
        <sz val="12"/>
        <color theme="1"/>
        <rFont val="Calibri"/>
        <family val="2"/>
        <scheme val="minor"/>
      </rPr>
      <t xml:space="preserve">: </t>
    </r>
    <r>
      <rPr>
        <b/>
        <sz val="12"/>
        <color theme="1"/>
        <rFont val="Calibri"/>
        <family val="2"/>
        <scheme val="minor"/>
      </rPr>
      <t xml:space="preserve">orientation </t>
    </r>
    <r>
      <rPr>
        <sz val="12"/>
        <color theme="1"/>
        <rFont val="Calibri"/>
        <family val="2"/>
        <scheme val="minor"/>
      </rPr>
      <t xml:space="preserve">[temporal and spatial orientation from MMSE], </t>
    </r>
    <r>
      <rPr>
        <b/>
        <sz val="12"/>
        <color theme="1"/>
        <rFont val="Calibri"/>
        <family val="2"/>
        <scheme val="minor"/>
      </rPr>
      <t>tonic attention</t>
    </r>
    <r>
      <rPr>
        <sz val="12"/>
        <color theme="1"/>
        <rFont val="Calibri"/>
        <family val="2"/>
        <scheme val="minor"/>
      </rPr>
      <t xml:space="preserve"> (hearing and simple visual reaction time), </t>
    </r>
    <r>
      <rPr>
        <b/>
        <sz val="12"/>
        <color theme="1"/>
        <rFont val="Calibri"/>
        <family val="2"/>
        <scheme val="minor"/>
      </rPr>
      <t>phasic attention</t>
    </r>
    <r>
      <rPr>
        <sz val="12"/>
        <color theme="1"/>
        <rFont val="Calibri"/>
        <family val="2"/>
        <scheme val="minor"/>
      </rPr>
      <t xml:space="preserve"> (random visual reaction time), </t>
    </r>
    <r>
      <rPr>
        <b/>
        <sz val="12"/>
        <color theme="1"/>
        <rFont val="Calibri"/>
        <family val="2"/>
        <scheme val="minor"/>
      </rPr>
      <t xml:space="preserve">verbal fluency </t>
    </r>
    <r>
      <rPr>
        <sz val="12"/>
        <color theme="1"/>
        <rFont val="Calibri"/>
        <family val="2"/>
        <scheme val="minor"/>
      </rPr>
      <t xml:space="preserve">(category and phonetic fluency), </t>
    </r>
    <r>
      <rPr>
        <b/>
        <sz val="12"/>
        <color theme="1"/>
        <rFont val="Calibri"/>
        <family val="2"/>
        <scheme val="minor"/>
      </rPr>
      <t xml:space="preserve">comprehension </t>
    </r>
    <r>
      <rPr>
        <sz val="12"/>
        <color theme="1"/>
        <rFont val="Calibri"/>
        <family val="2"/>
        <scheme val="minor"/>
      </rPr>
      <t xml:space="preserve">(token test), </t>
    </r>
    <r>
      <rPr>
        <b/>
        <sz val="12"/>
        <color theme="1"/>
        <rFont val="Calibri"/>
        <family val="2"/>
        <scheme val="minor"/>
      </rPr>
      <t xml:space="preserve">memory </t>
    </r>
    <r>
      <rPr>
        <sz val="12"/>
        <color theme="1"/>
        <rFont val="Calibri"/>
        <family val="2"/>
        <scheme val="minor"/>
      </rPr>
      <t xml:space="preserve">(free immediate recall, free delayed recall, delayed logic memory), </t>
    </r>
    <r>
      <rPr>
        <b/>
        <sz val="12"/>
        <color theme="1"/>
        <rFont val="Calibri"/>
        <family val="2"/>
        <scheme val="minor"/>
      </rPr>
      <t>and visuoconstructive ability</t>
    </r>
    <r>
      <rPr>
        <sz val="12"/>
        <color theme="1"/>
        <rFont val="Calibri"/>
        <family val="2"/>
        <scheme val="minor"/>
      </rPr>
      <t xml:space="preserve"> (block test [from WAIS])</t>
    </r>
  </si>
  <si>
    <r>
      <rPr>
        <b/>
        <sz val="12"/>
        <color theme="1"/>
        <rFont val="Calibri"/>
        <family val="2"/>
        <scheme val="minor"/>
      </rPr>
      <t>Mental Status index</t>
    </r>
    <r>
      <rPr>
        <sz val="12"/>
        <color theme="1"/>
        <rFont val="Calibri"/>
        <family val="2"/>
        <scheme val="minor"/>
      </rPr>
      <t xml:space="preserve"> (S-MMSE and KSNAP [Mental Status subtest]);  </t>
    </r>
    <r>
      <rPr>
        <b/>
        <sz val="12"/>
        <color theme="1"/>
        <rFont val="Calibri"/>
        <family val="2"/>
        <scheme val="minor"/>
      </rPr>
      <t xml:space="preserve">Attention index </t>
    </r>
    <r>
      <rPr>
        <sz val="12"/>
        <color theme="1"/>
        <rFont val="Calibri"/>
        <family val="2"/>
        <scheme val="minor"/>
      </rPr>
      <t xml:space="preserve">(Bannatyne’s sequential index [developed from WAIS-R Arithmetic, Digit Span, and Digit Symbol subtests]); </t>
    </r>
    <r>
      <rPr>
        <b/>
        <sz val="12"/>
        <color theme="1"/>
        <rFont val="Calibri"/>
        <family val="2"/>
        <scheme val="minor"/>
      </rPr>
      <t>Memory index</t>
    </r>
    <r>
      <rPr>
        <sz val="12"/>
        <color theme="1"/>
        <rFont val="Calibri"/>
        <family val="2"/>
        <scheme val="minor"/>
      </rPr>
      <t xml:space="preserve"> (RBMT, RCFT delay score, RAVLT total number of learnt words from A1–A5); </t>
    </r>
    <r>
      <rPr>
        <b/>
        <sz val="12"/>
        <color theme="1"/>
        <rFont val="Calibri"/>
        <family val="2"/>
        <scheme val="minor"/>
      </rPr>
      <t xml:space="preserve">Verbal processing index </t>
    </r>
    <r>
      <rPr>
        <sz val="12"/>
        <color theme="1"/>
        <rFont val="Calibri"/>
        <family val="2"/>
        <scheme val="minor"/>
      </rPr>
      <t xml:space="preserve">(KSNAP four letter word subtest, Information and Similarities subtests [from WAIS-R], COWAT [total number of words]); </t>
    </r>
    <r>
      <rPr>
        <b/>
        <sz val="12"/>
        <color theme="1"/>
        <rFont val="Calibri"/>
        <family val="2"/>
        <scheme val="minor"/>
      </rPr>
      <t>Visuo-perceptual index</t>
    </r>
    <r>
      <rPr>
        <sz val="12"/>
        <color theme="1"/>
        <rFont val="Calibri"/>
        <family val="2"/>
        <scheme val="minor"/>
      </rPr>
      <t xml:space="preserve"> (copy score [from RCFT], Block Design subtest [from WAIS-R], KSNAP [Gestalt Closure subtest]); </t>
    </r>
    <r>
      <rPr>
        <b/>
        <sz val="12"/>
        <color theme="1"/>
        <rFont val="Calibri"/>
        <family val="2"/>
        <scheme val="minor"/>
      </rPr>
      <t>[no area specified]</t>
    </r>
    <r>
      <rPr>
        <sz val="12"/>
        <color theme="1"/>
        <rFont val="Calibri"/>
        <family val="2"/>
        <scheme val="minor"/>
      </rPr>
      <t xml:space="preserve"> </t>
    </r>
    <r>
      <rPr>
        <sz val="12"/>
        <color rgb="FFFF0000"/>
        <rFont val="Calibri"/>
        <family val="2"/>
        <scheme val="minor"/>
      </rPr>
      <t>Clock Drawing Test</t>
    </r>
  </si>
  <si>
    <r>
      <rPr>
        <b/>
        <sz val="12"/>
        <color theme="1"/>
        <rFont val="Calibri"/>
        <family val="2"/>
        <scheme val="minor"/>
      </rPr>
      <t>Neuropsychological impairment</t>
    </r>
    <r>
      <rPr>
        <sz val="12"/>
        <color theme="1"/>
        <rFont val="Calibri"/>
        <family val="2"/>
        <scheme val="minor"/>
      </rPr>
      <t xml:space="preserve"> (MMSE) and </t>
    </r>
    <r>
      <rPr>
        <b/>
        <sz val="12"/>
        <color theme="1"/>
        <rFont val="Calibri"/>
        <family val="2"/>
        <scheme val="minor"/>
      </rPr>
      <t>extent of disability</t>
    </r>
    <r>
      <rPr>
        <sz val="12"/>
        <color theme="1"/>
        <rFont val="Calibri"/>
        <family val="2"/>
        <scheme val="minor"/>
      </rPr>
      <t xml:space="preserve"> (FIM)</t>
    </r>
  </si>
  <si>
    <r>
      <rPr>
        <b/>
        <sz val="12"/>
        <color theme="1"/>
        <rFont val="Calibri"/>
        <family val="2"/>
        <scheme val="minor"/>
      </rPr>
      <t>General cognitive function</t>
    </r>
    <r>
      <rPr>
        <sz val="12"/>
        <color theme="1"/>
        <rFont val="Calibri"/>
        <family val="2"/>
        <scheme val="minor"/>
      </rPr>
      <t xml:space="preserve"> (MMSE, ADAS-cog); </t>
    </r>
    <r>
      <rPr>
        <b/>
        <sz val="12"/>
        <color theme="1"/>
        <rFont val="Calibri"/>
        <family val="2"/>
        <scheme val="minor"/>
      </rPr>
      <t>EF</t>
    </r>
    <r>
      <rPr>
        <sz val="12"/>
        <color theme="1"/>
        <rFont val="Calibri"/>
        <family val="2"/>
        <scheme val="minor"/>
      </rPr>
      <t xml:space="preserve"> (Initiation/Perseveration [fromMDRS])</t>
    </r>
  </si>
  <si>
    <r>
      <t xml:space="preserve">Outcome of rehabilitation </t>
    </r>
    <r>
      <rPr>
        <sz val="12"/>
        <color theme="1"/>
        <rFont val="Calibri"/>
        <family val="2"/>
        <scheme val="minor"/>
      </rPr>
      <t>(FIM)</t>
    </r>
  </si>
  <si>
    <r>
      <rPr>
        <b/>
        <sz val="12"/>
        <color theme="1"/>
        <rFont val="Calibri"/>
        <family val="2"/>
        <scheme val="minor"/>
      </rPr>
      <t>Degree of disability</t>
    </r>
    <r>
      <rPr>
        <sz val="12"/>
        <color theme="1"/>
        <rFont val="Calibri"/>
        <family val="2"/>
        <scheme val="minor"/>
      </rPr>
      <t xml:space="preserve"> (FIM)</t>
    </r>
  </si>
  <si>
    <r>
      <rPr>
        <b/>
        <sz val="12"/>
        <color theme="1"/>
        <rFont val="Calibri"/>
        <family val="2"/>
        <scheme val="minor"/>
      </rPr>
      <t>Cognitive dysfunction</t>
    </r>
    <r>
      <rPr>
        <sz val="12"/>
        <color theme="1"/>
        <rFont val="Calibri"/>
        <family val="2"/>
        <scheme val="minor"/>
      </rPr>
      <t xml:space="preserve"> (MMSE, CAMCOG, R-CAMCOG, and FIM)</t>
    </r>
  </si>
  <si>
    <r>
      <rPr>
        <b/>
        <sz val="12"/>
        <color theme="1"/>
        <rFont val="Calibri"/>
        <family val="2"/>
        <scheme val="minor"/>
      </rPr>
      <t>Sustained, selective, divided, alternating attention</t>
    </r>
    <r>
      <rPr>
        <sz val="12"/>
        <color theme="1"/>
        <rFont val="Calibri"/>
        <family val="2"/>
        <scheme val="minor"/>
      </rPr>
      <t xml:space="preserve"> (Bells Test, IVA-CPT,TMT A/B, and 2 slowest Paced Auditory Serial Addition Test trials)</t>
    </r>
  </si>
  <si>
    <r>
      <rPr>
        <b/>
        <sz val="12"/>
        <color theme="1"/>
        <rFont val="Calibri"/>
        <family val="2"/>
        <scheme val="minor"/>
      </rPr>
      <t>Cognitive impact resulting from stroke</t>
    </r>
    <r>
      <rPr>
        <sz val="12"/>
        <color theme="1"/>
        <rFont val="Calibri"/>
        <family val="2"/>
        <scheme val="minor"/>
      </rPr>
      <t xml:space="preserve"> (AMT)</t>
    </r>
  </si>
  <si>
    <r>
      <rPr>
        <b/>
        <sz val="12"/>
        <color theme="9" tint="-0.499984740745262"/>
        <rFont val="Calibri"/>
        <scheme val="minor"/>
      </rPr>
      <t>Attention</t>
    </r>
    <r>
      <rPr>
        <sz val="12"/>
        <color theme="9" tint="-0.499984740745262"/>
        <rFont val="Calibri"/>
        <scheme val="minor"/>
      </rPr>
      <t xml:space="preserve"> (DS, VS, and auditory detection), </t>
    </r>
    <r>
      <rPr>
        <b/>
        <sz val="12"/>
        <color theme="9" tint="-0.499984740745262"/>
        <rFont val="Calibri"/>
        <scheme val="minor"/>
      </rPr>
      <t xml:space="preserve">language </t>
    </r>
    <r>
      <rPr>
        <sz val="12"/>
        <color theme="9" tint="-0.499984740745262"/>
        <rFont val="Calibri"/>
        <scheme val="minor"/>
      </rPr>
      <t xml:space="preserve">(mBN and category fluency [animals and food subtasks]); </t>
    </r>
    <r>
      <rPr>
        <b/>
        <sz val="12"/>
        <color theme="9" tint="-0.499984740745262"/>
        <rFont val="Calibri"/>
        <scheme val="minor"/>
      </rPr>
      <t xml:space="preserve">Visuomotor speed </t>
    </r>
    <r>
      <rPr>
        <sz val="12"/>
        <color theme="9" tint="-0.499984740745262"/>
        <rFont val="Calibri"/>
        <scheme val="minor"/>
      </rPr>
      <t xml:space="preserve">(SDMT, Digit Cancellation, and Maze Task); </t>
    </r>
    <r>
      <rPr>
        <b/>
        <sz val="12"/>
        <color theme="9" tint="-0.499984740745262"/>
        <rFont val="Calibri"/>
        <scheme val="minor"/>
      </rPr>
      <t>Visuoconstruction</t>
    </r>
    <r>
      <rPr>
        <sz val="12"/>
        <color theme="9" tint="-0.499984740745262"/>
        <rFont val="Calibri"/>
        <scheme val="minor"/>
      </rPr>
      <t xml:space="preserve"> (VR copy task [from WMS-R], Clock Drawing, and block design [from WAIS-R]); </t>
    </r>
    <r>
      <rPr>
        <b/>
        <sz val="12"/>
        <color theme="9" tint="-0.499984740745262"/>
        <rFont val="Calibri"/>
        <scheme val="minor"/>
      </rPr>
      <t>Verbal Memory</t>
    </r>
    <r>
      <rPr>
        <sz val="12"/>
        <color theme="9" tint="-0.499984740745262"/>
        <rFont val="Calibri"/>
        <scheme val="minor"/>
      </rPr>
      <t xml:space="preserve"> (WLR [Immediate, Delayed, and Delayed Recognition] and Story Recall [Immediate and Delayed]); </t>
    </r>
    <r>
      <rPr>
        <b/>
        <sz val="12"/>
        <color theme="9" tint="-0.499984740745262"/>
        <rFont val="Calibri"/>
        <scheme val="minor"/>
      </rPr>
      <t>Visual Memory</t>
    </r>
    <r>
      <rPr>
        <sz val="12"/>
        <color theme="9" tint="-0.499984740745262"/>
        <rFont val="Calibri"/>
        <scheme val="minor"/>
      </rPr>
      <t xml:space="preserve"> (Picture Recall [Immediate, Delayed and Delayed Recognition] and Visual Reproduction [Immediate, Delayed, and Delayed Recognition - from WMS-R])</t>
    </r>
  </si>
  <si>
    <r>
      <t>198 patients (stroke n=164, TIA=34, and healthy controls=106) (</t>
    </r>
    <r>
      <rPr>
        <b/>
        <sz val="12"/>
        <color theme="1"/>
        <rFont val="Calibri"/>
        <family val="2"/>
        <scheme val="minor"/>
      </rPr>
      <t xml:space="preserve">reported data </t>
    </r>
    <r>
      <rPr>
        <sz val="12"/>
        <color theme="1"/>
        <rFont val="Calibri"/>
        <family val="2"/>
        <scheme val="minor"/>
      </rPr>
      <t xml:space="preserve">- </t>
    </r>
    <r>
      <rPr>
        <b/>
        <sz val="12"/>
        <color theme="1"/>
        <rFont val="Calibri"/>
        <family val="2"/>
        <scheme val="minor"/>
      </rPr>
      <t>no cog impairment group=59</t>
    </r>
    <r>
      <rPr>
        <sz val="12"/>
        <color theme="1"/>
        <rFont val="Calibri"/>
        <family val="2"/>
        <scheme val="minor"/>
      </rPr>
      <t xml:space="preserve">, age 69.47 SD 8.57; </t>
    </r>
    <r>
      <rPr>
        <b/>
        <sz val="12"/>
        <color theme="1"/>
        <rFont val="Calibri"/>
        <family val="2"/>
        <scheme val="minor"/>
      </rPr>
      <t xml:space="preserve">vascular cognitive impairment group=45, </t>
    </r>
    <r>
      <rPr>
        <sz val="12"/>
        <color theme="1"/>
        <rFont val="Calibri"/>
        <family val="2"/>
        <scheme val="minor"/>
      </rPr>
      <t xml:space="preserve">71.27 SD 9.70; </t>
    </r>
    <r>
      <rPr>
        <b/>
        <sz val="12"/>
        <color theme="1"/>
        <rFont val="Calibri"/>
        <family val="2"/>
        <scheme val="minor"/>
      </rPr>
      <t xml:space="preserve">and healthy controls=84, </t>
    </r>
    <r>
      <rPr>
        <sz val="12"/>
        <color theme="1"/>
        <rFont val="Calibri"/>
        <family val="2"/>
        <scheme val="minor"/>
      </rPr>
      <t>age 70.20 SD 5.89)</t>
    </r>
  </si>
  <si>
    <r>
      <rPr>
        <b/>
        <sz val="12"/>
        <color theme="1"/>
        <rFont val="Calibri"/>
        <family val="2"/>
        <scheme val="minor"/>
      </rPr>
      <t>verbal</t>
    </r>
    <r>
      <rPr>
        <sz val="12"/>
        <color theme="1"/>
        <rFont val="Calibri"/>
        <family val="2"/>
        <scheme val="minor"/>
      </rPr>
      <t xml:space="preserve"> </t>
    </r>
    <r>
      <rPr>
        <b/>
        <sz val="12"/>
        <color theme="1"/>
        <rFont val="Calibri"/>
        <family val="2"/>
        <scheme val="minor"/>
      </rPr>
      <t>memory</t>
    </r>
    <r>
      <rPr>
        <sz val="12"/>
        <color theme="1"/>
        <rFont val="Calibri"/>
        <family val="2"/>
        <scheme val="minor"/>
      </rPr>
      <t xml:space="preserve"> (LM I and II [from WMS-R]); </t>
    </r>
    <r>
      <rPr>
        <b/>
        <sz val="12"/>
        <color theme="1"/>
        <rFont val="Calibri"/>
        <family val="2"/>
        <scheme val="minor"/>
      </rPr>
      <t xml:space="preserve">visual memory </t>
    </r>
    <r>
      <rPr>
        <sz val="12"/>
        <color theme="1"/>
        <rFont val="Calibri"/>
        <family val="2"/>
        <scheme val="minor"/>
      </rPr>
      <t xml:space="preserve">(VA I and II [from WMS-R]); </t>
    </r>
    <r>
      <rPr>
        <b/>
        <sz val="12"/>
        <color theme="1"/>
        <rFont val="Calibri"/>
        <family val="2"/>
        <scheme val="minor"/>
      </rPr>
      <t>working memory</t>
    </r>
    <r>
      <rPr>
        <sz val="12"/>
        <color theme="1"/>
        <rFont val="Calibri"/>
        <family val="2"/>
        <scheme val="minor"/>
      </rPr>
      <t xml:space="preserve"> (DSB, Arithmetic [from WAIS-R]); </t>
    </r>
    <r>
      <rPr>
        <b/>
        <sz val="12"/>
        <color theme="1"/>
        <rFont val="Calibri"/>
        <family val="2"/>
        <scheme val="minor"/>
      </rPr>
      <t xml:space="preserve">attention </t>
    </r>
    <r>
      <rPr>
        <sz val="12"/>
        <color theme="1"/>
        <rFont val="Calibri"/>
        <family val="2"/>
        <scheme val="minor"/>
      </rPr>
      <t xml:space="preserve">(DS [from WAIS-R]); </t>
    </r>
    <r>
      <rPr>
        <b/>
        <sz val="12"/>
        <color theme="1"/>
        <rFont val="Calibri"/>
        <family val="2"/>
        <scheme val="minor"/>
      </rPr>
      <t>mental control</t>
    </r>
    <r>
      <rPr>
        <sz val="12"/>
        <color theme="1"/>
        <rFont val="Calibri"/>
        <family val="2"/>
        <scheme val="minor"/>
      </rPr>
      <t xml:space="preserve"> (WMS-R); </t>
    </r>
    <r>
      <rPr>
        <b/>
        <sz val="12"/>
        <color theme="1"/>
        <rFont val="Calibri"/>
        <family val="2"/>
        <scheme val="minor"/>
      </rPr>
      <t xml:space="preserve">language </t>
    </r>
    <r>
      <rPr>
        <sz val="12"/>
        <color theme="1"/>
        <rFont val="Calibri"/>
        <family val="2"/>
        <scheme val="minor"/>
      </rPr>
      <t xml:space="preserve">(15-item BNT); </t>
    </r>
    <r>
      <rPr>
        <b/>
        <sz val="12"/>
        <color theme="1"/>
        <rFont val="Calibri"/>
        <family val="2"/>
        <scheme val="minor"/>
      </rPr>
      <t>information processing speed</t>
    </r>
    <r>
      <rPr>
        <sz val="12"/>
        <color theme="1"/>
        <rFont val="Calibri"/>
        <family val="2"/>
        <scheme val="minor"/>
      </rPr>
      <t xml:space="preserve"> (TMT A and SDMT); </t>
    </r>
    <r>
      <rPr>
        <b/>
        <sz val="12"/>
        <color theme="1"/>
        <rFont val="Calibri"/>
        <family val="2"/>
        <scheme val="minor"/>
      </rPr>
      <t xml:space="preserve">visuoconstruction </t>
    </r>
    <r>
      <rPr>
        <sz val="12"/>
        <color theme="1"/>
        <rFont val="Calibri"/>
        <family val="2"/>
        <scheme val="minor"/>
      </rPr>
      <t xml:space="preserve">(BDT [from WAIS-R], and copying simple figures); </t>
    </r>
    <r>
      <rPr>
        <b/>
        <sz val="12"/>
        <color theme="1"/>
        <rFont val="Calibri"/>
        <family val="2"/>
        <scheme val="minor"/>
      </rPr>
      <t xml:space="preserve">praxis-gnosis </t>
    </r>
    <r>
      <rPr>
        <sz val="12"/>
        <color theme="1"/>
        <rFont val="Calibri"/>
        <family val="2"/>
        <scheme val="minor"/>
      </rPr>
      <t xml:space="preserve">(ideomotor apraxia subtest items, finger gnosis and stereognosis [from WAB]); </t>
    </r>
    <r>
      <rPr>
        <b/>
        <sz val="12"/>
        <color theme="1"/>
        <rFont val="Calibri"/>
        <family val="2"/>
        <scheme val="minor"/>
      </rPr>
      <t xml:space="preserve">abstract reasoning </t>
    </r>
    <r>
      <rPr>
        <sz val="12"/>
        <color theme="1"/>
        <rFont val="Calibri"/>
        <family val="2"/>
        <scheme val="minor"/>
      </rPr>
      <t xml:space="preserve">(Similarities, Picture Completion [from WAIS-R]); </t>
    </r>
    <r>
      <rPr>
        <b/>
        <sz val="12"/>
        <color theme="1"/>
        <rFont val="Calibri"/>
        <family val="2"/>
        <scheme val="minor"/>
      </rPr>
      <t xml:space="preserve">mental flexibility </t>
    </r>
    <r>
      <rPr>
        <sz val="12"/>
        <color theme="1"/>
        <rFont val="Calibri"/>
        <family val="2"/>
        <scheme val="minor"/>
      </rPr>
      <t xml:space="preserve">(Color Form Sorting Text, TMT B); </t>
    </r>
    <r>
      <rPr>
        <b/>
        <sz val="12"/>
        <color theme="1"/>
        <rFont val="Calibri"/>
        <family val="2"/>
        <scheme val="minor"/>
      </rPr>
      <t>verbal fluency</t>
    </r>
    <r>
      <rPr>
        <sz val="12"/>
        <color theme="1"/>
        <rFont val="Calibri"/>
        <family val="2"/>
        <scheme val="minor"/>
      </rPr>
      <t xml:space="preserve"> (phonemic fluency [from FAS]); </t>
    </r>
    <r>
      <rPr>
        <b/>
        <sz val="12"/>
        <color theme="1"/>
        <rFont val="Calibri"/>
        <family val="2"/>
        <scheme val="minor"/>
      </rPr>
      <t xml:space="preserve">and semantic fluency </t>
    </r>
    <r>
      <rPr>
        <sz val="12"/>
        <color theme="1"/>
        <rFont val="Calibri"/>
        <family val="2"/>
        <scheme val="minor"/>
      </rPr>
      <t>(category of animals). [Mental flexibility and verbal fluency were together characterized</t>
    </r>
    <r>
      <rPr>
        <b/>
        <sz val="12"/>
        <color theme="1"/>
        <rFont val="Calibri"/>
        <family val="2"/>
        <scheme val="minor"/>
      </rPr>
      <t xml:space="preserve"> as executive function]. Premorbid ability </t>
    </r>
    <r>
      <rPr>
        <sz val="12"/>
        <color theme="1"/>
        <rFont val="Calibri"/>
        <family val="2"/>
        <scheme val="minor"/>
      </rPr>
      <t>(NART-R).</t>
    </r>
  </si>
  <si>
    <r>
      <rPr>
        <b/>
        <sz val="12"/>
        <color theme="1"/>
        <rFont val="Calibri"/>
        <family val="2"/>
        <scheme val="minor"/>
      </rPr>
      <t>Cognitive function</t>
    </r>
    <r>
      <rPr>
        <sz val="12"/>
        <color theme="1"/>
        <rFont val="Calibri"/>
        <family val="2"/>
        <scheme val="minor"/>
      </rPr>
      <t xml:space="preserve"> (MMSE); </t>
    </r>
    <r>
      <rPr>
        <b/>
        <sz val="12"/>
        <color theme="1"/>
        <rFont val="Calibri"/>
        <family val="2"/>
        <scheme val="minor"/>
      </rPr>
      <t>Cognitive dysfunctions before and after stroke</t>
    </r>
    <r>
      <rPr>
        <sz val="12"/>
        <color theme="1"/>
        <rFont val="Calibri"/>
        <family val="2"/>
        <scheme val="minor"/>
      </rPr>
      <t xml:space="preserve"> (CIMP-QUEST); </t>
    </r>
    <r>
      <rPr>
        <b/>
        <sz val="12"/>
        <color theme="1"/>
        <rFont val="Calibri"/>
        <family val="2"/>
        <scheme val="minor"/>
      </rPr>
      <t>Auditory memory</t>
    </r>
    <r>
      <rPr>
        <sz val="12"/>
        <color theme="1"/>
        <rFont val="Calibri"/>
        <family val="2"/>
        <scheme val="minor"/>
      </rPr>
      <t xml:space="preserve"> (WLM); </t>
    </r>
    <r>
      <rPr>
        <b/>
        <sz val="12"/>
        <color theme="1"/>
        <rFont val="Calibri"/>
        <family val="2"/>
        <scheme val="minor"/>
      </rPr>
      <t xml:space="preserve">Visual memory </t>
    </r>
    <r>
      <rPr>
        <sz val="12"/>
        <color theme="1"/>
        <rFont val="Calibri"/>
        <family val="2"/>
        <scheme val="minor"/>
      </rPr>
      <t xml:space="preserve">[nonverbal] (Cronhol-Molander); </t>
    </r>
    <r>
      <rPr>
        <b/>
        <sz val="12"/>
        <color theme="1"/>
        <rFont val="Calibri"/>
        <family val="2"/>
        <scheme val="minor"/>
      </rPr>
      <t xml:space="preserve">visuospatial function </t>
    </r>
    <r>
      <rPr>
        <sz val="12"/>
        <color theme="1"/>
        <rFont val="Calibri"/>
        <family val="2"/>
        <scheme val="minor"/>
      </rPr>
      <t xml:space="preserve">(draw mirror image of a cup, count number of cubes, copy cube; </t>
    </r>
    <r>
      <rPr>
        <b/>
        <sz val="12"/>
        <color theme="1"/>
        <rFont val="Calibri"/>
        <family val="2"/>
        <scheme val="minor"/>
      </rPr>
      <t xml:space="preserve">EF </t>
    </r>
    <r>
      <rPr>
        <sz val="12"/>
        <color theme="1"/>
        <rFont val="Calibri"/>
        <family val="2"/>
        <scheme val="minor"/>
      </rPr>
      <t xml:space="preserve">(I-flex [a short form of the EXIT], and Stroop [Victoria version); </t>
    </r>
    <r>
      <rPr>
        <b/>
        <sz val="12"/>
        <color theme="1"/>
        <rFont val="Calibri"/>
        <family val="2"/>
        <scheme val="minor"/>
      </rPr>
      <t>speed and attention</t>
    </r>
    <r>
      <rPr>
        <sz val="12"/>
        <color theme="1"/>
        <rFont val="Calibri"/>
        <family val="2"/>
        <scheme val="minor"/>
      </rPr>
      <t xml:space="preserve"> (TMT A); </t>
    </r>
    <r>
      <rPr>
        <b/>
        <sz val="12"/>
        <color theme="1"/>
        <rFont val="Calibri"/>
        <family val="2"/>
        <scheme val="minor"/>
      </rPr>
      <t>Logical deductive ability</t>
    </r>
    <r>
      <rPr>
        <sz val="12"/>
        <color theme="1"/>
        <rFont val="Calibri"/>
        <family val="2"/>
        <scheme val="minor"/>
      </rPr>
      <t xml:space="preserve"> (RCM set A)</t>
    </r>
  </si>
  <si>
    <r>
      <rPr>
        <b/>
        <sz val="12"/>
        <color theme="1"/>
        <rFont val="Calibri"/>
        <family val="2"/>
        <scheme val="minor"/>
      </rPr>
      <t>Global cognitive assessment</t>
    </r>
    <r>
      <rPr>
        <sz val="12"/>
        <color theme="1"/>
        <rFont val="Calibri"/>
        <family val="2"/>
        <scheme val="minor"/>
      </rPr>
      <t xml:space="preserve"> (MMSE); </t>
    </r>
    <r>
      <rPr>
        <b/>
        <sz val="12"/>
        <color theme="1"/>
        <rFont val="Calibri"/>
        <family val="2"/>
        <scheme val="minor"/>
      </rPr>
      <t xml:space="preserve">attention, initiation and perseveration, construction, conceptualization and memory </t>
    </r>
    <r>
      <rPr>
        <sz val="12"/>
        <color theme="1"/>
        <rFont val="Calibri"/>
        <family val="2"/>
        <scheme val="minor"/>
      </rPr>
      <t xml:space="preserve">(MDRS); </t>
    </r>
    <r>
      <rPr>
        <b/>
        <sz val="12"/>
        <color theme="1"/>
        <rFont val="Calibri"/>
        <family val="2"/>
        <scheme val="minor"/>
      </rPr>
      <t xml:space="preserve">EF and processing speed </t>
    </r>
    <r>
      <rPr>
        <sz val="12"/>
        <color theme="1"/>
        <rFont val="Calibri"/>
        <family val="2"/>
        <scheme val="minor"/>
      </rPr>
      <t>(FAB, 1-min phonemic verbal fluency with letters F, A and S and 1-min semantic fluency tests with animals)</t>
    </r>
  </si>
  <si>
    <r>
      <rPr>
        <b/>
        <sz val="12"/>
        <color theme="1"/>
        <rFont val="Calibri"/>
        <family val="2"/>
        <scheme val="minor"/>
      </rPr>
      <t>Attention, visuospatial abilities, and executive reasoning</t>
    </r>
    <r>
      <rPr>
        <sz val="12"/>
        <color theme="1"/>
        <rFont val="Calibri"/>
        <family val="2"/>
        <scheme val="minor"/>
      </rPr>
      <t xml:space="preserve"> (SDSA); </t>
    </r>
    <r>
      <rPr>
        <b/>
        <sz val="12"/>
        <color theme="1"/>
        <rFont val="Calibri"/>
        <family val="2"/>
        <scheme val="minor"/>
      </rPr>
      <t>functional field of view</t>
    </r>
    <r>
      <rPr>
        <sz val="12"/>
        <color theme="1"/>
        <rFont val="Calibri"/>
        <family val="2"/>
        <scheme val="minor"/>
      </rPr>
      <t xml:space="preserve"> (UFOV 3 subtests encompassing speed of mental processing, divided attention, selective attention)</t>
    </r>
  </si>
  <si>
    <r>
      <t>Attention and short-term memory</t>
    </r>
    <r>
      <rPr>
        <sz val="12"/>
        <color theme="1"/>
        <rFont val="Calibri"/>
        <family val="2"/>
        <scheme val="minor"/>
      </rPr>
      <t xml:space="preserve"> (DSF and Digit Symbol Substitution [from WAIS-III]); </t>
    </r>
    <r>
      <rPr>
        <b/>
        <sz val="12"/>
        <color theme="1"/>
        <rFont val="Calibri"/>
        <family val="2"/>
        <scheme val="minor"/>
      </rPr>
      <t>working memory</t>
    </r>
    <r>
      <rPr>
        <sz val="12"/>
        <color theme="1"/>
        <rFont val="Calibri"/>
        <family val="2"/>
        <scheme val="minor"/>
      </rPr>
      <t xml:space="preserve"> (DSB [from WAIS-III], </t>
    </r>
    <r>
      <rPr>
        <b/>
        <sz val="12"/>
        <color theme="1"/>
        <rFont val="Calibri"/>
        <family val="2"/>
        <scheme val="minor"/>
      </rPr>
      <t>premotor functions</t>
    </r>
    <r>
      <rPr>
        <sz val="12"/>
        <color theme="1"/>
        <rFont val="Calibri"/>
        <family val="2"/>
        <scheme val="minor"/>
      </rPr>
      <t xml:space="preserve"> (Luria’s Premotor Sequences); </t>
    </r>
    <r>
      <rPr>
        <b/>
        <sz val="12"/>
        <color theme="1"/>
        <rFont val="Calibri"/>
        <family val="2"/>
        <scheme val="minor"/>
      </rPr>
      <t xml:space="preserve">EF </t>
    </r>
    <r>
      <rPr>
        <sz val="12"/>
        <color theme="1"/>
        <rFont val="Calibri"/>
        <family val="2"/>
        <scheme val="minor"/>
      </rPr>
      <t xml:space="preserve">(Categorical Verbal Fluency [animals, 1-min]; TMT A and B; and Stroop [interference subtest]); </t>
    </r>
    <r>
      <rPr>
        <b/>
        <sz val="12"/>
        <color theme="1"/>
        <rFont val="Calibri"/>
        <family val="2"/>
        <scheme val="minor"/>
      </rPr>
      <t>Memory</t>
    </r>
    <r>
      <rPr>
        <sz val="12"/>
        <color theme="1"/>
        <rFont val="Calibri"/>
        <family val="2"/>
        <scheme val="minor"/>
      </rPr>
      <t xml:space="preserve"> (VR [from WMS-III] OR delayed recall [from RAVLT])</t>
    </r>
  </si>
  <si>
    <r>
      <rPr>
        <b/>
        <sz val="12"/>
        <color theme="1"/>
        <rFont val="Calibri"/>
        <family val="2"/>
        <scheme val="minor"/>
      </rPr>
      <t>Cognitive function</t>
    </r>
    <r>
      <rPr>
        <sz val="12"/>
        <color theme="1"/>
        <rFont val="Calibri"/>
        <family val="2"/>
        <scheme val="minor"/>
      </rPr>
      <t xml:space="preserve"> (MMSE and CNT [consists of 6 tests  (1) a visual continuous performance test, (2) an auditory continuous performance test, (3) DS forward and backward tests, (4) visual span forward and backward tests for assessing </t>
    </r>
    <r>
      <rPr>
        <b/>
        <sz val="12"/>
        <color theme="1"/>
        <rFont val="Calibri"/>
        <family val="2"/>
        <scheme val="minor"/>
      </rPr>
      <t>attention</t>
    </r>
    <r>
      <rPr>
        <sz val="12"/>
        <color theme="1"/>
        <rFont val="Calibri"/>
        <family val="2"/>
        <scheme val="minor"/>
      </rPr>
      <t xml:space="preserve">, (5) an auditory verbal learning test (AVLT), and (6) a visual recognition test (VRT) for measurement of </t>
    </r>
    <r>
      <rPr>
        <b/>
        <sz val="12"/>
        <color theme="1"/>
        <rFont val="Calibri"/>
        <family val="2"/>
        <scheme val="minor"/>
      </rPr>
      <t>memory function</t>
    </r>
    <r>
      <rPr>
        <sz val="12"/>
        <color theme="1"/>
        <rFont val="Calibri"/>
        <family val="2"/>
        <scheme val="minor"/>
      </rPr>
      <t>]).</t>
    </r>
  </si>
  <si>
    <r>
      <rPr>
        <b/>
        <sz val="12"/>
        <color theme="1"/>
        <rFont val="Calibri"/>
        <family val="2"/>
        <scheme val="minor"/>
      </rPr>
      <t>Functional status</t>
    </r>
    <r>
      <rPr>
        <sz val="12"/>
        <color theme="1"/>
        <rFont val="Calibri"/>
        <family val="2"/>
        <scheme val="minor"/>
      </rPr>
      <t xml:space="preserve"> (FIM)</t>
    </r>
  </si>
  <si>
    <r>
      <rPr>
        <b/>
        <sz val="12"/>
        <color theme="1"/>
        <rFont val="Calibri"/>
        <family val="2"/>
        <scheme val="minor"/>
      </rPr>
      <t>State of higher mental funcions</t>
    </r>
    <r>
      <rPr>
        <sz val="12"/>
        <color theme="1"/>
        <rFont val="Calibri"/>
        <family val="2"/>
        <scheme val="minor"/>
      </rPr>
      <t xml:space="preserve"> (MMSE), </t>
    </r>
    <r>
      <rPr>
        <b/>
        <sz val="12"/>
        <color theme="1"/>
        <rFont val="Calibri"/>
        <family val="2"/>
        <scheme val="minor"/>
      </rPr>
      <t>short term word memory</t>
    </r>
    <r>
      <rPr>
        <sz val="12"/>
        <color theme="1"/>
        <rFont val="Calibri"/>
        <family val="2"/>
        <scheme val="minor"/>
      </rPr>
      <t xml:space="preserve"> (Luriya's 10-word test), and </t>
    </r>
    <r>
      <rPr>
        <b/>
        <sz val="12"/>
        <color theme="1"/>
        <rFont val="Calibri"/>
        <family val="2"/>
        <scheme val="minor"/>
      </rPr>
      <t>time to find increasing numbers</t>
    </r>
    <r>
      <rPr>
        <sz val="12"/>
        <color theme="1"/>
        <rFont val="Calibri"/>
        <family val="2"/>
        <scheme val="minor"/>
      </rPr>
      <t xml:space="preserve"> (Schulte test)</t>
    </r>
  </si>
  <si>
    <r>
      <rPr>
        <b/>
        <sz val="12"/>
        <color theme="1"/>
        <rFont val="Calibri"/>
        <family val="2"/>
        <scheme val="minor"/>
      </rPr>
      <t>Cognitive functioning</t>
    </r>
    <r>
      <rPr>
        <sz val="12"/>
        <color theme="1"/>
        <rFont val="Calibri"/>
        <family val="2"/>
        <scheme val="minor"/>
      </rPr>
      <t xml:space="preserve"> (MMSE and RBANS)</t>
    </r>
  </si>
  <si>
    <r>
      <t>Pre-treatment (18.5 months PS,</t>
    </r>
    <r>
      <rPr>
        <sz val="12"/>
        <color rgb="FFFF0000"/>
        <rFont val="Calibri"/>
        <family val="2"/>
        <scheme val="minor"/>
      </rPr>
      <t xml:space="preserve"> range 4.0–34.0 for experimental, and 15.5 months PS, range 7-40 months for control group),</t>
    </r>
    <r>
      <rPr>
        <sz val="12"/>
        <color theme="1"/>
        <rFont val="Calibri"/>
        <family val="2"/>
        <scheme val="minor"/>
      </rPr>
      <t xml:space="preserve"> post-treatment (4 weeks after pre), and 1 month FU after treatment</t>
    </r>
  </si>
  <si>
    <r>
      <rPr>
        <b/>
        <sz val="12"/>
        <color theme="1"/>
        <rFont val="Calibri"/>
        <family val="2"/>
        <scheme val="minor"/>
      </rPr>
      <t>Cognitive function</t>
    </r>
    <r>
      <rPr>
        <sz val="12"/>
        <color theme="1"/>
        <rFont val="Calibri"/>
        <family val="2"/>
        <scheme val="minor"/>
      </rPr>
      <t xml:space="preserve"> (MMSE, ROCFT, and the SCNT)</t>
    </r>
  </si>
  <si>
    <r>
      <t xml:space="preserve">Ischemic ipsilateral hemisphere </t>
    </r>
    <r>
      <rPr>
        <sz val="12"/>
        <color rgb="FFFF0000"/>
        <rFont val="Calibri"/>
        <family val="2"/>
        <scheme val="minor"/>
      </rPr>
      <t>(57 to 3112 days PS)</t>
    </r>
  </si>
  <si>
    <r>
      <rPr>
        <b/>
        <sz val="12"/>
        <color theme="1"/>
        <rFont val="Calibri"/>
        <family val="2"/>
        <scheme val="minor"/>
      </rPr>
      <t>Global cognition</t>
    </r>
    <r>
      <rPr>
        <sz val="12"/>
        <color theme="1"/>
        <rFont val="Calibri"/>
        <family val="2"/>
        <scheme val="minor"/>
      </rPr>
      <t xml:space="preserve"> (MMSE); </t>
    </r>
    <r>
      <rPr>
        <b/>
        <sz val="12"/>
        <color theme="1"/>
        <rFont val="Calibri"/>
        <family val="2"/>
        <scheme val="minor"/>
      </rPr>
      <t xml:space="preserve">memory, orientation, language, and ideational and constructional praxis </t>
    </r>
    <r>
      <rPr>
        <sz val="12"/>
        <color theme="1"/>
        <rFont val="Calibri"/>
        <family val="2"/>
        <scheme val="minor"/>
      </rPr>
      <t xml:space="preserve">(ADAS-Cog); </t>
    </r>
    <r>
      <rPr>
        <b/>
        <sz val="12"/>
        <color theme="1"/>
        <rFont val="Calibri"/>
        <family val="2"/>
        <scheme val="minor"/>
      </rPr>
      <t xml:space="preserve">verbal fluency </t>
    </r>
    <r>
      <rPr>
        <sz val="12"/>
        <color theme="1"/>
        <rFont val="Calibri"/>
        <family val="2"/>
        <scheme val="minor"/>
      </rPr>
      <t xml:space="preserve">(category naming: fruits, vegetables, and fishes) and </t>
    </r>
    <r>
      <rPr>
        <b/>
        <sz val="12"/>
        <color theme="1"/>
        <rFont val="Calibri"/>
        <family val="2"/>
        <scheme val="minor"/>
      </rPr>
      <t>[domain not specified]</t>
    </r>
    <r>
      <rPr>
        <sz val="12"/>
        <color theme="1"/>
        <rFont val="Calibri"/>
        <family val="2"/>
        <scheme val="minor"/>
      </rPr>
      <t xml:space="preserve"> TMT A/B</t>
    </r>
  </si>
  <si>
    <r>
      <t>Baseline (</t>
    </r>
    <r>
      <rPr>
        <sz val="12"/>
        <color rgb="FFFF0000"/>
        <rFont val="Calibri"/>
        <family val="2"/>
        <scheme val="minor"/>
      </rPr>
      <t>~6 months PS for ~70 percent of sample</t>
    </r>
    <r>
      <rPr>
        <sz val="12"/>
        <color theme="1"/>
        <rFont val="Calibri"/>
        <family val="2"/>
        <scheme val="minor"/>
      </rPr>
      <t>) and 12 month FU</t>
    </r>
  </si>
  <si>
    <r>
      <rPr>
        <b/>
        <sz val="12"/>
        <color theme="1"/>
        <rFont val="Calibri"/>
        <family val="2"/>
        <scheme val="minor"/>
      </rPr>
      <t>Cognitive function</t>
    </r>
    <r>
      <rPr>
        <sz val="12"/>
        <color theme="1"/>
        <rFont val="Calibri"/>
        <family val="2"/>
        <scheme val="minor"/>
      </rPr>
      <t xml:space="preserve"> (SPMSQ)</t>
    </r>
  </si>
  <si>
    <r>
      <rPr>
        <b/>
        <sz val="12"/>
        <color theme="1"/>
        <rFont val="Calibri"/>
        <family val="2"/>
        <scheme val="minor"/>
      </rPr>
      <t xml:space="preserve">Current general intellectual functioning </t>
    </r>
    <r>
      <rPr>
        <sz val="12"/>
        <color theme="1"/>
        <rFont val="Calibri"/>
        <family val="2"/>
        <scheme val="minor"/>
      </rPr>
      <t>(WAIS-R or RCPM)</t>
    </r>
    <r>
      <rPr>
        <b/>
        <sz val="12"/>
        <color theme="1"/>
        <rFont val="Calibri"/>
        <family val="2"/>
        <scheme val="minor"/>
      </rPr>
      <t xml:space="preserve">; Verbal and visual memory functions </t>
    </r>
    <r>
      <rPr>
        <sz val="12"/>
        <color theme="1"/>
        <rFont val="Calibri"/>
        <family val="2"/>
        <scheme val="minor"/>
      </rPr>
      <t>(RMT)</t>
    </r>
    <r>
      <rPr>
        <b/>
        <sz val="12"/>
        <color theme="1"/>
        <rFont val="Calibri"/>
        <family val="2"/>
        <scheme val="minor"/>
      </rPr>
      <t xml:space="preserve">; Naming skills </t>
    </r>
    <r>
      <rPr>
        <sz val="12"/>
        <color theme="1"/>
        <rFont val="Calibri"/>
        <family val="2"/>
        <scheme val="minor"/>
      </rPr>
      <t>(GNT or ONT)</t>
    </r>
    <r>
      <rPr>
        <b/>
        <sz val="12"/>
        <color theme="1"/>
        <rFont val="Calibri"/>
        <family val="2"/>
        <scheme val="minor"/>
      </rPr>
      <t xml:space="preserve">; Perceptual functions </t>
    </r>
    <r>
      <rPr>
        <sz val="12"/>
        <color theme="1"/>
        <rFont val="Calibri"/>
        <family val="2"/>
        <scheme val="minor"/>
      </rPr>
      <t xml:space="preserve">(VOSPB); </t>
    </r>
    <r>
      <rPr>
        <b/>
        <sz val="12"/>
        <color theme="1"/>
        <rFont val="Calibri"/>
        <family val="2"/>
        <scheme val="minor"/>
      </rPr>
      <t>Speed and attention</t>
    </r>
    <r>
      <rPr>
        <sz val="12"/>
        <color theme="1"/>
        <rFont val="Calibri"/>
        <family val="2"/>
        <scheme val="minor"/>
      </rPr>
      <t xml:space="preserve"> (one or more of the following tests - ‘O’ Cancellation, Digit Copy, SDMT, or TMT A);</t>
    </r>
    <r>
      <rPr>
        <b/>
        <sz val="12"/>
        <color theme="1"/>
        <rFont val="Calibri"/>
        <family val="2"/>
        <scheme val="minor"/>
      </rPr>
      <t xml:space="preserve"> EF</t>
    </r>
    <r>
      <rPr>
        <sz val="12"/>
        <color theme="1"/>
        <rFont val="Calibri"/>
        <family val="2"/>
        <scheme val="minor"/>
      </rPr>
      <t xml:space="preserve"> (2 or more of the following tests: Stroop, Word Fluency, TMT B, WCFST and MCST)</t>
    </r>
  </si>
  <si>
    <r>
      <rPr>
        <b/>
        <sz val="12"/>
        <color theme="1"/>
        <rFont val="Calibri"/>
        <family val="2"/>
        <scheme val="minor"/>
      </rPr>
      <t xml:space="preserve">Functional status </t>
    </r>
    <r>
      <rPr>
        <sz val="12"/>
        <color theme="1"/>
        <rFont val="Calibri"/>
        <family val="2"/>
        <scheme val="minor"/>
      </rPr>
      <t>(FIM)</t>
    </r>
  </si>
  <si>
    <r>
      <rPr>
        <b/>
        <sz val="12"/>
        <color theme="1"/>
        <rFont val="Calibri"/>
        <family val="2"/>
        <scheme val="minor"/>
      </rPr>
      <t xml:space="preserve">Global cognition </t>
    </r>
    <r>
      <rPr>
        <sz val="12"/>
        <color theme="1"/>
        <rFont val="Calibri"/>
        <family val="2"/>
        <scheme val="minor"/>
      </rPr>
      <t>(CIMP-QUEST</t>
    </r>
    <r>
      <rPr>
        <b/>
        <sz val="12"/>
        <color theme="1"/>
        <rFont val="Calibri"/>
        <family val="2"/>
        <scheme val="minor"/>
      </rPr>
      <t>); Speed and attention</t>
    </r>
    <r>
      <rPr>
        <sz val="12"/>
        <color theme="1"/>
        <rFont val="Calibri"/>
        <family val="2"/>
        <scheme val="minor"/>
      </rPr>
      <t xml:space="preserve"> [psychomotor speed] (TMT A; Stroop Test 1 and 2 [Victoria version]); </t>
    </r>
    <r>
      <rPr>
        <b/>
        <sz val="12"/>
        <color theme="1"/>
        <rFont val="Calibri"/>
        <family val="2"/>
        <scheme val="minor"/>
      </rPr>
      <t xml:space="preserve">Auditory memory </t>
    </r>
    <r>
      <rPr>
        <sz val="12"/>
        <color theme="1"/>
        <rFont val="Calibri"/>
        <family val="2"/>
        <scheme val="minor"/>
      </rPr>
      <t xml:space="preserve">(WLM); </t>
    </r>
    <r>
      <rPr>
        <b/>
        <sz val="12"/>
        <color theme="1"/>
        <rFont val="Calibri"/>
        <family val="2"/>
        <scheme val="minor"/>
      </rPr>
      <t>Nonverbal visual memory</t>
    </r>
    <r>
      <rPr>
        <sz val="12"/>
        <color theme="1"/>
        <rFont val="Calibri"/>
        <family val="2"/>
        <scheme val="minor"/>
      </rPr>
      <t xml:space="preserve"> (CMT); </t>
    </r>
    <r>
      <rPr>
        <b/>
        <sz val="12"/>
        <color theme="1"/>
        <rFont val="Calibri"/>
        <family val="2"/>
        <scheme val="minor"/>
      </rPr>
      <t>Visuospatial function</t>
    </r>
    <r>
      <rPr>
        <sz val="12"/>
        <color theme="1"/>
        <rFont val="Calibri"/>
        <family val="2"/>
        <scheme val="minor"/>
      </rPr>
      <t xml:space="preserve"> (Draw mirror image of a cup; count number of cubes; and copy a cube); </t>
    </r>
    <r>
      <rPr>
        <b/>
        <sz val="12"/>
        <color theme="1"/>
        <rFont val="Calibri"/>
        <family val="2"/>
        <scheme val="minor"/>
      </rPr>
      <t>Higher visual perception</t>
    </r>
    <r>
      <rPr>
        <sz val="12"/>
        <color theme="1"/>
        <rFont val="Calibri"/>
        <family val="2"/>
        <scheme val="minor"/>
      </rPr>
      <t xml:space="preserve"> (VOSP [Silhouettes subtest]); </t>
    </r>
    <r>
      <rPr>
        <b/>
        <sz val="12"/>
        <color theme="1"/>
        <rFont val="Calibri"/>
        <family val="2"/>
        <scheme val="minor"/>
      </rPr>
      <t xml:space="preserve">Language </t>
    </r>
    <r>
      <rPr>
        <sz val="12"/>
        <color theme="1"/>
        <rFont val="Calibri"/>
        <family val="2"/>
        <scheme val="minor"/>
      </rPr>
      <t xml:space="preserve">[judged by neuropsychologist] (spontaneous speech fluency,
auditory comprehension, anomia, verbal and literal paraphasia, reading
and writing capacity); 
</t>
    </r>
    <r>
      <rPr>
        <b/>
        <sz val="12"/>
        <color theme="1"/>
        <rFont val="Calibri"/>
        <family val="2"/>
        <scheme val="minor"/>
      </rPr>
      <t>EF</t>
    </r>
    <r>
      <rPr>
        <sz val="12"/>
        <color theme="1"/>
        <rFont val="Calibri"/>
        <family val="2"/>
        <scheme val="minor"/>
      </rPr>
      <t xml:space="preserve"> (I-Flex, EXIT [SF]; Stroop Test (Victoria
version); 
</t>
    </r>
    <r>
      <rPr>
        <b/>
        <sz val="12"/>
        <color theme="1"/>
        <rFont val="Calibri"/>
        <family val="2"/>
        <scheme val="minor"/>
      </rPr>
      <t>Logical deductive ability</t>
    </r>
    <r>
      <rPr>
        <sz val="12"/>
        <color theme="1"/>
        <rFont val="Calibri"/>
        <family val="2"/>
        <scheme val="minor"/>
      </rPr>
      <t xml:space="preserve"> (RCM [set A]); </t>
    </r>
    <r>
      <rPr>
        <b/>
        <sz val="12"/>
        <color theme="1"/>
        <rFont val="Calibri"/>
        <family val="2"/>
        <scheme val="minor"/>
      </rPr>
      <t>Gnosia</t>
    </r>
    <r>
      <rPr>
        <sz val="12"/>
        <color theme="1"/>
        <rFont val="Calibri"/>
        <family val="2"/>
        <scheme val="minor"/>
      </rPr>
      <t xml:space="preserve"> (Visual interpretation of pictures and objects; visual recognition of
photographs of well-known faces and colors); 
</t>
    </r>
    <r>
      <rPr>
        <b/>
        <sz val="12"/>
        <color theme="1"/>
        <rFont val="Calibri"/>
        <family val="2"/>
        <scheme val="minor"/>
      </rPr>
      <t>Sensory and visual neglect</t>
    </r>
    <r>
      <rPr>
        <sz val="12"/>
        <color theme="1"/>
        <rFont val="Calibri"/>
        <family val="2"/>
        <scheme val="minor"/>
      </rPr>
      <t xml:space="preserve"> (Simultaneous stimulation of both hands; double simultaneous
stimulation of both visual fields; LBT); </t>
    </r>
    <r>
      <rPr>
        <b/>
        <sz val="12"/>
        <color theme="1"/>
        <rFont val="Calibri"/>
        <family val="2"/>
        <scheme val="minor"/>
      </rPr>
      <t>and Praxia</t>
    </r>
    <r>
      <rPr>
        <sz val="12"/>
        <color theme="1"/>
        <rFont val="Calibri"/>
        <family val="2"/>
        <scheme val="minor"/>
      </rPr>
      <t xml:space="preserve"> (Cut a paper with a pair of scissors; handle a matchbox and strike
  a match)</t>
    </r>
  </si>
  <si>
    <r>
      <t xml:space="preserve">Only reported </t>
    </r>
    <r>
      <rPr>
        <sz val="12"/>
        <color rgb="FFFF0000"/>
        <rFont val="Calibri"/>
        <family val="2"/>
        <scheme val="minor"/>
      </rPr>
      <t>impaired cognition</t>
    </r>
    <r>
      <rPr>
        <sz val="12"/>
        <color theme="1"/>
        <rFont val="Calibri"/>
        <family val="2"/>
        <scheme val="minor"/>
      </rPr>
      <t xml:space="preserve"> at 6 and 12 months</t>
    </r>
  </si>
  <si>
    <r>
      <rPr>
        <b/>
        <sz val="12"/>
        <color theme="1"/>
        <rFont val="Calibri"/>
        <family val="2"/>
        <scheme val="minor"/>
      </rPr>
      <t>Attention</t>
    </r>
    <r>
      <rPr>
        <sz val="12"/>
        <color theme="1"/>
        <rFont val="Calibri"/>
        <family val="2"/>
        <scheme val="minor"/>
      </rPr>
      <t xml:space="preserve"> [phasic alert and divided attention] (TEA, and D2); </t>
    </r>
    <r>
      <rPr>
        <b/>
        <sz val="12"/>
        <color theme="1"/>
        <rFont val="Calibri"/>
        <family val="2"/>
        <scheme val="minor"/>
      </rPr>
      <t>Language</t>
    </r>
    <r>
      <rPr>
        <sz val="12"/>
        <color theme="1"/>
        <rFont val="Calibri"/>
        <family val="2"/>
        <scheme val="minor"/>
      </rPr>
      <t xml:space="preserve"> - </t>
    </r>
    <r>
      <rPr>
        <b/>
        <sz val="12"/>
        <color theme="1"/>
        <rFont val="Calibri"/>
        <family val="2"/>
        <scheme val="minor"/>
      </rPr>
      <t xml:space="preserve">object naming from line drawing </t>
    </r>
    <r>
      <rPr>
        <sz val="12"/>
        <color theme="1"/>
        <rFont val="Calibri"/>
        <family val="2"/>
        <scheme val="minor"/>
      </rPr>
      <t xml:space="preserve">(BNT-French version), and </t>
    </r>
    <r>
      <rPr>
        <b/>
        <sz val="12"/>
        <color theme="1"/>
        <rFont val="Calibri"/>
        <family val="2"/>
        <scheme val="minor"/>
      </rPr>
      <t>written comprehension</t>
    </r>
    <r>
      <rPr>
        <sz val="12"/>
        <color theme="1"/>
        <rFont val="Calibri"/>
        <family val="2"/>
        <scheme val="minor"/>
      </rPr>
      <t xml:space="preserve"> (BDAE); </t>
    </r>
    <r>
      <rPr>
        <b/>
        <sz val="12"/>
        <color theme="1"/>
        <rFont val="Calibri"/>
        <family val="2"/>
        <scheme val="minor"/>
      </rPr>
      <t>EF</t>
    </r>
    <r>
      <rPr>
        <sz val="12"/>
        <color theme="1"/>
        <rFont val="Calibri"/>
        <family val="2"/>
        <scheme val="minor"/>
      </rPr>
      <t xml:space="preserve"> (Stroop test [modified version]); </t>
    </r>
    <r>
      <rPr>
        <b/>
        <sz val="12"/>
        <color theme="1"/>
        <rFont val="Calibri"/>
        <family val="2"/>
        <scheme val="minor"/>
      </rPr>
      <t>category and letter fluency tasks, and a nonverbal directed fluency task (5 points)</t>
    </r>
    <r>
      <rPr>
        <sz val="12"/>
        <color theme="1"/>
        <rFont val="Calibri"/>
        <family val="2"/>
        <scheme val="minor"/>
      </rPr>
      <t xml:space="preserve"> (tests not specified); </t>
    </r>
    <r>
      <rPr>
        <b/>
        <sz val="12"/>
        <color theme="1"/>
        <rFont val="Calibri"/>
        <family val="2"/>
        <scheme val="minor"/>
      </rPr>
      <t xml:space="preserve">Short-term verbal and nonverbal memory </t>
    </r>
    <r>
      <rPr>
        <sz val="12"/>
        <color theme="1"/>
        <rFont val="Calibri"/>
        <family val="2"/>
        <scheme val="minor"/>
      </rPr>
      <t xml:space="preserve">(DS and CBT); </t>
    </r>
    <r>
      <rPr>
        <b/>
        <sz val="12"/>
        <color theme="1"/>
        <rFont val="Calibri"/>
        <family val="2"/>
        <scheme val="minor"/>
      </rPr>
      <t>Long-term memory</t>
    </r>
    <r>
      <rPr>
        <sz val="12"/>
        <color theme="1"/>
        <rFont val="Calibri"/>
        <family val="2"/>
        <scheme val="minor"/>
      </rPr>
      <t xml:space="preserve"> (RAVMT)</t>
    </r>
  </si>
  <si>
    <r>
      <rPr>
        <b/>
        <sz val="12"/>
        <color theme="1"/>
        <rFont val="Calibri"/>
        <family val="2"/>
        <scheme val="minor"/>
      </rPr>
      <t>Cognitive function</t>
    </r>
    <r>
      <rPr>
        <sz val="12"/>
        <color theme="1"/>
        <rFont val="Calibri"/>
        <family val="2"/>
        <scheme val="minor"/>
      </rPr>
      <t xml:space="preserve"> (MoCA)</t>
    </r>
  </si>
  <si>
    <r>
      <rPr>
        <b/>
        <sz val="12"/>
        <color theme="1"/>
        <rFont val="Calibri"/>
        <family val="2"/>
        <scheme val="minor"/>
      </rPr>
      <t>Global cognitive impairment</t>
    </r>
    <r>
      <rPr>
        <sz val="12"/>
        <color theme="1"/>
        <rFont val="Calibri"/>
        <family val="2"/>
        <scheme val="minor"/>
      </rPr>
      <t xml:space="preserve"> (MMSE)</t>
    </r>
  </si>
  <si>
    <r>
      <t xml:space="preserve">5 year prospective cohort </t>
    </r>
    <r>
      <rPr>
        <sz val="12"/>
        <color rgb="FFFF0000"/>
        <rFont val="Calibri"/>
        <family val="2"/>
        <scheme val="minor"/>
      </rPr>
      <t>(only FU patients for about 2.5 weeks)</t>
    </r>
  </si>
  <si>
    <r>
      <rPr>
        <b/>
        <sz val="12"/>
        <color theme="1"/>
        <rFont val="Calibri"/>
        <family val="2"/>
        <scheme val="minor"/>
      </rPr>
      <t>Communication, social interaction, problem-solving, and memory</t>
    </r>
    <r>
      <rPr>
        <sz val="12"/>
        <color theme="1"/>
        <rFont val="Calibri"/>
        <family val="2"/>
        <scheme val="minor"/>
      </rPr>
      <t xml:space="preserve"> (FIM)</t>
    </r>
  </si>
  <si>
    <r>
      <t xml:space="preserve">Cognitive data split into depressed and ND. </t>
    </r>
    <r>
      <rPr>
        <sz val="12"/>
        <color rgb="FFFF0000"/>
        <rFont val="Calibri"/>
        <family val="2"/>
        <scheme val="minor"/>
      </rPr>
      <t>Time range between stroke and assessment too wide</t>
    </r>
  </si>
  <si>
    <r>
      <t xml:space="preserve">Baseline </t>
    </r>
    <r>
      <rPr>
        <sz val="12"/>
        <color rgb="FFFF0000"/>
        <rFont val="Calibri"/>
        <family val="2"/>
        <scheme val="minor"/>
      </rPr>
      <t xml:space="preserve">(few days to 30 years PS) </t>
    </r>
    <r>
      <rPr>
        <sz val="12"/>
        <color theme="1"/>
        <rFont val="Calibri"/>
        <family val="2"/>
        <scheme val="minor"/>
      </rPr>
      <t>and at three annual follow-up visits</t>
    </r>
  </si>
  <si>
    <r>
      <rPr>
        <b/>
        <sz val="12"/>
        <color theme="1"/>
        <rFont val="Calibri"/>
        <family val="2"/>
        <scheme val="minor"/>
      </rPr>
      <t>Cognition</t>
    </r>
    <r>
      <rPr>
        <sz val="12"/>
        <color theme="1"/>
        <rFont val="Calibri"/>
        <family val="2"/>
        <scheme val="minor"/>
      </rPr>
      <t xml:space="preserve"> (MMSE-Bengali version)</t>
    </r>
  </si>
  <si>
    <r>
      <rPr>
        <b/>
        <sz val="12"/>
        <color theme="1"/>
        <rFont val="Calibri"/>
        <family val="2"/>
        <scheme val="minor"/>
      </rPr>
      <t xml:space="preserve">Cognitive status </t>
    </r>
    <r>
      <rPr>
        <sz val="12"/>
        <color theme="1"/>
        <rFont val="Calibri"/>
        <family val="2"/>
        <scheme val="minor"/>
      </rPr>
      <t xml:space="preserve">(MMSE); </t>
    </r>
    <r>
      <rPr>
        <b/>
        <sz val="12"/>
        <color theme="1"/>
        <rFont val="Calibri"/>
        <family val="2"/>
        <scheme val="minor"/>
      </rPr>
      <t xml:space="preserve">cognitive disorders of mainly subcortical and subcortical-frontal type </t>
    </r>
    <r>
      <rPr>
        <sz val="12"/>
        <color theme="1"/>
        <rFont val="Calibri"/>
        <family val="2"/>
        <scheme val="minor"/>
      </rPr>
      <t xml:space="preserve">(FAB); </t>
    </r>
    <r>
      <rPr>
        <b/>
        <sz val="12"/>
        <color theme="1"/>
        <rFont val="Calibri"/>
        <family val="2"/>
        <scheme val="minor"/>
      </rPr>
      <t xml:space="preserve">optical-spatial gnosis and EF </t>
    </r>
    <r>
      <rPr>
        <sz val="12"/>
        <color theme="1"/>
        <rFont val="Calibri"/>
        <family val="2"/>
        <scheme val="minor"/>
      </rPr>
      <t xml:space="preserve">(CDT); </t>
    </r>
    <r>
      <rPr>
        <b/>
        <sz val="12"/>
        <color theme="1"/>
        <rFont val="Calibri"/>
        <family val="2"/>
        <scheme val="minor"/>
      </rPr>
      <t xml:space="preserve">moderate cognitive dysfunction </t>
    </r>
    <r>
      <rPr>
        <sz val="12"/>
        <color theme="1"/>
        <rFont val="Calibri"/>
        <family val="2"/>
        <scheme val="minor"/>
      </rPr>
      <t>(MoCA);</t>
    </r>
    <r>
      <rPr>
        <b/>
        <sz val="12"/>
        <color theme="1"/>
        <rFont val="Calibri"/>
        <family val="2"/>
        <scheme val="minor"/>
      </rPr>
      <t xml:space="preserve"> concentration and switching of attention </t>
    </r>
    <r>
      <rPr>
        <sz val="12"/>
        <color theme="1"/>
        <rFont val="Calibri"/>
        <family val="2"/>
        <scheme val="minor"/>
      </rPr>
      <t>(Schulte's tables)</t>
    </r>
  </si>
  <si>
    <r>
      <rPr>
        <b/>
        <sz val="12"/>
        <color theme="1"/>
        <rFont val="Calibri"/>
        <family val="2"/>
        <scheme val="minor"/>
      </rPr>
      <t>Cognitive and behavioral improvement</t>
    </r>
    <r>
      <rPr>
        <sz val="12"/>
        <color theme="1"/>
        <rFont val="Calibri"/>
        <family val="2"/>
        <scheme val="minor"/>
      </rPr>
      <t xml:space="preserve"> (LCF test)</t>
    </r>
  </si>
  <si>
    <r>
      <t xml:space="preserve">3 weeks prior to intervention (average of </t>
    </r>
    <r>
      <rPr>
        <b/>
        <u/>
        <sz val="12"/>
        <color rgb="FFFF0000"/>
        <rFont val="Calibri"/>
        <scheme val="minor"/>
      </rPr>
      <t>54 months PS</t>
    </r>
    <r>
      <rPr>
        <sz val="12"/>
        <color rgb="FFFF0000"/>
        <rFont val="Calibri"/>
        <family val="2"/>
        <scheme val="minor"/>
      </rPr>
      <t xml:space="preserve">, SD=37 months); 10 days, 6, and 12 months after intervention </t>
    </r>
  </si>
  <si>
    <r>
      <rPr>
        <b/>
        <sz val="12"/>
        <color theme="1"/>
        <rFont val="Calibri"/>
        <family val="2"/>
        <scheme val="minor"/>
      </rPr>
      <t>Memory Self-efficacy</t>
    </r>
    <r>
      <rPr>
        <sz val="12"/>
        <color theme="1"/>
        <rFont val="Calibri"/>
        <family val="2"/>
        <scheme val="minor"/>
      </rPr>
      <t xml:space="preserve"> (Memory in Adulthood quastionnaire)</t>
    </r>
  </si>
  <si>
    <r>
      <rPr>
        <b/>
        <sz val="12"/>
        <color theme="1"/>
        <rFont val="Calibri"/>
        <family val="2"/>
        <scheme val="minor"/>
      </rPr>
      <t>Cognition</t>
    </r>
    <r>
      <rPr>
        <sz val="12"/>
        <color theme="1"/>
        <rFont val="Calibri"/>
        <family val="2"/>
        <scheme val="minor"/>
      </rPr>
      <t xml:space="preserve"> (MMSE and SPMSQ)</t>
    </r>
  </si>
  <si>
    <r>
      <rPr>
        <b/>
        <sz val="12"/>
        <color theme="1"/>
        <rFont val="Calibri"/>
        <family val="2"/>
        <scheme val="minor"/>
      </rPr>
      <t>Cognitive function</t>
    </r>
    <r>
      <rPr>
        <sz val="12"/>
        <color theme="1"/>
        <rFont val="Calibri"/>
        <family val="2"/>
        <scheme val="minor"/>
      </rPr>
      <t xml:space="preserve"> (MMSE, FIM [cognitive domain], and SIS [cognitive domain])</t>
    </r>
  </si>
  <si>
    <r>
      <rPr>
        <b/>
        <sz val="12"/>
        <color theme="1"/>
        <rFont val="Calibri"/>
        <family val="2"/>
        <scheme val="minor"/>
      </rPr>
      <t>Cognitive function</t>
    </r>
    <r>
      <rPr>
        <sz val="12"/>
        <color theme="1"/>
        <rFont val="Calibri"/>
        <family val="2"/>
        <scheme val="minor"/>
      </rPr>
      <t xml:space="preserve"> (MMSE, MoCA)</t>
    </r>
  </si>
  <si>
    <r>
      <rPr>
        <b/>
        <sz val="12"/>
        <color theme="1"/>
        <rFont val="Calibri"/>
        <family val="2"/>
        <scheme val="minor"/>
      </rPr>
      <t>Focused visual attention and information processing</t>
    </r>
    <r>
      <rPr>
        <sz val="12"/>
        <color theme="1"/>
        <rFont val="Calibri"/>
        <family val="2"/>
        <scheme val="minor"/>
      </rPr>
      <t xml:space="preserve"> (TMT A); and </t>
    </r>
    <r>
      <rPr>
        <b/>
        <sz val="12"/>
        <color theme="1"/>
        <rFont val="Calibri"/>
        <family val="2"/>
        <scheme val="minor"/>
      </rPr>
      <t>verbal memory</t>
    </r>
    <r>
      <rPr>
        <sz val="12"/>
        <color theme="1"/>
        <rFont val="Calibri"/>
        <family val="2"/>
        <scheme val="minor"/>
      </rPr>
      <t xml:space="preserve"> (10-word test); </t>
    </r>
    <r>
      <rPr>
        <b/>
        <sz val="12"/>
        <color theme="1"/>
        <rFont val="Calibri"/>
        <family val="2"/>
        <scheme val="minor"/>
      </rPr>
      <t>EF</t>
    </r>
    <r>
      <rPr>
        <sz val="12"/>
        <color theme="1"/>
        <rFont val="Calibri"/>
        <family val="2"/>
        <scheme val="minor"/>
      </rPr>
      <t xml:space="preserve"> (TMT B)</t>
    </r>
  </si>
  <si>
    <r>
      <rPr>
        <b/>
        <sz val="12"/>
        <color theme="1"/>
        <rFont val="Calibri"/>
        <family val="2"/>
        <scheme val="minor"/>
      </rPr>
      <t>Cognitive abilities</t>
    </r>
    <r>
      <rPr>
        <sz val="12"/>
        <color theme="1"/>
        <rFont val="Calibri"/>
        <family val="2"/>
        <scheme val="minor"/>
      </rPr>
      <t xml:space="preserve"> (Stroop)</t>
    </r>
  </si>
  <si>
    <r>
      <rPr>
        <b/>
        <sz val="12"/>
        <color theme="1"/>
        <rFont val="Calibri"/>
        <family val="2"/>
        <scheme val="minor"/>
      </rPr>
      <t>Global cognition</t>
    </r>
    <r>
      <rPr>
        <sz val="12"/>
        <color theme="1"/>
        <rFont val="Calibri"/>
        <family val="2"/>
        <scheme val="minor"/>
      </rPr>
      <t xml:space="preserve"> (MoCA)</t>
    </r>
  </si>
  <si>
    <r>
      <t xml:space="preserve">Language abilities - </t>
    </r>
    <r>
      <rPr>
        <b/>
        <sz val="12"/>
        <color theme="1"/>
        <rFont val="Calibri"/>
        <family val="2"/>
        <scheme val="minor"/>
      </rPr>
      <t xml:space="preserve">speech fluency and information content in spontaneous speech </t>
    </r>
    <r>
      <rPr>
        <sz val="12"/>
        <color theme="1"/>
        <rFont val="Calibri"/>
        <family val="2"/>
        <scheme val="minor"/>
      </rPr>
      <t xml:space="preserve">(Conversational Narrative Speech Test), </t>
    </r>
    <r>
      <rPr>
        <b/>
        <sz val="12"/>
        <color theme="1"/>
        <rFont val="Calibri"/>
        <family val="2"/>
        <scheme val="minor"/>
      </rPr>
      <t>narrative speech</t>
    </r>
    <r>
      <rPr>
        <sz val="12"/>
        <color theme="1"/>
        <rFont val="Calibri"/>
        <family val="2"/>
        <scheme val="minor"/>
      </rPr>
      <t xml:space="preserve"> (Picture description Test), word generation (Animal Naming Fluency Test), </t>
    </r>
    <r>
      <rPr>
        <b/>
        <sz val="12"/>
        <color theme="1"/>
        <rFont val="Calibri"/>
        <family val="2"/>
        <scheme val="minor"/>
      </rPr>
      <t>Auditory comprehension</t>
    </r>
    <r>
      <rPr>
        <sz val="12"/>
        <color theme="1"/>
        <rFont val="Calibri"/>
        <family val="2"/>
        <scheme val="minor"/>
      </rPr>
      <t xml:space="preserve"> (Commands Test), </t>
    </r>
    <r>
      <rPr>
        <b/>
        <sz val="12"/>
        <color theme="1"/>
        <rFont val="Calibri"/>
        <family val="2"/>
        <scheme val="minor"/>
      </rPr>
      <t>verbal short term memory</t>
    </r>
    <r>
      <rPr>
        <sz val="12"/>
        <color theme="1"/>
        <rFont val="Calibri"/>
        <family val="2"/>
        <scheme val="minor"/>
      </rPr>
      <t xml:space="preserve"> (Auditory Digit forward test), and </t>
    </r>
    <r>
      <rPr>
        <b/>
        <sz val="12"/>
        <color theme="1"/>
        <rFont val="Calibri"/>
        <family val="2"/>
        <scheme val="minor"/>
      </rPr>
      <t xml:space="preserve">verbal comprehension of complex material </t>
    </r>
    <r>
      <rPr>
        <sz val="12"/>
        <color theme="1"/>
        <rFont val="Calibri"/>
        <family val="2"/>
        <scheme val="minor"/>
      </rPr>
      <t>(Token Test)</t>
    </r>
  </si>
  <si>
    <r>
      <rPr>
        <b/>
        <sz val="12"/>
        <color theme="1"/>
        <rFont val="Calibri"/>
        <family val="2"/>
        <scheme val="minor"/>
      </rPr>
      <t xml:space="preserve">Processing speed </t>
    </r>
    <r>
      <rPr>
        <sz val="12"/>
        <color theme="1"/>
        <rFont val="Calibri"/>
        <family val="2"/>
        <scheme val="minor"/>
      </rPr>
      <t xml:space="preserve">(TMT A, Stroop colour naming subtask, and the DS [Coding subtest] of the WAIS-III); </t>
    </r>
    <r>
      <rPr>
        <b/>
        <sz val="12"/>
        <color theme="1"/>
        <rFont val="Calibri"/>
        <family val="2"/>
        <scheme val="minor"/>
      </rPr>
      <t xml:space="preserve">Memory </t>
    </r>
    <r>
      <rPr>
        <sz val="12"/>
        <color theme="1"/>
        <rFont val="Calibri"/>
        <family val="2"/>
        <scheme val="minor"/>
      </rPr>
      <t xml:space="preserve">(LMT-I from WMS -R, the10-word list learning task, and BVRT [SF]); </t>
    </r>
    <r>
      <rPr>
        <b/>
        <sz val="12"/>
        <color theme="1"/>
        <rFont val="Calibri"/>
        <family val="2"/>
        <scheme val="minor"/>
      </rPr>
      <t>EF</t>
    </r>
    <r>
      <rPr>
        <sz val="12"/>
        <color theme="1"/>
        <rFont val="Calibri"/>
        <family val="2"/>
        <scheme val="minor"/>
      </rPr>
      <t xml:space="preserve"> (subtraction score of TMT forms B and A, a subtraction score of the interference and naming subtasks of the Stroop test, and a phonemic fluency task); </t>
    </r>
    <r>
      <rPr>
        <b/>
        <sz val="12"/>
        <color theme="1"/>
        <rFont val="Calibri"/>
        <family val="2"/>
        <scheme val="minor"/>
      </rPr>
      <t xml:space="preserve">Reasoning </t>
    </r>
    <r>
      <rPr>
        <sz val="12"/>
        <color theme="1"/>
        <rFont val="Calibri"/>
        <family val="2"/>
        <scheme val="minor"/>
      </rPr>
      <t xml:space="preserve">(Similarities and Block Design [from WAIS-III]). 
</t>
    </r>
  </si>
  <si>
    <r>
      <rPr>
        <b/>
        <sz val="12"/>
        <color theme="1"/>
        <rFont val="Calibri"/>
        <family val="2"/>
        <scheme val="minor"/>
      </rPr>
      <t>Global cognition</t>
    </r>
    <r>
      <rPr>
        <sz val="12"/>
        <color theme="1"/>
        <rFont val="Calibri"/>
        <family val="2"/>
        <scheme val="minor"/>
      </rPr>
      <t xml:space="preserve"> (MMSE); and </t>
    </r>
    <r>
      <rPr>
        <b/>
        <sz val="12"/>
        <color theme="1"/>
        <rFont val="Calibri"/>
        <family val="2"/>
        <scheme val="minor"/>
      </rPr>
      <t>EF</t>
    </r>
    <r>
      <rPr>
        <sz val="12"/>
        <color theme="1"/>
        <rFont val="Calibri"/>
        <family val="2"/>
        <scheme val="minor"/>
      </rPr>
      <t xml:space="preserve"> (MDRS I/P)</t>
    </r>
  </si>
  <si>
    <r>
      <t xml:space="preserve">TABASCO cohort. </t>
    </r>
    <r>
      <rPr>
        <sz val="12"/>
        <color rgb="FFFF0000"/>
        <rFont val="Calibri"/>
        <family val="2"/>
        <scheme val="minor"/>
      </rPr>
      <t>Only reports admision and 6 mo MoCA and NTCCTB</t>
    </r>
  </si>
  <si>
    <r>
      <t xml:space="preserve">[domain not specified] (MoCA) and </t>
    </r>
    <r>
      <rPr>
        <b/>
        <sz val="12"/>
        <color theme="1"/>
        <rFont val="Calibri"/>
        <family val="2"/>
        <scheme val="minor"/>
      </rPr>
      <t>memory, executive functions, visuospatial perception, verbal function and attention</t>
    </r>
    <r>
      <rPr>
        <sz val="12"/>
        <color theme="1"/>
        <rFont val="Calibri"/>
        <family val="2"/>
        <scheme val="minor"/>
      </rPr>
      <t xml:space="preserve"> (NTCCTB)</t>
    </r>
  </si>
  <si>
    <r>
      <rPr>
        <b/>
        <sz val="12"/>
        <color theme="1"/>
        <rFont val="Calibri"/>
        <family val="2"/>
        <scheme val="minor"/>
      </rPr>
      <t>Cognitive performance</t>
    </r>
    <r>
      <rPr>
        <sz val="12"/>
        <color theme="1"/>
        <rFont val="Calibri"/>
        <family val="2"/>
        <scheme val="minor"/>
      </rPr>
      <t xml:space="preserve"> (MoCA)</t>
    </r>
  </si>
  <si>
    <r>
      <rPr>
        <b/>
        <sz val="12"/>
        <color theme="1"/>
        <rFont val="Calibri"/>
        <family val="2"/>
        <scheme val="minor"/>
      </rPr>
      <t>EF</t>
    </r>
    <r>
      <rPr>
        <sz val="12"/>
        <color theme="1"/>
        <rFont val="Calibri"/>
        <family val="2"/>
        <scheme val="minor"/>
      </rPr>
      <t xml:space="preserve"> (TMT B, go/no go task,and phonemic fluency), </t>
    </r>
    <r>
      <rPr>
        <b/>
        <sz val="12"/>
        <color theme="1"/>
        <rFont val="Calibri"/>
        <family val="2"/>
        <scheme val="minor"/>
      </rPr>
      <t>psychomotor speed</t>
    </r>
    <r>
      <rPr>
        <sz val="12"/>
        <color theme="1"/>
        <rFont val="Calibri"/>
        <family val="2"/>
        <scheme val="minor"/>
      </rPr>
      <t xml:space="preserve"> (TMT A, time of copying task, and time of MTT), </t>
    </r>
    <r>
      <rPr>
        <b/>
        <sz val="12"/>
        <color theme="1"/>
        <rFont val="Calibri"/>
        <family val="2"/>
        <scheme val="minor"/>
      </rPr>
      <t>episodic memory</t>
    </r>
    <r>
      <rPr>
        <sz val="12"/>
        <color theme="1"/>
        <rFont val="Calibri"/>
        <family val="2"/>
        <scheme val="minor"/>
      </rPr>
      <t xml:space="preserve"> (WMS-R Logical Memory II, learning a series of 10 unrelated words,12 and modified BVRT), </t>
    </r>
    <r>
      <rPr>
        <b/>
        <sz val="12"/>
        <color theme="1"/>
        <rFont val="Calibri"/>
        <family val="2"/>
        <scheme val="minor"/>
      </rPr>
      <t>working memory</t>
    </r>
    <r>
      <rPr>
        <sz val="12"/>
        <color theme="1"/>
        <rFont val="Calibri"/>
        <family val="2"/>
        <scheme val="minor"/>
      </rPr>
      <t xml:space="preserve"> (Digit Span [WAIS - III], homogeneous interference task,and heterogeneous interference task), </t>
    </r>
    <r>
      <rPr>
        <b/>
        <sz val="12"/>
        <color theme="1"/>
        <rFont val="Calibri"/>
        <family val="2"/>
        <scheme val="minor"/>
      </rPr>
      <t>language</t>
    </r>
    <r>
      <rPr>
        <sz val="12"/>
        <color theme="1"/>
        <rFont val="Calibri"/>
        <family val="2"/>
        <scheme val="minor"/>
      </rPr>
      <t xml:space="preserve"> (MTT, VNT, and repetition of a long sentence), </t>
    </r>
    <r>
      <rPr>
        <b/>
        <sz val="12"/>
        <color theme="1"/>
        <rFont val="Calibri"/>
        <family val="2"/>
        <scheme val="minor"/>
      </rPr>
      <t>visual-spatial and construction skills</t>
    </r>
    <r>
      <rPr>
        <sz val="12"/>
        <color theme="1"/>
        <rFont val="Calibri"/>
        <family val="2"/>
        <scheme val="minor"/>
      </rPr>
      <t xml:space="preserve"> (copying 4 geometric figures, clock arms test with 10 clocks, and visuospatial searching task), and </t>
    </r>
    <r>
      <rPr>
        <b/>
        <sz val="12"/>
        <color theme="1"/>
        <rFont val="Calibri"/>
        <family val="2"/>
        <scheme val="minor"/>
      </rPr>
      <t>motor skills</t>
    </r>
    <r>
      <rPr>
        <sz val="12"/>
        <color theme="1"/>
        <rFont val="Calibri"/>
        <family val="2"/>
        <scheme val="minor"/>
      </rPr>
      <t xml:space="preserve"> (bimanual movements task, fist-edge–palm task, and finger-tapping test)</t>
    </r>
  </si>
  <si>
    <r>
      <rPr>
        <b/>
        <sz val="12"/>
        <color theme="1"/>
        <rFont val="Calibri"/>
        <family val="2"/>
        <scheme val="minor"/>
      </rPr>
      <t>Recovery of cognition</t>
    </r>
    <r>
      <rPr>
        <sz val="12"/>
        <color theme="1"/>
        <rFont val="Calibri"/>
        <family val="2"/>
        <scheme val="minor"/>
      </rPr>
      <t xml:space="preserve"> (MMSE)</t>
    </r>
  </si>
  <si>
    <r>
      <rPr>
        <b/>
        <sz val="12"/>
        <color theme="1"/>
        <rFont val="Calibri"/>
        <family val="2"/>
        <scheme val="minor"/>
      </rPr>
      <t>Working Memory</t>
    </r>
    <r>
      <rPr>
        <sz val="12"/>
        <color theme="1"/>
        <rFont val="Calibri"/>
        <family val="2"/>
        <scheme val="minor"/>
      </rPr>
      <t xml:space="preserve"> (DS), </t>
    </r>
    <r>
      <rPr>
        <b/>
        <sz val="12"/>
        <color theme="1"/>
        <rFont val="Calibri"/>
        <family val="2"/>
        <scheme val="minor"/>
      </rPr>
      <t xml:space="preserve">long term memory </t>
    </r>
    <r>
      <rPr>
        <sz val="12"/>
        <color theme="1"/>
        <rFont val="Calibri"/>
        <family val="2"/>
        <scheme val="minor"/>
      </rPr>
      <t xml:space="preserve">(Logical Memory and visual reproduction), </t>
    </r>
    <r>
      <rPr>
        <b/>
        <sz val="12"/>
        <color theme="1"/>
        <rFont val="Calibri"/>
        <family val="2"/>
        <scheme val="minor"/>
      </rPr>
      <t>processing speed</t>
    </r>
    <r>
      <rPr>
        <sz val="12"/>
        <color theme="1"/>
        <rFont val="Calibri"/>
        <family val="2"/>
        <scheme val="minor"/>
      </rPr>
      <t xml:space="preserve"> (BMIPB SOIP, DS, and GP), </t>
    </r>
    <r>
      <rPr>
        <b/>
        <sz val="12"/>
        <color theme="1"/>
        <rFont val="Calibri"/>
        <family val="2"/>
        <scheme val="minor"/>
      </rPr>
      <t>EF</t>
    </r>
    <r>
      <rPr>
        <sz val="12"/>
        <color theme="1"/>
        <rFont val="Calibri"/>
        <family val="2"/>
        <scheme val="minor"/>
      </rPr>
      <t xml:space="preserve"> (TMT, S-L-Verbal Fluency and mWCST), </t>
    </r>
    <r>
      <rPr>
        <b/>
        <sz val="12"/>
        <color theme="1"/>
        <rFont val="Calibri"/>
        <family val="2"/>
        <scheme val="minor"/>
      </rPr>
      <t xml:space="preserve">global cognition </t>
    </r>
    <r>
      <rPr>
        <sz val="12"/>
        <color theme="1"/>
        <rFont val="Calibri"/>
        <family val="2"/>
        <scheme val="minor"/>
      </rPr>
      <t>(all tasks listed above)</t>
    </r>
  </si>
  <si>
    <r>
      <t xml:space="preserve">REGARDS cohort. </t>
    </r>
    <r>
      <rPr>
        <sz val="12"/>
        <color rgb="FFFF0000"/>
        <rFont val="Calibri"/>
        <family val="2"/>
        <scheme val="minor"/>
      </rPr>
      <t>FINISH DATA EXTRACTION. E-tables downloaded and saved in support data folder</t>
    </r>
  </si>
  <si>
    <r>
      <rPr>
        <b/>
        <sz val="12"/>
        <color theme="1"/>
        <rFont val="Calibri"/>
        <family val="2"/>
        <scheme val="minor"/>
      </rPr>
      <t>Global cognitive function</t>
    </r>
    <r>
      <rPr>
        <sz val="12"/>
        <color theme="1"/>
        <rFont val="Calibri"/>
        <family val="2"/>
        <scheme val="minor"/>
      </rPr>
      <t xml:space="preserve"> (Six Item Screener), </t>
    </r>
    <r>
      <rPr>
        <b/>
        <sz val="12"/>
        <color theme="1"/>
        <rFont val="Calibri"/>
        <family val="2"/>
        <scheme val="minor"/>
      </rPr>
      <t>new learning</t>
    </r>
    <r>
      <rPr>
        <sz val="12"/>
        <color theme="1"/>
        <rFont val="Calibri"/>
        <family val="2"/>
        <scheme val="minor"/>
      </rPr>
      <t xml:space="preserve"> (CERAD WLL), </t>
    </r>
    <r>
      <rPr>
        <b/>
        <sz val="12"/>
        <color theme="1"/>
        <rFont val="Calibri"/>
        <family val="2"/>
        <scheme val="minor"/>
      </rPr>
      <t xml:space="preserve">Verbal memory </t>
    </r>
    <r>
      <rPr>
        <sz val="12"/>
        <color theme="1"/>
        <rFont val="Calibri"/>
        <family val="2"/>
        <scheme val="minor"/>
      </rPr>
      <t>(WLD), and EF (AFT)</t>
    </r>
  </si>
  <si>
    <r>
      <rPr>
        <b/>
        <sz val="12"/>
        <color theme="1"/>
        <rFont val="Calibri"/>
        <family val="2"/>
        <scheme val="minor"/>
      </rPr>
      <t>General cognition</t>
    </r>
    <r>
      <rPr>
        <sz val="12"/>
        <color theme="1"/>
        <rFont val="Calibri"/>
        <family val="2"/>
        <scheme val="minor"/>
      </rPr>
      <t xml:space="preserve"> (MMSE and MoCA)</t>
    </r>
  </si>
  <si>
    <r>
      <rPr>
        <b/>
        <sz val="12"/>
        <color theme="1"/>
        <rFont val="Calibri"/>
        <family val="2"/>
        <scheme val="minor"/>
      </rPr>
      <t>Selective attention and conflict resolution</t>
    </r>
    <r>
      <rPr>
        <sz val="12"/>
        <color theme="1"/>
        <rFont val="Calibri"/>
        <family val="2"/>
        <scheme val="minor"/>
      </rPr>
      <t xml:space="preserve"> (Stroop); </t>
    </r>
    <r>
      <rPr>
        <b/>
        <sz val="12"/>
        <color theme="1"/>
        <rFont val="Calibri"/>
        <family val="2"/>
        <scheme val="minor"/>
      </rPr>
      <t>set shifting</t>
    </r>
    <r>
      <rPr>
        <sz val="12"/>
        <color theme="1"/>
        <rFont val="Calibri"/>
        <family val="2"/>
        <scheme val="minor"/>
      </rPr>
      <t xml:space="preserve"> (TMT A and B); </t>
    </r>
    <r>
      <rPr>
        <b/>
        <sz val="12"/>
        <color theme="1"/>
        <rFont val="Calibri"/>
        <family val="2"/>
        <scheme val="minor"/>
      </rPr>
      <t xml:space="preserve">working memory </t>
    </r>
    <r>
      <rPr>
        <sz val="12"/>
        <color theme="1"/>
        <rFont val="Calibri"/>
        <family val="2"/>
        <scheme val="minor"/>
      </rPr>
      <t>(verbal digits forward and backward)</t>
    </r>
  </si>
  <si>
    <r>
      <rPr>
        <b/>
        <sz val="12"/>
        <color theme="1"/>
        <rFont val="Calibri"/>
        <family val="2"/>
        <scheme val="minor"/>
      </rPr>
      <t>short-term memory recall, visuospatial abilities, executive functions, attention, concentration, working memory, language, and orientation to time and space</t>
    </r>
    <r>
      <rPr>
        <sz val="12"/>
        <color theme="1"/>
        <rFont val="Calibri"/>
        <family val="2"/>
        <scheme val="minor"/>
      </rPr>
      <t xml:space="preserve"> (MoCA); </t>
    </r>
    <r>
      <rPr>
        <b/>
        <sz val="12"/>
        <color theme="1"/>
        <rFont val="Calibri"/>
        <family val="2"/>
        <scheme val="minor"/>
      </rPr>
      <t>orientation, perception, visual movement organization, thought operation, attention and concentration</t>
    </r>
    <r>
      <rPr>
        <sz val="12"/>
        <color theme="1"/>
        <rFont val="Calibri"/>
        <family val="2"/>
        <scheme val="minor"/>
      </rPr>
      <t xml:space="preserve"> (LOTCA); </t>
    </r>
    <r>
      <rPr>
        <b/>
        <sz val="12"/>
        <color theme="1"/>
        <rFont val="Calibri"/>
        <family val="2"/>
        <scheme val="minor"/>
      </rPr>
      <t>everyday memory problems</t>
    </r>
    <r>
      <rPr>
        <sz val="12"/>
        <color theme="1"/>
        <rFont val="Calibri"/>
        <family val="2"/>
        <scheme val="minor"/>
      </rPr>
      <t xml:space="preserve"> (RBMT)</t>
    </r>
  </si>
  <si>
    <r>
      <rPr>
        <b/>
        <sz val="12"/>
        <color theme="1"/>
        <rFont val="Calibri"/>
        <family val="2"/>
        <scheme val="minor"/>
      </rPr>
      <t>Global cognitive functioning</t>
    </r>
    <r>
      <rPr>
        <sz val="12"/>
        <color theme="1"/>
        <rFont val="Calibri"/>
        <family val="2"/>
        <scheme val="minor"/>
      </rPr>
      <t xml:space="preserve"> (MMSE); </t>
    </r>
    <r>
      <rPr>
        <b/>
        <sz val="12"/>
        <color theme="1"/>
        <rFont val="Calibri"/>
        <family val="2"/>
        <scheme val="minor"/>
      </rPr>
      <t>Learning and episodic verbal memory</t>
    </r>
    <r>
      <rPr>
        <sz val="12"/>
        <color theme="1"/>
        <rFont val="Calibri"/>
        <family val="2"/>
        <scheme val="minor"/>
      </rPr>
      <t xml:space="preserve"> (list
learning subtest from the CERAD battery [immediate recall [number of words recalled over three learning trials], delayed recall after 15 minutes delay, and recognition); 
</t>
    </r>
    <r>
      <rPr>
        <b/>
        <sz val="12"/>
        <color theme="1"/>
        <rFont val="Calibri"/>
        <family val="2"/>
        <scheme val="minor"/>
      </rPr>
      <t xml:space="preserve">Attention </t>
    </r>
    <r>
      <rPr>
        <sz val="12"/>
        <color theme="1"/>
        <rFont val="Calibri"/>
        <family val="2"/>
        <scheme val="minor"/>
      </rPr>
      <t xml:space="preserve">(TMT A); </t>
    </r>
    <r>
      <rPr>
        <b/>
        <sz val="12"/>
        <color theme="1"/>
        <rFont val="Calibri"/>
        <family val="2"/>
        <scheme val="minor"/>
      </rPr>
      <t>a substantial part of executive functioning</t>
    </r>
    <r>
      <rPr>
        <sz val="12"/>
        <color theme="1"/>
        <rFont val="Calibri"/>
        <family val="2"/>
        <scheme val="minor"/>
      </rPr>
      <t xml:space="preserve"> (cognitive flexibility/set shifting with the TMT B, and verbal fuency/set sifting using IST [15-second version]); </t>
    </r>
    <r>
      <rPr>
        <b/>
        <sz val="12"/>
        <color theme="1"/>
        <rFont val="Calibri"/>
        <family val="2"/>
        <scheme val="minor"/>
      </rPr>
      <t>Language abilities</t>
    </r>
    <r>
      <rPr>
        <sz val="12"/>
        <color theme="1"/>
        <rFont val="Calibri"/>
        <family val="2"/>
        <scheme val="minor"/>
      </rPr>
      <t xml:space="preserve"> (15-item subset of the BNT); </t>
    </r>
    <r>
      <rPr>
        <b/>
        <sz val="12"/>
        <color theme="1"/>
        <rFont val="Calibri"/>
        <family val="2"/>
        <scheme val="minor"/>
      </rPr>
      <t>Constructive praxis</t>
    </r>
    <r>
      <rPr>
        <sz val="12"/>
        <color theme="1"/>
        <rFont val="Calibri"/>
        <family val="2"/>
        <scheme val="minor"/>
      </rPr>
      <t xml:space="preserve"> (4 Figures Coping Subtest from CERAD Battery). </t>
    </r>
  </si>
  <si>
    <r>
      <rPr>
        <b/>
        <sz val="12"/>
        <color theme="1"/>
        <rFont val="Calibri"/>
        <family val="2"/>
        <scheme val="minor"/>
      </rPr>
      <t>Cognitive Impairment</t>
    </r>
    <r>
      <rPr>
        <sz val="12"/>
        <color theme="1"/>
        <rFont val="Calibri"/>
        <family val="2"/>
        <scheme val="minor"/>
      </rPr>
      <t xml:space="preserve"> (MMSE)</t>
    </r>
  </si>
  <si>
    <r>
      <rPr>
        <b/>
        <sz val="12"/>
        <color rgb="FF000000"/>
        <rFont val="Calibri"/>
        <scheme val="minor"/>
      </rPr>
      <t>Attention and EF</t>
    </r>
    <r>
      <rPr>
        <sz val="12"/>
        <color rgb="FF000000"/>
        <rFont val="Calibri"/>
        <scheme val="minor"/>
      </rPr>
      <t xml:space="preserve"> (Stroop, TMT A/B, Symbol Digits Modalities Test, Mental Control [fromWMS-III], DSB and DSF [from WMS-III], </t>
    </r>
    <r>
      <rPr>
        <b/>
        <sz val="12"/>
        <color rgb="FF000000"/>
        <rFont val="Calibri"/>
        <scheme val="minor"/>
      </rPr>
      <t>memory</t>
    </r>
    <r>
      <rPr>
        <sz val="12"/>
        <color rgb="FF000000"/>
        <rFont val="Calibri"/>
        <scheme val="minor"/>
      </rPr>
      <t xml:space="preserve"> (AVLT and Visual Reproduction [from WMS-III]), </t>
    </r>
    <r>
      <rPr>
        <b/>
        <sz val="12"/>
        <color rgb="FF000000"/>
        <rFont val="Calibri"/>
        <scheme val="minor"/>
      </rPr>
      <t xml:space="preserve">language </t>
    </r>
    <r>
      <rPr>
        <sz val="12"/>
        <color rgb="FF000000"/>
        <rFont val="Calibri"/>
        <scheme val="minor"/>
      </rPr>
      <t xml:space="preserve">(BNT, Verbal Fluency for Animals and COWA, Pseudo words and Sentences Repetition, and Token Test), </t>
    </r>
    <r>
      <rPr>
        <b/>
        <sz val="12"/>
        <color rgb="FF000000"/>
        <rFont val="Calibri"/>
        <scheme val="minor"/>
      </rPr>
      <t>spatial perception</t>
    </r>
    <r>
      <rPr>
        <sz val="12"/>
        <color rgb="FF000000"/>
        <rFont val="Calibri"/>
        <scheme val="minor"/>
      </rPr>
      <t xml:space="preserve"> (JLO) </t>
    </r>
    <r>
      <rPr>
        <b/>
        <sz val="12"/>
        <color rgb="FF000000"/>
        <rFont val="Calibri"/>
        <scheme val="minor"/>
      </rPr>
      <t xml:space="preserve">motor speed </t>
    </r>
    <r>
      <rPr>
        <sz val="12"/>
        <color rgb="FF000000"/>
        <rFont val="Calibri"/>
        <scheme val="minor"/>
      </rPr>
      <t>(GPT),</t>
    </r>
    <r>
      <rPr>
        <b/>
        <sz val="12"/>
        <color rgb="FF000000"/>
        <rFont val="Calibri"/>
        <scheme val="minor"/>
      </rPr>
      <t xml:space="preserve"> temporal orientation </t>
    </r>
    <r>
      <rPr>
        <sz val="12"/>
        <color rgb="FF000000"/>
        <rFont val="Calibri"/>
        <scheme val="minor"/>
      </rPr>
      <t>(BTO)</t>
    </r>
  </si>
  <si>
    <r>
      <rPr>
        <b/>
        <sz val="12"/>
        <color theme="1"/>
        <rFont val="Calibri"/>
        <family val="2"/>
        <scheme val="minor"/>
      </rPr>
      <t>Cognitive disability</t>
    </r>
    <r>
      <rPr>
        <sz val="12"/>
        <color theme="1"/>
        <rFont val="Calibri"/>
        <family val="2"/>
        <scheme val="minor"/>
      </rPr>
      <t xml:space="preserve"> [in communication and social cognition] (FIM)</t>
    </r>
  </si>
  <si>
    <r>
      <rPr>
        <b/>
        <sz val="12"/>
        <color theme="1"/>
        <rFont val="Calibri"/>
        <family val="2"/>
        <scheme val="minor"/>
      </rPr>
      <t>Memory [verbal memory, visual memory and working memory], psychomotor speed, reaction time, processing speed, executive functioning, attention and sustained attention, cognitive flexibility and social acuity</t>
    </r>
    <r>
      <rPr>
        <sz val="12"/>
        <color theme="1"/>
        <rFont val="Calibri"/>
        <family val="2"/>
        <scheme val="minor"/>
      </rPr>
      <t xml:space="preserve"> (CNS-vital signs test)</t>
    </r>
  </si>
  <si>
    <r>
      <t xml:space="preserve">Before intervention </t>
    </r>
    <r>
      <rPr>
        <sz val="12"/>
        <color rgb="FFFF0000"/>
        <rFont val="Calibri"/>
        <family val="2"/>
        <scheme val="minor"/>
      </rPr>
      <t>(51.50, SD 38.22 months PS),</t>
    </r>
    <r>
      <rPr>
        <sz val="12"/>
        <color theme="1"/>
        <rFont val="Calibri"/>
        <family val="2"/>
        <scheme val="minor"/>
      </rPr>
      <t xml:space="preserve"> after intervention and 3 month FU</t>
    </r>
  </si>
  <si>
    <r>
      <rPr>
        <b/>
        <sz val="12"/>
        <color theme="1"/>
        <rFont val="Calibri"/>
        <family val="2"/>
        <scheme val="minor"/>
      </rPr>
      <t>Episodic memory</t>
    </r>
    <r>
      <rPr>
        <sz val="12"/>
        <color theme="1"/>
        <rFont val="Calibri"/>
        <family val="2"/>
        <scheme val="minor"/>
      </rPr>
      <t xml:space="preserve"> (HVLT-R); </t>
    </r>
    <r>
      <rPr>
        <b/>
        <sz val="12"/>
        <color theme="1"/>
        <rFont val="Calibri"/>
        <family val="2"/>
        <scheme val="minor"/>
      </rPr>
      <t xml:space="preserve">working memory </t>
    </r>
    <r>
      <rPr>
        <sz val="12"/>
        <color theme="1"/>
        <rFont val="Calibri"/>
        <family val="2"/>
        <scheme val="minor"/>
      </rPr>
      <t xml:space="preserve">( Brown–Peterson paradigm); </t>
    </r>
    <r>
      <rPr>
        <b/>
        <sz val="12"/>
        <color theme="1"/>
        <rFont val="Calibri"/>
        <family val="2"/>
        <scheme val="minor"/>
      </rPr>
      <t>attention omission and commission errors</t>
    </r>
    <r>
      <rPr>
        <sz val="12"/>
        <color theme="1"/>
        <rFont val="Calibri"/>
        <family val="2"/>
        <scheme val="minor"/>
      </rPr>
      <t xml:space="preserve"> (CPT)</t>
    </r>
  </si>
  <si>
    <r>
      <rPr>
        <b/>
        <sz val="12"/>
        <color theme="1"/>
        <rFont val="Calibri"/>
        <family val="2"/>
        <scheme val="minor"/>
      </rPr>
      <t>Cognitive abilities</t>
    </r>
    <r>
      <rPr>
        <sz val="12"/>
        <color theme="1"/>
        <rFont val="Calibri"/>
        <family val="2"/>
        <scheme val="minor"/>
      </rPr>
      <t xml:space="preserve"> (MMSE-Italian telephone version), </t>
    </r>
    <r>
      <rPr>
        <b/>
        <sz val="12"/>
        <color theme="1"/>
        <rFont val="Calibri"/>
        <family val="2"/>
        <scheme val="minor"/>
      </rPr>
      <t>Premorbid cognitive impairment</t>
    </r>
    <r>
      <rPr>
        <sz val="12"/>
        <color theme="1"/>
        <rFont val="Calibri"/>
        <family val="2"/>
        <scheme val="minor"/>
      </rPr>
      <t xml:space="preserve"> (IQCODE)</t>
    </r>
  </si>
  <si>
    <r>
      <rPr>
        <b/>
        <sz val="12"/>
        <color theme="1"/>
        <rFont val="Calibri"/>
        <family val="2"/>
        <scheme val="minor"/>
      </rPr>
      <t>Global cognitive function</t>
    </r>
    <r>
      <rPr>
        <sz val="12"/>
        <color theme="1"/>
        <rFont val="Calibri"/>
        <family val="2"/>
        <scheme val="minor"/>
      </rPr>
      <t xml:space="preserve"> (MMSE-Chinese version)</t>
    </r>
  </si>
  <si>
    <r>
      <rPr>
        <b/>
        <sz val="12"/>
        <color theme="1"/>
        <rFont val="Calibri"/>
        <family val="2"/>
        <scheme val="minor"/>
      </rPr>
      <t>Cognitive functions</t>
    </r>
    <r>
      <rPr>
        <sz val="12"/>
        <color theme="1"/>
        <rFont val="Calibri"/>
        <family val="2"/>
        <scheme val="minor"/>
      </rPr>
      <t xml:space="preserve"> (IADL, MMSE); </t>
    </r>
    <r>
      <rPr>
        <b/>
        <sz val="12"/>
        <color theme="1"/>
        <rFont val="Calibri"/>
        <family val="2"/>
        <scheme val="minor"/>
      </rPr>
      <t xml:space="preserve">attention </t>
    </r>
    <r>
      <rPr>
        <sz val="12"/>
        <color theme="1"/>
        <rFont val="Calibri"/>
        <family val="2"/>
        <scheme val="minor"/>
      </rPr>
      <t xml:space="preserve">(forward and backward counting and calculation test); </t>
    </r>
    <r>
      <rPr>
        <b/>
        <sz val="12"/>
        <color theme="1"/>
        <rFont val="Calibri"/>
        <family val="2"/>
        <scheme val="minor"/>
      </rPr>
      <t>verbal memory</t>
    </r>
    <r>
      <rPr>
        <sz val="12"/>
        <color theme="1"/>
        <rFont val="Calibri"/>
        <family val="2"/>
        <scheme val="minor"/>
      </rPr>
      <t xml:space="preserve"> (word list memory [or flash memory], word list recall [or learning period], and word list recognition [or recall of knowledge]); </t>
    </r>
    <r>
      <rPr>
        <b/>
        <sz val="12"/>
        <color theme="1"/>
        <rFont val="Calibri"/>
        <family val="2"/>
        <scheme val="minor"/>
      </rPr>
      <t>Language</t>
    </r>
    <r>
      <rPr>
        <sz val="12"/>
        <color theme="1"/>
        <rFont val="Calibri"/>
        <family val="2"/>
        <scheme val="minor"/>
      </rPr>
      <t xml:space="preserve"> (BNT); </t>
    </r>
    <r>
      <rPr>
        <b/>
        <sz val="12"/>
        <color theme="1"/>
        <rFont val="Calibri"/>
        <family val="2"/>
        <scheme val="minor"/>
      </rPr>
      <t>planning visuospatial abilities</t>
    </r>
    <r>
      <rPr>
        <sz val="12"/>
        <color theme="1"/>
        <rFont val="Calibri"/>
        <family val="2"/>
        <scheme val="minor"/>
      </rPr>
      <t xml:space="preserve"> (CDT); </t>
    </r>
    <r>
      <rPr>
        <b/>
        <sz val="12"/>
        <color theme="1"/>
        <rFont val="Calibri"/>
        <family val="2"/>
        <scheme val="minor"/>
      </rPr>
      <t>constructing and visual memory</t>
    </r>
    <r>
      <rPr>
        <sz val="12"/>
        <color theme="1"/>
        <rFont val="Calibri"/>
        <family val="2"/>
        <scheme val="minor"/>
      </rPr>
      <t xml:space="preserve"> </t>
    </r>
    <r>
      <rPr>
        <b/>
        <sz val="12"/>
        <color theme="1"/>
        <rFont val="Calibri"/>
        <family val="2"/>
        <scheme val="minor"/>
      </rPr>
      <t>[or visuospatial functions]</t>
    </r>
    <r>
      <rPr>
        <sz val="12"/>
        <color theme="1"/>
        <rFont val="Calibri"/>
        <family val="2"/>
        <scheme val="minor"/>
      </rPr>
      <t xml:space="preserve"> (construction ability); </t>
    </r>
    <r>
      <rPr>
        <b/>
        <sz val="12"/>
        <color theme="1"/>
        <rFont val="Calibri"/>
        <family val="2"/>
        <scheme val="minor"/>
      </rPr>
      <t>EF</t>
    </r>
    <r>
      <rPr>
        <sz val="12"/>
        <color theme="1"/>
        <rFont val="Calibri"/>
        <family val="2"/>
        <scheme val="minor"/>
      </rPr>
      <t xml:space="preserve"> (FAB)</t>
    </r>
  </si>
  <si>
    <r>
      <rPr>
        <b/>
        <sz val="12"/>
        <color theme="1"/>
        <rFont val="Calibri"/>
        <family val="2"/>
        <scheme val="minor"/>
      </rPr>
      <t>Cognitive impairment</t>
    </r>
    <r>
      <rPr>
        <sz val="12"/>
        <color theme="1"/>
        <rFont val="Calibri"/>
        <family val="2"/>
        <scheme val="minor"/>
      </rPr>
      <t xml:space="preserve"> (MMSE and MoCA)</t>
    </r>
  </si>
  <si>
    <r>
      <rPr>
        <b/>
        <sz val="12"/>
        <color theme="1"/>
        <rFont val="Calibri"/>
        <family val="2"/>
        <scheme val="minor"/>
      </rPr>
      <t>Cognitive disability</t>
    </r>
    <r>
      <rPr>
        <sz val="12"/>
        <color theme="1"/>
        <rFont val="Calibri"/>
        <family val="2"/>
        <scheme val="minor"/>
      </rPr>
      <t xml:space="preserve"> (FIM)</t>
    </r>
  </si>
  <si>
    <r>
      <rPr>
        <b/>
        <sz val="12"/>
        <color theme="1"/>
        <rFont val="Calibri"/>
        <family val="2"/>
        <scheme val="minor"/>
      </rPr>
      <t>EF</t>
    </r>
    <r>
      <rPr>
        <sz val="12"/>
        <color theme="1"/>
        <rFont val="Calibri"/>
        <family val="2"/>
        <scheme val="minor"/>
      </rPr>
      <t xml:space="preserve"> ([visuomotor scanning, divided attention and cognitive  exibility] </t>
    </r>
    <r>
      <rPr>
        <b/>
        <sz val="12"/>
        <color theme="1"/>
        <rFont val="Calibri"/>
        <family val="2"/>
        <scheme val="minor"/>
      </rPr>
      <t>with TMT A and B</t>
    </r>
    <r>
      <rPr>
        <sz val="12"/>
        <color theme="1"/>
        <rFont val="Calibri"/>
        <family val="2"/>
        <scheme val="minor"/>
      </rPr>
      <t xml:space="preserve">, [initiation, planning, judgment and completion]  </t>
    </r>
    <r>
      <rPr>
        <b/>
        <sz val="12"/>
        <color theme="1"/>
        <rFont val="Calibri"/>
        <family val="2"/>
        <scheme val="minor"/>
      </rPr>
      <t>the EFPT</t>
    </r>
    <r>
      <rPr>
        <sz val="12"/>
        <color theme="1"/>
        <rFont val="Calibri"/>
        <family val="2"/>
        <scheme val="minor"/>
      </rPr>
      <t xml:space="preserve"> [bill payment subtest]), </t>
    </r>
    <r>
      <rPr>
        <b/>
        <sz val="12"/>
        <color theme="1"/>
        <rFont val="Calibri"/>
        <family val="2"/>
        <scheme val="minor"/>
      </rPr>
      <t>and EFRT</t>
    </r>
    <r>
      <rPr>
        <sz val="12"/>
        <color theme="1"/>
        <rFont val="Calibri"/>
        <family val="2"/>
        <scheme val="minor"/>
      </rPr>
      <t xml:space="preserve"> [information seeking, problem solving, planning and working memory]</t>
    </r>
  </si>
  <si>
    <r>
      <rPr>
        <b/>
        <sz val="12"/>
        <color theme="1"/>
        <rFont val="Calibri"/>
        <family val="2"/>
        <scheme val="minor"/>
      </rPr>
      <t>Memory</t>
    </r>
    <r>
      <rPr>
        <sz val="12"/>
        <color theme="1"/>
        <rFont val="Calibri"/>
        <family val="2"/>
        <scheme val="minor"/>
      </rPr>
      <t xml:space="preserve"> (10-word list learning
10-word list delayed recall
Story 1 immediate recall
Story 1 delayed recall
Geometric figures immediate recall Geometric figures delayed recall) and </t>
    </r>
    <r>
      <rPr>
        <b/>
        <sz val="12"/>
        <color theme="1"/>
        <rFont val="Calibri"/>
        <family val="2"/>
        <scheme val="minor"/>
      </rPr>
      <t xml:space="preserve">EF </t>
    </r>
    <r>
      <rPr>
        <sz val="12"/>
        <color theme="1"/>
        <rFont val="Calibri"/>
        <family val="2"/>
        <scheme val="minor"/>
      </rPr>
      <t>(TMT B minus form A, modified Stroop form B minus form A, DS backwards [WAIS-III], Phonemic Fluency, WCST [Nelson Version])</t>
    </r>
  </si>
  <si>
    <r>
      <t xml:space="preserve">[not specified] (MMSE; Stroop test; TMT A/ B; </t>
    </r>
    <r>
      <rPr>
        <b/>
        <sz val="12"/>
        <color theme="1"/>
        <rFont val="Calibri"/>
        <family val="2"/>
        <scheme val="minor"/>
      </rPr>
      <t>category fluency</t>
    </r>
    <r>
      <rPr>
        <sz val="12"/>
        <color theme="1"/>
        <rFont val="Calibri"/>
        <family val="2"/>
        <scheme val="minor"/>
      </rPr>
      <t xml:space="preserve"> [animal naming]; TICS-Modified); </t>
    </r>
    <r>
      <rPr>
        <b/>
        <sz val="12"/>
        <color theme="1"/>
        <rFont val="Calibri"/>
        <family val="2"/>
        <scheme val="minor"/>
      </rPr>
      <t>Executive and attentional tasks</t>
    </r>
    <r>
      <rPr>
        <sz val="12"/>
        <color theme="1"/>
        <rFont val="Calibri"/>
        <family val="2"/>
        <scheme val="minor"/>
      </rPr>
      <t xml:space="preserve"> (ACE-R); </t>
    </r>
    <r>
      <rPr>
        <b/>
        <sz val="12"/>
        <color theme="1"/>
        <rFont val="Calibri"/>
        <family val="2"/>
        <scheme val="minor"/>
      </rPr>
      <t>premorbid cognitive function</t>
    </r>
    <r>
      <rPr>
        <sz val="12"/>
        <color theme="1"/>
        <rFont val="Calibri"/>
        <family val="2"/>
        <scheme val="minor"/>
      </rPr>
      <t xml:space="preserve"> (IQCODE)</t>
    </r>
  </si>
  <si>
    <r>
      <rPr>
        <b/>
        <sz val="12"/>
        <color theme="1"/>
        <rFont val="Calibri"/>
        <family val="2"/>
        <scheme val="minor"/>
      </rPr>
      <t>Cognitive functioning</t>
    </r>
    <r>
      <rPr>
        <sz val="12"/>
        <color theme="1"/>
        <rFont val="Calibri"/>
        <family val="2"/>
        <scheme val="minor"/>
      </rPr>
      <t xml:space="preserve"> (MoCA)</t>
    </r>
  </si>
  <si>
    <r>
      <rPr>
        <b/>
        <sz val="12"/>
        <color theme="1"/>
        <rFont val="Calibri"/>
        <family val="2"/>
        <scheme val="minor"/>
      </rPr>
      <t>Executive functions - measure speed, attention and cognitive flexibility</t>
    </r>
    <r>
      <rPr>
        <sz val="12"/>
        <color theme="1"/>
        <rFont val="Calibri"/>
        <family val="2"/>
        <scheme val="minor"/>
      </rPr>
      <t xml:space="preserve"> (TMT); </t>
    </r>
    <r>
      <rPr>
        <b/>
        <sz val="12"/>
        <color theme="1"/>
        <rFont val="Calibri"/>
        <family val="2"/>
        <scheme val="minor"/>
      </rPr>
      <t xml:space="preserve">cognitive flexibility and inhibition </t>
    </r>
    <r>
      <rPr>
        <sz val="12"/>
        <color theme="1"/>
        <rFont val="Calibri"/>
        <family val="2"/>
        <scheme val="minor"/>
      </rPr>
      <t xml:space="preserve">(CWIT [from the D-KEFS]); </t>
    </r>
    <r>
      <rPr>
        <b/>
        <sz val="12"/>
        <color theme="1"/>
        <rFont val="Calibri"/>
        <family val="2"/>
        <scheme val="minor"/>
      </rPr>
      <t xml:space="preserve">working memory </t>
    </r>
    <r>
      <rPr>
        <sz val="12"/>
        <color theme="1"/>
        <rFont val="Calibri"/>
        <family val="2"/>
        <scheme val="minor"/>
      </rPr>
      <t>(DS [WAIS-IV])</t>
    </r>
  </si>
  <si>
    <r>
      <rPr>
        <b/>
        <sz val="12"/>
        <color theme="1"/>
        <rFont val="Calibri"/>
        <family val="2"/>
        <scheme val="minor"/>
      </rPr>
      <t>Mild cognitive impairment</t>
    </r>
    <r>
      <rPr>
        <sz val="12"/>
        <color theme="1"/>
        <rFont val="Calibri"/>
        <family val="2"/>
        <scheme val="minor"/>
      </rPr>
      <t xml:space="preserve"> (MoCA)</t>
    </r>
  </si>
  <si>
    <r>
      <rPr>
        <b/>
        <sz val="12"/>
        <color theme="1"/>
        <rFont val="Calibri"/>
        <family val="2"/>
        <scheme val="minor"/>
      </rPr>
      <t>Changes in cognitive function</t>
    </r>
    <r>
      <rPr>
        <sz val="12"/>
        <color theme="1"/>
        <rFont val="Calibri"/>
        <family val="2"/>
        <scheme val="minor"/>
      </rPr>
      <t xml:space="preserve"> (K-MMSE)</t>
    </r>
  </si>
  <si>
    <r>
      <rPr>
        <b/>
        <sz val="12"/>
        <color theme="1"/>
        <rFont val="Calibri"/>
        <family val="2"/>
        <scheme val="minor"/>
      </rPr>
      <t>Neurological function</t>
    </r>
    <r>
      <rPr>
        <sz val="12"/>
        <color theme="1"/>
        <rFont val="Calibri"/>
        <family val="2"/>
        <scheme val="minor"/>
      </rPr>
      <t xml:space="preserve"> (MMSE and MoCA)</t>
    </r>
  </si>
  <si>
    <t>2005 (1)</t>
  </si>
  <si>
    <t>Reasoning (RAPM [SF], and Similarities [from WAIS-III]). Verbal memory (RAVLT, DS [from WAIS-III]), EF (BSAT, and the VET [from TEA], letter fluency), visual perception and construction (JLO [SF], TFR [SF], ROCFC), visual memory (CBS, ROCFD), language (STT, BNT-SF), and unilateral neglect (Star cancellation [from BIT])</t>
  </si>
  <si>
    <t>200 patients (age=63.5 +/- 9.5)</t>
  </si>
  <si>
    <t xml:space="preserve">Orientation (personal and temporal), attention (reverse repetition - weekdays, months, and 4 digits), higher level perception (visual gnosis, tactile gnosis, and finger gnosis), memory (short term - 5-word repetition, figure recognition with 10s delay, 5-word repetition with 3 min delay; long term - date recollection (WW-II, first day of school year, and current president), praxis (limb and oral imitations, and ideomotor commands) visuo-spatial functions (constructional ability, spatial attention, and calculation), language (spontaneous speech, repetition, naming, comprehension, reading, writing), and EF (go-no-go test [initiation and response-inhibition], verbal similarities [abstract thinking, from WAIS], TMT [set-shifting], and VFT [generation]) </t>
  </si>
  <si>
    <t>No mean or SD for MMSE [figures]</t>
  </si>
  <si>
    <t>Two evaluations 5 to 41 months apart. Annual change and SD reported for each test.</t>
  </si>
  <si>
    <t>No mean or sd for baseline intensive and guideline separately. Baseline eval groups intensive and guideline gorups.</t>
  </si>
  <si>
    <t>No mean or sd for MoCA</t>
  </si>
  <si>
    <t>NEMESIS cohort. MMSE data extracted</t>
  </si>
  <si>
    <t>Go back. Treatment with multiple groups. MMSE, MoCA, TMT and Stroop available</t>
  </si>
  <si>
    <t>Data pooled. MMSE and MoCA</t>
  </si>
  <si>
    <t>Data pooled. MMSE and MoCA. Figures with more scores over time</t>
  </si>
  <si>
    <t>No mean or SD for MoCA. Median and IQR available</t>
  </si>
  <si>
    <t>10 year retrospective</t>
  </si>
  <si>
    <t>Longitudinal scores in text (not in table). Admission and discharge not defined</t>
  </si>
  <si>
    <t>Admission, discharge, and 6 month FU</t>
  </si>
  <si>
    <t>Cognitive function (FIM)</t>
  </si>
  <si>
    <t>Rehab hospital</t>
  </si>
  <si>
    <t>Only used complete cases</t>
  </si>
  <si>
    <t>Complete data with SD and means. ARCOS cohort</t>
  </si>
  <si>
    <t>Complete data with SD and means. 15-40 months PS</t>
  </si>
  <si>
    <t>3-6 months and annually for 3 years PS</t>
  </si>
  <si>
    <t>STRIDE cohort. Data extracted for MMSE. No mean or SD for MoCA</t>
  </si>
  <si>
    <t>No mean or SD for MoCA. Only rate of change</t>
  </si>
  <si>
    <t>Five patients died, 29 patients refused further participation; in 10 patients, it was not possible to conduct the T2 or T3 assessment because of their general physical condition, and in 27 patients, MoCA assessments were missing at either T2 or T3. Only complete cases used for analysis</t>
  </si>
  <si>
    <t>Restore4Stroke cohort. Data extracted for MoCA</t>
  </si>
  <si>
    <t>Popovic et al. (Croatia)</t>
  </si>
  <si>
    <t>Extracted median and IQR for MoCA and MMSE</t>
  </si>
  <si>
    <t>Does not report cognition longitudinal data. Only T scores reported (NeuroQoL)</t>
  </si>
  <si>
    <t>Not stroke. Stroke and dementia free sample</t>
  </si>
  <si>
    <t>Not stroke. Studying incident stroke in stroke-free individuals</t>
  </si>
  <si>
    <t>Does not report cognition longitudinal data. Survival analysis. Provides HRs for MCI patients over 5 years but no longitudinal cog data</t>
  </si>
  <si>
    <t>Test validation study. Tests validity of a postural test</t>
  </si>
  <si>
    <t>No cognition. TUG test with a cognitive component (subtract 3 from a randomly chosen number while doing the TUG test) - does not evaluate cognition</t>
  </si>
  <si>
    <t>No cognition. Measured involvement in cognitive activities, not congnition</t>
  </si>
  <si>
    <t>119 patients, Nimodipine group=39, age=60.6, SD 6.7; acupuncture alone= 40, age=64.4, SD 7.7; and nimodipine + acupuncture=40, age=64.4, SD 7.7 years)</t>
  </si>
  <si>
    <t>195 patients, Intervention (n=98, age 72.6, SD 11.2 years) and control (n=97, age 70.6, SD 13.6 years)</t>
  </si>
  <si>
    <t>43 patients, intervention group (n=24, age 60–72, median=61 [57; 69]), control group (n=19, age 60–72, median=66 [61; 69])</t>
  </si>
  <si>
    <t>11.2 days PS and 12-24 months PS</t>
  </si>
  <si>
    <t>Processing speed, attention/working memory, learning and memory, verbal ability, visuospatial construction and executive function; (Symbol Search, DS and Block Design[from WAIS-III]);  Spatial Span [from WMS-III]; TMT A and B; RAVLT; mLLT; BNT; Semantic fluency (animals) and Phonemic fluency (words with "s"); BIT [Line bisection]; and ToL</t>
  </si>
  <si>
    <t>69 originally recruiteed. Between the acute and postacute phases, 11 patients chose to discontinue their participation and an additional 7 patients dropped out between the post- acute and chronic phases.</t>
  </si>
  <si>
    <t>Sydney stroke cohort</t>
  </si>
  <si>
    <t>Not a repeated cohort</t>
  </si>
  <si>
    <t>Repeated cohort. Sydney stroke cohort. Does not provide cognition longitudinal data</t>
  </si>
  <si>
    <t>Repearted cohort. Sydney stroke study. Test results in Z-scores</t>
  </si>
  <si>
    <t>Repeared cohort. Subset of Sydney stroke cohort (only patients with good outcomes)</t>
  </si>
  <si>
    <t>Repeated cohort. MMSE could be used if pooled. Stroke Sydney cohort</t>
  </si>
  <si>
    <t>Repeated cohort. Sydney stroke cohort. All results divided into depressed and not depressed.Tables 2 and 3 with useful long data but with possible errors reporting error. Contact authors to make sure</t>
  </si>
  <si>
    <t>Repeated cohort</t>
  </si>
  <si>
    <t>Repeated cohort. No mean or SD for tests. Only median and range. Evaluates attention only</t>
  </si>
  <si>
    <t>95 lacunar stroke patients</t>
  </si>
  <si>
    <t>CODAS cohort</t>
  </si>
  <si>
    <t>Repeated cohort. CODAS cohort. Reports number of patients with and without deficits</t>
  </si>
  <si>
    <t>Repeated cohort. CODAS cohort. Reports people with and without dysfunction in different areas</t>
  </si>
  <si>
    <t xml:space="preserve">Repeated cohort. CODAS cohort. Transform to readable PDF. </t>
  </si>
  <si>
    <t>Repeated cohort. CODAS cohort</t>
  </si>
  <si>
    <t>Cavanagh et al. (USA)</t>
  </si>
  <si>
    <t>Attention tests only. More studies on this cohort were excluded</t>
  </si>
  <si>
    <t>Reasoning (RAPM-SF, and Similarities WAIS-III), Language (BNT, Token Test), verbal memory (DSB, DSF, immediate recall, delayed recall, recognition [from R-AVLT]), visual memory (CBS, ROCFD, VR [from WMS-R]), EF (BSAT, VET [from BADS], Letter Fluency [N and A]), perception/ construction (BLO [SF], Face Recognition [SF])</t>
  </si>
  <si>
    <t>Repeated cohort. Baseline and FU evals overlap partially</t>
  </si>
  <si>
    <t>Repeated cohort. OXVASC cohort. Does not report cognition longitudinal data. Only reported "cognition declined". Data split into dementia and no dementia between assessed and not assessed clinically</t>
  </si>
  <si>
    <t>Repeated cohort. Does not report cognition longitudinal data. OXVASC cohort. Data split into dementia and no dementia between assessed and not assessed clinically</t>
  </si>
  <si>
    <t>Repeated cohort. Does not report cognition longitudinal data. OXVASC cohort</t>
  </si>
  <si>
    <t>Only complete cases included. Excluded "missing data in any of the evaluation"</t>
  </si>
  <si>
    <t>Rasquin et al. (Netherlands)</t>
  </si>
  <si>
    <t>Kruyt et al. (Netherlands)</t>
  </si>
  <si>
    <t>Nys et al. (Netherlands)</t>
  </si>
  <si>
    <t>Repeated cohort from Nys 2005</t>
  </si>
  <si>
    <t>Multiple studies on this cohort</t>
  </si>
  <si>
    <t xml:space="preserve">Repeated cohort. TABASCO cohort. </t>
  </si>
  <si>
    <t xml:space="preserve">Repeated cohort. Subsample of TABASCO cohort. </t>
  </si>
  <si>
    <t>Cherney and Halper (USA)</t>
  </si>
  <si>
    <t>Admission (33.13 days PS, SD 68.40), discharge, (35.79 SD 10.04 days after) and 3 month FU</t>
  </si>
  <si>
    <t>Repeated cohort. SLSR registry. No mean reported for MMSE or AMT. Looks at anxiety. Reports cognition but on the same patients as Duoiri 2013</t>
  </si>
  <si>
    <t>Repeated cohort. SLSR registry [1995-2006]. No mean or sd for MMSE or AMT</t>
  </si>
  <si>
    <t>First-ever stroke (multiple types classified by OCSP - Oxford Community Stroke Project)</t>
  </si>
  <si>
    <t>Repeated cohort. SLSR registry. Only percentage impaired</t>
  </si>
  <si>
    <t>Repeated cohort. SLSR registry looking at burden of disease of disability, cognition and psychological outcomes up to 10 years PS</t>
  </si>
  <si>
    <t>Does not report cognition data for last FU. OXVASC cohort. Results divided into transient cognitive impairment (TCI) and no TCI</t>
  </si>
  <si>
    <t>Repeated cohort. Same as Kauranen 2015</t>
  </si>
  <si>
    <t>Repeated cohort. Same as Barker-Collo 2010. This is a subset of people who went through a trial. Only looking at attention measures (TMT A/B, PASAT, Bell, and IVA-CPT) at baseline, 5 weeks and 6 months</t>
  </si>
  <si>
    <t>Repeated cohort. Same as Barker-Collo 2009 but this group went through therapy</t>
  </si>
  <si>
    <t>Not a repeated cohort. No mean or SD for MMSE</t>
  </si>
  <si>
    <t>Not a repeated cohort. MMSE data extracted</t>
  </si>
  <si>
    <t>Lee and Yeh (Taiwan)</t>
  </si>
  <si>
    <t>Cognitie performance (CASI)</t>
  </si>
  <si>
    <t>3 days and 3 months PS</t>
  </si>
  <si>
    <t>Administered by a single investigator</t>
  </si>
  <si>
    <t>no dementia history</t>
  </si>
  <si>
    <t>not addressed</t>
  </si>
  <si>
    <t>Not specfied</t>
  </si>
  <si>
    <t>Repeated cohort. Does not report cognition longitudinal data. Sydney stroke study. change in cognitiev domain over a year in z-scores</t>
  </si>
  <si>
    <t>Does not report cognition longitudinal data. Only model adjusted MMSE data. SAHLSIS cohort</t>
  </si>
  <si>
    <t>Does not report cognition longitudinal data. Only regression coefficients</t>
  </si>
  <si>
    <t>Repearted cohort. Same  as Ng 2013. missing age, SD, stroke type and length of stay for the stroke subgroup</t>
  </si>
  <si>
    <t>See table 3 to organize tests by domain</t>
  </si>
  <si>
    <t>Repeated cohort. Helsinki Stroke Aging Memory study. Same cohort as Pohjasvaara et al. (2001). Transform to readable PDF</t>
  </si>
  <si>
    <t>441 patients (58.8% of the sample older than 65)</t>
  </si>
  <si>
    <t xml:space="preserve">Study subtype </t>
  </si>
  <si>
    <t>Sample size at baseline (Age, SD)</t>
  </si>
  <si>
    <t>Cognitive instrument used longitudinally (cog. domain as reported by authors)</t>
  </si>
  <si>
    <t>Total patients excluded or LTFU</t>
  </si>
  <si>
    <t>Discharge, 3, 6, and 12 months P-S</t>
  </si>
  <si>
    <t>assessed 3 and 12 months P-S</t>
  </si>
  <si>
    <t>Recovery from unilateral neglect after right-hemisphere stroke</t>
  </si>
  <si>
    <t>Baseline (2-4 weeks P-S), 6 months and 12 months</t>
  </si>
  <si>
    <t>Only used 1 month and 5 years P-S</t>
  </si>
  <si>
    <t>Seven patients did not perform the MMSE at one month. 15 patients died during the following five years. Eight patients denied consent to take part in the five year follow-up examination, and a further 2 patients were missed. In total 10 patients did not complete the five year FU</t>
  </si>
  <si>
    <t>Functional independence measure scores of patients with hemiplegia followed up at home and in university hospitals</t>
  </si>
  <si>
    <t>Baseline (2.16 ± 1.59 years P-S)  3 months after</t>
  </si>
  <si>
    <t>3047 at baseline [3 months P-S] [mean age and SD not reported], 35.8% of patients &lt; 65 years [in supp data]</t>
  </si>
  <si>
    <t>3 months P-S, and once a year for up to 10 years</t>
  </si>
  <si>
    <t xml:space="preserve">230 total assessed for anxiety at 10 years. 1297 dead at 10 year FU. Total LTFU   </t>
  </si>
  <si>
    <t>Admission (~22 days P-S) and discharge (LOS ~44 days)</t>
  </si>
  <si>
    <t>Reducing attention deficits after stroke using attention process training: a randomized controlled trial</t>
  </si>
  <si>
    <t>Baseline (~18 days P-S), 5 weeks, and 6 months after baseline</t>
  </si>
  <si>
    <t>Neuropsychological Outcome and its Predictors Across the First Year after Ischaemic Stroke</t>
  </si>
  <si>
    <t>1,6, and 12 months P-S</t>
  </si>
  <si>
    <t>Baseline (4 weeks P-S), 6 weeks, and 6 months P-S</t>
  </si>
  <si>
    <t>Baseline, 30, 60, and 90 days after enrollment [within 24 fours P-S]</t>
  </si>
  <si>
    <t>Intensive versus Guideline Blood Pressure and Lipid Lowering in Patients with Previous Stroke: Main Results from the Pilot 'Prevention of Decline in Cognition after Stroke Trial' (PODCAST) Randomized Controlled Trial</t>
  </si>
  <si>
    <t>Baseline (4.5 months P-S) and FU 24 months</t>
  </si>
  <si>
    <t>Clinic measurements performed and recorded by trained research nurses/coordinators. Telephone follow-up was performed centrally, again by trained staff.</t>
  </si>
  <si>
    <t>See S2 table supplementary data from paper</t>
  </si>
  <si>
    <t>Baseline (within 4 days P-S), 6, 12, and 24 months P-S.</t>
  </si>
  <si>
    <t>2 weeks, and at 2, 6,12, and 18 months P-S</t>
  </si>
  <si>
    <t>2 patients died before the six-month follow-up and 2 others declined to participate at the follow-up; their caregivers could no longer be contacted. At six months, eighty-six caregivers continued in the study and completed the BDI. 2 more patients died before the eighteen-month follow-up and 4 patients declined to participate at the follow-up, during which we received the BDI from seventy nine continuing caregivers</t>
  </si>
  <si>
    <t>Cognitive status does not predict motor gain from post stroke constraint-induced movement therapy</t>
  </si>
  <si>
    <t>Before CIMT (6 months P-S, range 3–12), after two weeks of CIMT; and three months follow-up</t>
  </si>
  <si>
    <t>Functional gains during acute hospitalization for stroke</t>
  </si>
  <si>
    <t>A trained research nurse gathered information about patients’ functional independence at admission and discharge by retrieving FIM scores</t>
  </si>
  <si>
    <t>1 week, 3, and 6 months P-S</t>
  </si>
  <si>
    <t>69 originally recruited. Between the acute and post-acute phases, 11 patients chose to discontinue their participation and an additional 7 patients dropped out between the post- acute and chronic phases.</t>
  </si>
  <si>
    <t>3 and 12 months P-S</t>
  </si>
  <si>
    <t>Admission (3-12 months P-S) and 2 months</t>
  </si>
  <si>
    <t>Assessing cognitive function after stroke using the FIM instrument</t>
  </si>
  <si>
    <t>Evaluation at rehab hospital</t>
  </si>
  <si>
    <t>Discharge, 6 and 12 months P-S</t>
  </si>
  <si>
    <t>14 dropouts before admission to ward, 2 more deceased and 7 dropouts in the acute phase before the sixth month FU; 3 more dropouts and 3  deceased between sixth and twelfth month</t>
  </si>
  <si>
    <t>6 months RCT</t>
  </si>
  <si>
    <t>Baseline (2 /- 1 month P-S) 4, and 12 months after baseline</t>
  </si>
  <si>
    <t>Clinico-radiological predictors of vascular cognitive impairment (VCI) in patients with stroke: a prospective observational study</t>
  </si>
  <si>
    <t>Intracranial Atherosclerosis and Poststroke Depression in Chinese Patients with Ischemic Stroke</t>
  </si>
  <si>
    <t>207 patients (with P-S Dementia n=85, age=61.7, SD 11.4 years; and without P-S Dementia n=122, age=60.7, SD 11.2 years)</t>
  </si>
  <si>
    <t>Acute stage (1-3 weeks P-S) and 3 months P-S</t>
  </si>
  <si>
    <t>Assessment performed by 2 qualified neurologists in the acute stage</t>
  </si>
  <si>
    <t>Unilateral visual neglect in right-hemisphere stroke: a longitudinal study</t>
  </si>
  <si>
    <t>Acute phase (&lt;3 months P-S), 6-9, 12-18, and &gt; 18 months</t>
  </si>
  <si>
    <t>Administered by a trained research assistant. All administrations videotaped, and portions were randomly selected for review by one of the principal investigators. Similarly, selected score sheets were checked to ensure reliability of scoring.</t>
  </si>
  <si>
    <t>Admission (33.13 days P-S, SD 68.40), discharge, (35.79 SD 10.04 days after) and 3 month FU</t>
  </si>
  <si>
    <t>Individuals trained in the administration and scoring of the FIM and credentialed by the UDSMR. Follow-up FIM ratings were obtained by personnel from the outcomes management department of the rehabilitation facility, 3 months post discharge by telephone interview with the patient and/or caregiver</t>
  </si>
  <si>
    <t>Acute stage (&lt;3 months P-S), 6-9, 12-18, and &gt;18 months P-S</t>
  </si>
  <si>
    <t>Admission (44 days P-S), 3, and 6 months post stroke</t>
  </si>
  <si>
    <t>Poststroke depression and its multifactorial nature: Results from a prospective longitudinal study</t>
  </si>
  <si>
    <t>1, 3, 6, 12 and 18 months P-S</t>
  </si>
  <si>
    <t>All patients were assessed by trained interviewers within seven days of stroke onset and re-evaluated at 1, 3, 6, 12 and 18 months P-S</t>
  </si>
  <si>
    <t>Study enrollment [65.6 SD 34.2 days P-S] and 15, 90, and 180 days after enrollment</t>
  </si>
  <si>
    <t>Of the 100 patients who participated in our study, 22 LTFU due to death (n = 15; 4.2%) or participation failure (n = 7; 11.5%).</t>
  </si>
  <si>
    <t>Assessment was performed by a blinded neuropsychologist</t>
  </si>
  <si>
    <t>Evaluation and follow-up of cognitive functions in patients with minor stroke and transient ischemic attack</t>
  </si>
  <si>
    <t>12 month prospective controlled study</t>
  </si>
  <si>
    <t>Baseline ( up to 3 months P-S) 6 and 12 months FU</t>
  </si>
  <si>
    <t xml:space="preserve">Admission (22.3±14 6 days P-S) and discharge (50.0±27.7 days P-S) </t>
  </si>
  <si>
    <t>From 382 patients, 23 patients died during in-hospital stay</t>
  </si>
  <si>
    <t>Pretraining (~53 days P-S), posttraining, 6 month, and 5 year FU</t>
  </si>
  <si>
    <t>Patterns in default-mode network connectivity for determining outcomes in cognitive function in acute stroke patients</t>
  </si>
  <si>
    <t>Not specified (3 months FU)</t>
  </si>
  <si>
    <t>10 days and 3 months P-S</t>
  </si>
  <si>
    <t>2 patients removed from analysis because of unclear MR scanning due to movement</t>
  </si>
  <si>
    <t>Ischaemic stroke: the ocular motor system as a sensitive marker for motor and cognitive recovery</t>
  </si>
  <si>
    <t>3 months longitudinal</t>
  </si>
  <si>
    <t>Within 10 days, 1, and 3 months P-S</t>
  </si>
  <si>
    <t>Prevalence of Poststroke Cognitive Impairment South London Stroke Register 1995-2010</t>
  </si>
  <si>
    <t>1101 dead within the first 3 months, 534 not eligible because of late registration, 570 unable to undergo cog impairment because of severe verbal, visual, or hearing impairment. Of the 2007 remaining subjects, a cognitive test was conducted in 1618 at 3 months and 389 were lost to follow-up by 3 months</t>
  </si>
  <si>
    <t>Admission, 1 and 6 months P-S</t>
  </si>
  <si>
    <t>Comprehensive rehabilitation with integrative medicine for subacute stroke: A multicenter randomized controlled trial</t>
  </si>
  <si>
    <t>Baseline (30-40 days P-S), 4 weeks, 8 weeks, and week 20 after baseline</t>
  </si>
  <si>
    <t>Medial temporal atrophy rather than white matter hyperintensities predict cognitive decline in stroke survivors</t>
  </si>
  <si>
    <t>Baseline (3 months P-S) and 2 year FU</t>
  </si>
  <si>
    <t>3-year prospective community based longitudinal study</t>
  </si>
  <si>
    <t>Ischemic, hemorrhagic and mixed</t>
  </si>
  <si>
    <t>28 died, 9 were LTU, 13 migrated, and 13 refused at first visit; 10 died, 6 LTFU, 6 migrated and 17 refused at second visit; 13 died, 4 LTFU , 2 migrated and 3 refused at third visit</t>
  </si>
  <si>
    <t>Context of FIRST study – an RCT in 4 acute care and 4 rehab care hospitals testing efficacy of psychosocial intervention in stroke patients aged 45 or older. Intervention completed at patients’ home (1/week, 12 weeks, and tri-weekly for another 12 months); first evaluation performed ~13 days P-S, and 6 months post randomization</t>
  </si>
  <si>
    <t>Baseline (1 month P-S) and follow up (18 +/- 6 months) P-S</t>
  </si>
  <si>
    <t>Rehabilitation outcome of elderly patients after a first stroke: effect of cognitive status at admission on the functional outcome</t>
  </si>
  <si>
    <t>Admission (3.96 SD 6.77 days P-S) and discharge (LOS 46.1 days)</t>
  </si>
  <si>
    <t>Discharge and 12 months P-S</t>
  </si>
  <si>
    <t>4 declined testing, (three at one-year follow-up); and 3 from discharge to one-year-FU; 8 severely aphasic did not compete discharge evals (1 recovered); 3 did not speak Swedish.</t>
  </si>
  <si>
    <t>Both infarction and hemorrhage (according to Oxford Community Stroke Project Classification)</t>
  </si>
  <si>
    <t>Administered by experienced clinical neuropsychologists following a written study protocol</t>
  </si>
  <si>
    <t>Before (4.21, SD 4.10 months P-S) and 2 weeks after intervention (two weeks in length)</t>
  </si>
  <si>
    <t>Blindly measured by physicians</t>
  </si>
  <si>
    <t>Baseline (within 1 month of admission to hospital) and 3 week follow-up</t>
  </si>
  <si>
    <t>Effect of Dual-task Rehabilitative Training on Cognitive and Motor Function of Stroke Patients</t>
  </si>
  <si>
    <t>Association Between Cerebral Lesions and Emotional Changes in Acute Ischemic Stroke Patients</t>
  </si>
  <si>
    <t>1 week and 1 month P-S</t>
  </si>
  <si>
    <t>Stroke patients [subtype not defined]</t>
  </si>
  <si>
    <t>To avoid measurement bias, all assessments were performed by other investigators who were blinded to this study (occupational therapists with at least 3 years of experience using the measurement tools)</t>
  </si>
  <si>
    <t>Six-month functional recovery of stroke patients: a multi-time-point study</t>
  </si>
  <si>
    <t>baseline (15.7 ± 6.1 days P-S), 1, 2, and 4 weeks after rehabilitation, and 3, 4, 5, and 6 months P-S</t>
  </si>
  <si>
    <t>Pattern and Rate of Cognitive Decline in Cerebral Small Vessel Disease: A Prospective Study</t>
  </si>
  <si>
    <t>at baseline (at least 3 months P-S) and annually during the first three years of follow-up</t>
  </si>
  <si>
    <t>1 and 6 months P-S</t>
  </si>
  <si>
    <t>Research nurse at 1 month and 6 months after stroke onset at a rehabilitation unit or outpatient clinic during follow-up</t>
  </si>
  <si>
    <t>Second week, and 12 months P-S</t>
  </si>
  <si>
    <t>30 died within the first two-weeks; 281 excluded due to age &gt;75; 37 due to previous brain injuries; 25 for consciousness disorder, 21 refused participation, 21 due to severe state of general health, 11 due to unexpected discharge from the hospital, 4 due to pre-stroke dementia, 2 due to hearing loss, and 2 due to psychiatric disorders. From the included sample of 200, 29 died, 43 had problems for transportation, 21 refused, and 27 had medical complications. 434 from 634 admitted to unit</t>
  </si>
  <si>
    <t>Trajectory of Cognitive Decline After Incident Stroke</t>
  </si>
  <si>
    <t xml:space="preserve">beginning in 2003 and measured annually and a battery of 3 cognitive tests measured biannually starting in 2006 that included the Consortium to Establish a Registry for Alzheimer Disease </t>
  </si>
  <si>
    <t xml:space="preserve"> technicians who underwent formal training and certification administered cognitive function tests longitudinally by telephone</t>
  </si>
  <si>
    <t>1631 patients (653 assessed with MMSE, cog impaired n= 93, age 74.4 SD 9.9 years; cognitively intact n= 537, age 69.5 SD 13.1 years)</t>
  </si>
  <si>
    <t>3 months, 1 and 3 years P-S</t>
  </si>
  <si>
    <t>Neurocognitive improvement after carotid artery stenting in patients with chronic internal carotid artery occlusion and cerebral ischemia</t>
  </si>
  <si>
    <t>Ischemic ipsilateral hemisphere</t>
  </si>
  <si>
    <t>Performed by an independent clinical psychologist, who was blinded to the outcome of the intervention.</t>
  </si>
  <si>
    <t>Influence of Amyloid-beta on Cognitive Decline After Stroke/Transient Ischemic Attack: Three-Year Longitudinal Study</t>
  </si>
  <si>
    <t>3-6 months and annually for 3 years P-S</t>
  </si>
  <si>
    <t>Evaluations by trained psychologists blinded to subjects’ imaging data</t>
  </si>
  <si>
    <t>Exercise training and recreational activities to promote executive functions in chronic stroke: A proof-of-concept study</t>
  </si>
  <si>
    <t>Baseline (&gt;2 years P-S), 3 and 6 months FU</t>
  </si>
  <si>
    <t>Impact of repetitive transcranial magnetic stimulation on post-stroke dysmnesia and the role of BDNF Val66Met SNP</t>
  </si>
  <si>
    <t>50 participants (with P-S dysmnesia n=40, age 44.9, SD 11.1 years, and  healthy controls n=10, age 42.4, SD 9.9 years)</t>
  </si>
  <si>
    <t>Baseline (&gt;1 month P-S) and at 3 days and 2 months post-treatment</t>
  </si>
  <si>
    <t>Neuropsychological and neuroimaging markers in prediction of cognitive impairment after ischemic stroke: A prospective follow-up study</t>
  </si>
  <si>
    <t>5th day and the 1st, 6th, and 12th months P-S</t>
  </si>
  <si>
    <t>Eleven were lost for follow-up at 12 months</t>
  </si>
  <si>
    <t>Incident Apathy During the First Year After Stroke and Its Effect on Physical and Cognitive Recovery</t>
  </si>
  <si>
    <t>Baseline (&lt; 3 months P-S), 3, 6, 9, and 12 months</t>
  </si>
  <si>
    <t>Baseline (3 months P-S) and follow-up (28.6 months after, range 19.4-45.9 months)</t>
  </si>
  <si>
    <t>Table with details for LTU and dropouts (7 controls and 14 patients)</t>
  </si>
  <si>
    <t>Longitudinal functional changes, depression, and health-related quality of life among stroke survivors living at home after inpatient rehabilitation</t>
  </si>
  <si>
    <t>A certified occupational therapist conducted face-to-face interviews at the subjects’ homes. For subjects who had difficulty answering the survey questions, a family member responded instead.</t>
  </si>
  <si>
    <t>Trained research psychologists administered a neuropsychological test battery that has previously been validated for use in Singapore</t>
  </si>
  <si>
    <t>The relationship between physical impairment and disability during stroke rehabilitation: effect of cognitive status</t>
  </si>
  <si>
    <t>Admission (138.9 ± 88.29 days P-S) and discharge (47.15 ± 23.40 weeks)</t>
  </si>
  <si>
    <t>Baseline (0-90 days P-S), 1, and 2 years</t>
  </si>
  <si>
    <t>within 72 hours of admission (9.7±13.9 days P-S) and discharge from rehabilitation unit (LOS 18.7±11.1 days)</t>
  </si>
  <si>
    <t>Temporal Evolution of Poststroke Cognitive Impairment Using the Montreal Cognitive Assessment</t>
  </si>
  <si>
    <t>2 and 6 months P-S</t>
  </si>
  <si>
    <t>Assessments of cognitive functioning were conducted by a trained research assistant</t>
  </si>
  <si>
    <t>The effect of a workplace intervention programme on return to work after stroke: a randomised controlled trial</t>
  </si>
  <si>
    <t>Baseline (4.6 weeks, SD 1.8 P-S), 3 and 6 months post randomization</t>
  </si>
  <si>
    <t>between baseline and three month FU 3 died, 2 moved out of geographic location; between three and 6 months 1 more died in the intervention group.</t>
  </si>
  <si>
    <t>Older, more impaired on Barthel index at baseline, more EF, visual memory, and visual perception deficits at baseline. Patients LTFU also had more silent infarcts and white matter lesions.</t>
  </si>
  <si>
    <t>First ischemic or hemorrhagic (within 12 months post admission)</t>
  </si>
  <si>
    <t>Start (average 180 days P-S) and end of rehabilitation period (7 weeks in length - average 360 days P-S)</t>
  </si>
  <si>
    <t>92 percent of the eligible cases in the database for the study period</t>
  </si>
  <si>
    <t>Comparing stroke rehabilitation outcomes between acute inpatient and nonintense home settings</t>
  </si>
  <si>
    <t>Before (41 days P-S [10-82]) and after rehabilitation (64 days [25-147])</t>
  </si>
  <si>
    <t>Admission to hospital (10.4 days P-S) and 1 year FU</t>
  </si>
  <si>
    <t>24 patients, data available for 11 (age 57.5 SD 8.9 years)</t>
  </si>
  <si>
    <t>Only reported cases with complete data</t>
  </si>
  <si>
    <t>Depression Among Stroke Survivors: A Community-based, Prospective Study from Kolkata, India</t>
  </si>
  <si>
    <t>452 died before first detailed assessment and 160 excluded due to incomplete data, refusal, absence, diagnostic problems or technical difficulties in assessing depression, like dementia, aphasia, and Psychosis</t>
  </si>
  <si>
    <t>Language recovery and evidence of residual deficits after nonthalamic subcortical stroke: A 1year follow-up study</t>
  </si>
  <si>
    <t>59 patients recruited, final sample 40 (age 54.1 SD 15.68 years)</t>
  </si>
  <si>
    <t>1 week, 3 months, and 1 year P-S</t>
  </si>
  <si>
    <t xml:space="preserve">13 patients discarded from the initial sample because of cortical lesions in frontal and temporal regions. 6 more patients with lesions in the thalamus were excluded </t>
  </si>
  <si>
    <t>Post-stroke fatigue is associated with impaired processing speed and memory functions in first-ever stroke patients</t>
  </si>
  <si>
    <t>3, 6, and 24 months P-S</t>
  </si>
  <si>
    <t>Suicidal ideas in stroke patients 3 and 15 months after stroke</t>
  </si>
  <si>
    <t>3 and 15 months P-S</t>
  </si>
  <si>
    <t>Baseline (immediately or 48 hours P-S at the latest), 3 and 6 months P-S</t>
  </si>
  <si>
    <t>Baseline testing done during initial visit to outpatient's clinic</t>
  </si>
  <si>
    <t>110 throughout study (no description of attrition)</t>
  </si>
  <si>
    <t>Comparison of two cognitive interventions for adults experiencing executive dysfunction post-stroke: a pilot study</t>
  </si>
  <si>
    <t>pre (1.5-11 months P-S), post-intervention (8 weeks) and 1 month FU</t>
  </si>
  <si>
    <t>Correction of post-stroke cognitive impairments using computer programs</t>
  </si>
  <si>
    <t>Inclusion (two weeks P-S) and day 14-16 P-S</t>
  </si>
  <si>
    <t>Baseline (5-7 days P-S) and 12 months P-S</t>
  </si>
  <si>
    <t>156 excluded because of institution transfer, 7 patients LTFU in active physio and 5 in the traditional physio at FU</t>
  </si>
  <si>
    <t>Improved visual, acoustic, and neurocognitive functions after carotid endarterectomy in patients with minor stroke from severe carotid stenosis</t>
  </si>
  <si>
    <t>Admission (within 4 weeks P-S) and discharge from inpatient rehabilitation facitlity (~25 days)</t>
  </si>
  <si>
    <t>Baseline (within first four weeks P-S) and end of study (after 12 sessions were completed on a 5 day/week basis)</t>
  </si>
  <si>
    <t>Quality of Life of Stroke Survivors: A 3-Month Follow-up Study</t>
  </si>
  <si>
    <t>Hospital and proxy</t>
  </si>
  <si>
    <t>Poststroke fatigue following minor infarcts: a prospective study</t>
  </si>
  <si>
    <t>6 and 12 months P-S</t>
  </si>
  <si>
    <t>11 years, and 15 years P-S (baseline less than 48 hours of symptom onset - no cognitive testing done)</t>
  </si>
  <si>
    <t>Clinical examination at the University and at home</t>
  </si>
  <si>
    <t xml:space="preserve">Results for 17 patients </t>
  </si>
  <si>
    <t>Upon referral, at discharge and 3 months P-S</t>
  </si>
  <si>
    <t>Baseline, 3, and 6 months post treatment</t>
  </si>
  <si>
    <t>Evaluation of complete functional status of patients with stroke by Functional Independence Measure scale on admission, discharge, and six months poststroke</t>
  </si>
  <si>
    <t>Admission (24 hr P-S), discharge (~8 days P-S), and 6 month FU</t>
  </si>
  <si>
    <t>Screening for cognitive impairment in patients with acute stroke</t>
  </si>
  <si>
    <t>within 24 hours and 3 months P-S</t>
  </si>
  <si>
    <t>3-month intervention. Secondary analysis of a single-blind RCT</t>
  </si>
  <si>
    <t>Pre-intervention (3.7, SD 1.6 years P-S) post-intervention (3 months) and 3 month FU</t>
  </si>
  <si>
    <t>Assessments were administered pre and post the intervention and at 3-month FU by assessors blind to treatment allocation.</t>
  </si>
  <si>
    <t>Role of disengagement failure and attentional gradient in unilateral spatial neglect - a longitudinal study</t>
  </si>
  <si>
    <t>4 ± 2 weeks, and 6 ± 2 weeks P-S</t>
  </si>
  <si>
    <t>1, 3, and 6 months P-S</t>
  </si>
  <si>
    <t>All assessments were carried out in a quiet room reserved for clinical neuropsychological assessments. The 1-week P-S assessment was carried out in two or three testing sessions to avoid interference due to fatigue. On the average, the assessments were spread over 2.98 days (range 2–7 days).</t>
  </si>
  <si>
    <t>Poststroke QEEG informs early prognostication of cognitive impairment</t>
  </si>
  <si>
    <t>2-10, and 99 days P-S</t>
  </si>
  <si>
    <t>4 patients unable to do predischarge MoCA due to upper limb hemiparesis (3) and visual impairments (1). 4 other patients not assessed with predischarge MoCA due to unavailability of a trained assessor. 4 patients not able to be assessed FU due to visual impairments (1) and unavailability (3)</t>
  </si>
  <si>
    <t>Acute physiologic predictors of mortality and functional and cognitive recovery in hemorrhagic stroke: 1-, 3-, and 6-month assessments</t>
  </si>
  <si>
    <t>Frequency of cognitive impairment without dementia in patients with stroke - A two-year follow-up study</t>
  </si>
  <si>
    <t>Evaluation visits (administered by a neuropsychologist) - see Barba et al (2000) P-S dementia: clinical features and risk factors</t>
  </si>
  <si>
    <t>The potential of transcranial magnetotherapy in color and rhythm therapy in the rehabilitation of ischemic stroke</t>
  </si>
  <si>
    <t xml:space="preserve">Before (98.3, SD 10.6 days P-S) and after treatment (1.5 months) </t>
  </si>
  <si>
    <t>Cognitive improvement after treatment of depressive symptoms in the acute phase of stroke</t>
  </si>
  <si>
    <t>14 and 90 days P-S</t>
  </si>
  <si>
    <t>Factors Predicting Functional and Cognitive Recovery Following Severe Traumatic, Anoxic, and Cerebrovascular Brain Damage</t>
  </si>
  <si>
    <t>Admission (50.71, SD 15.37 days P-S) and discharge (83.14, SD 59.98 days P-S)</t>
  </si>
  <si>
    <t>Assessments recorded upon admission to and discharge from the rehabilitation unit</t>
  </si>
  <si>
    <t>Response of emotional unawareness after stroke to antidepressant treatment</t>
  </si>
  <si>
    <t>1, 2, 4, 6, and 8 weeks of treatment (baseline 128.7 SD 1178.9 days P-S)</t>
  </si>
  <si>
    <t>52 enrolled. 2 dropped out (1 non-compliance and 1 developed arrhythmia)</t>
  </si>
  <si>
    <t>Functional reorganisation in patients with right hemisphere stroke after training of alertness: a longitudinal PET and fMRI study in eight cases</t>
  </si>
  <si>
    <t>Before (5-21 months or more P-S) and after training (length 4 weeks, 4-6 weeks after baseline)</t>
  </si>
  <si>
    <t>First round - Baseline (9.3, SD 8.1 days P-S), 1, and 2 weeks after baseline. Second round baseline (8.1 SD 8.7 days P-S), 1, 2, and 3 weeks after baseline.</t>
  </si>
  <si>
    <t>Evaluations performed in the context of treatment with PT and OT</t>
  </si>
  <si>
    <t>Efficient screening of cognitive dysfunction in stroke patients: comparison between the CAMCOG and the R-CAMCOG, Mini Mental State Examination and Functional Independence Measure-cognition score</t>
  </si>
  <si>
    <t>Admission and 1 year P-S</t>
  </si>
  <si>
    <t>Rehabilitation center on admission and home visit at 1 year by research assistants</t>
  </si>
  <si>
    <t>Longitudinal prevalence and determinants of early mood disorder post-stroke</t>
  </si>
  <si>
    <t>2-5 days, 1, and 3 months P-S</t>
  </si>
  <si>
    <t>Comparison of Rehabilitation Outcomes for Long Term Neurological Conditions: A Cohort Analysis of the Australian Rehabilitation Outcomes Centre Dataset for Adults of Working Age</t>
  </si>
  <si>
    <t>Missing data excluded</t>
  </si>
  <si>
    <t>First infarction [ischemic]</t>
  </si>
  <si>
    <t>Early neuropsychological evaluation in patients with ischaemic stroke provides valid information</t>
  </si>
  <si>
    <t>11.2 days P-S and 12-24 months P-S</t>
  </si>
  <si>
    <t>Admission (13.4 days P-S), and 13 months P-S</t>
  </si>
  <si>
    <t>Efficacy and safety assessment of acupuncture and nimodipine to treat mild cognitive impairment after cerebral infarction: a randomized controlled trial</t>
  </si>
  <si>
    <t>Baseline (0.5-6 months P-S), after treatment (3 months) and FU (3 months post treatment)</t>
  </si>
  <si>
    <t>1 refused intervention, 3 noncompliant and 3 LTFU</t>
  </si>
  <si>
    <t>Time to inpatient rehabilitation hospital admission and functional outcomes of stroke patients</t>
  </si>
  <si>
    <t>Admission (27.3 days P-S, median 14 days) and discharge from inpatient rehab (19.8  , SD 7.6 days)</t>
  </si>
  <si>
    <t>1, 6 and 12 months, and 5 years P-S</t>
  </si>
  <si>
    <t>Administered by an investigator or their relative or carer if the patient was unable to communicate</t>
  </si>
  <si>
    <t>Enrollment (first week P-S), and 1, 6, 12, 24, and 36 months after CAS.</t>
  </si>
  <si>
    <t>Prestroke Statins, Progression of White Matter Hyperintensities, and Cognitive Decline in Stroke Patients with Confluent White Matter Hyperintensities</t>
  </si>
  <si>
    <t>Factors associated with improvement or decline in cognitive function after an ischemic stroke in Korea: the Korean stroke cohort for functioning and rehabilitation (KOSCO) study</t>
  </si>
  <si>
    <t>Prophylactic Effects of Duloxetine on Post-Stroke Depression Symptoms: An Open Single-Blind Trial</t>
  </si>
  <si>
    <t xml:space="preserve">Baseline (9.7, SD 3.1 days P-S [control] and 9.4, SD 3.7 days P-S), 2, 4, 12, and 2 months post treatment (12 weeks) </t>
  </si>
  <si>
    <t>Administered by a neurologist blinded to randomization procedures</t>
  </si>
  <si>
    <t>Comparing Cerebralcare Granule and aspirin for neurological dysfunction in acute stroke in real-life practice</t>
  </si>
  <si>
    <t>3-month prospective, multicenter, non-randomized, controlled, open-label trial</t>
  </si>
  <si>
    <t>Correlation of common carotid artery intima media thickness, intracranial arterial stenosis and post-stroke cognitive impairment</t>
  </si>
  <si>
    <t>3 days and 3 months P-S</t>
  </si>
  <si>
    <t>Lost to follow-up (total n=9) due to early discharged for other cares (n=7) Refused from study due to personal reason (n=1) Brainstem (pons) lesion (n=1)</t>
  </si>
  <si>
    <t>36 month prospective study</t>
  </si>
  <si>
    <r>
      <t xml:space="preserve">3 weeks prior to intervention (average of </t>
    </r>
    <r>
      <rPr>
        <b/>
        <u/>
        <sz val="12"/>
        <color rgb="FFFF0000"/>
        <rFont val="Calibri"/>
        <scheme val="minor"/>
      </rPr>
      <t>54 months P-S</t>
    </r>
    <r>
      <rPr>
        <sz val="12"/>
        <color rgb="FFFF0000"/>
        <rFont val="Calibri"/>
        <family val="2"/>
        <scheme val="minor"/>
      </rPr>
      <t xml:space="preserve">, SD=37 months); 10 days, 6, and 12 months after intervention </t>
    </r>
  </si>
  <si>
    <r>
      <t xml:space="preserve">Before intervention </t>
    </r>
    <r>
      <rPr>
        <sz val="12"/>
        <color rgb="FFFF0000"/>
        <rFont val="Calibri"/>
        <family val="2"/>
        <scheme val="minor"/>
      </rPr>
      <t>(51.50, SD 38.22 months P-S),</t>
    </r>
    <r>
      <rPr>
        <sz val="12"/>
        <color rgb="FF000000"/>
        <rFont val="Calibri"/>
        <scheme val="minor"/>
      </rPr>
      <t xml:space="preserve"> after intervention and 3 month FU</t>
    </r>
  </si>
  <si>
    <r>
      <t>Pre-treatment (18.5 months P-S,</t>
    </r>
    <r>
      <rPr>
        <sz val="12"/>
        <color rgb="FFFF0000"/>
        <rFont val="Calibri"/>
        <family val="2"/>
        <scheme val="minor"/>
      </rPr>
      <t xml:space="preserve"> range 4.0–34.0 for experimental, and 15.5 months P-S, range 7-40 months for control group),</t>
    </r>
    <r>
      <rPr>
        <sz val="12"/>
        <color rgb="FF000000"/>
        <rFont val="Calibri"/>
        <scheme val="minor"/>
      </rPr>
      <t xml:space="preserve"> post-treatment (4 weeks after pre), and 1 month FU after treatment</t>
    </r>
  </si>
  <si>
    <r>
      <t xml:space="preserve">7 days before and 3 months after carotid intervention </t>
    </r>
    <r>
      <rPr>
        <sz val="12"/>
        <color rgb="FFFF0000"/>
        <rFont val="Calibri"/>
        <family val="2"/>
        <scheme val="minor"/>
      </rPr>
      <t>(57 to 3112 days P-S)</t>
    </r>
  </si>
  <si>
    <r>
      <t>Baseline (</t>
    </r>
    <r>
      <rPr>
        <sz val="12"/>
        <color rgb="FFFF0000"/>
        <rFont val="Calibri"/>
        <family val="2"/>
        <scheme val="minor"/>
      </rPr>
      <t>~6 months P-S for ~70 percent of sample</t>
    </r>
    <r>
      <rPr>
        <sz val="12"/>
        <color rgb="FF000000"/>
        <rFont val="Calibri"/>
        <scheme val="minor"/>
      </rPr>
      <t>) and 12 month FU</t>
    </r>
  </si>
  <si>
    <r>
      <t>Admission</t>
    </r>
    <r>
      <rPr>
        <sz val="12"/>
        <color rgb="FF000000"/>
        <rFont val="Calibri"/>
        <scheme val="minor"/>
      </rPr>
      <t xml:space="preserve"> (112 days; IQR=64-183 days), and </t>
    </r>
    <r>
      <rPr>
        <b/>
        <sz val="12"/>
        <color rgb="FF000000"/>
        <rFont val="Calibri"/>
        <scheme val="minor"/>
      </rPr>
      <t>discharge</t>
    </r>
    <r>
      <rPr>
        <sz val="12"/>
        <color rgb="FF000000"/>
        <rFont val="Calibri"/>
        <scheme val="minor"/>
      </rPr>
      <t xml:space="preserve"> (200 days, IQR 152-252 days) P-S</t>
    </r>
  </si>
  <si>
    <r>
      <t xml:space="preserve">Admission and discharge from inpatient rehab, and </t>
    </r>
    <r>
      <rPr>
        <sz val="12"/>
        <color rgb="FFFF0000"/>
        <rFont val="Calibri"/>
        <family val="2"/>
        <scheme val="minor"/>
      </rPr>
      <t>80-180 days</t>
    </r>
    <r>
      <rPr>
        <sz val="12"/>
        <color rgb="FF000000"/>
        <rFont val="Calibri"/>
        <scheme val="minor"/>
      </rPr>
      <t xml:space="preserve"> FU </t>
    </r>
  </si>
  <si>
    <r>
      <t xml:space="preserve">Baseline </t>
    </r>
    <r>
      <rPr>
        <sz val="12"/>
        <color rgb="FFFF0000"/>
        <rFont val="Calibri"/>
        <family val="2"/>
        <scheme val="minor"/>
      </rPr>
      <t xml:space="preserve">(few days to 30 years P-S) </t>
    </r>
    <r>
      <rPr>
        <sz val="12"/>
        <color rgb="FF000000"/>
        <rFont val="Calibri"/>
        <scheme val="minor"/>
      </rPr>
      <t>and at three annual follow-up visits</t>
    </r>
  </si>
  <si>
    <r>
      <t>198 patients (stroke n=164, TIA=34, and healthy controls=106) (</t>
    </r>
    <r>
      <rPr>
        <b/>
        <sz val="12"/>
        <color rgb="FF000000"/>
        <rFont val="Calibri"/>
        <scheme val="minor"/>
      </rPr>
      <t xml:space="preserve">reported data </t>
    </r>
    <r>
      <rPr>
        <sz val="12"/>
        <color rgb="FF000000"/>
        <rFont val="Calibri"/>
        <scheme val="minor"/>
      </rPr>
      <t xml:space="preserve">- </t>
    </r>
    <r>
      <rPr>
        <b/>
        <sz val="12"/>
        <color rgb="FF000000"/>
        <rFont val="Calibri"/>
        <scheme val="minor"/>
      </rPr>
      <t>no cog impairment group=59</t>
    </r>
    <r>
      <rPr>
        <sz val="12"/>
        <color rgb="FF000000"/>
        <rFont val="Calibri"/>
        <scheme val="minor"/>
      </rPr>
      <t xml:space="preserve">, age 69.47 SD 8.57; </t>
    </r>
    <r>
      <rPr>
        <b/>
        <sz val="12"/>
        <color rgb="FF000000"/>
        <rFont val="Calibri"/>
        <scheme val="minor"/>
      </rPr>
      <t xml:space="preserve">vascular cognitive impairment group=45, </t>
    </r>
    <r>
      <rPr>
        <sz val="12"/>
        <color rgb="FF000000"/>
        <rFont val="Calibri"/>
        <scheme val="minor"/>
      </rPr>
      <t xml:space="preserve">71.27 SD 9.70; </t>
    </r>
    <r>
      <rPr>
        <b/>
        <sz val="12"/>
        <color rgb="FF000000"/>
        <rFont val="Calibri"/>
        <scheme val="minor"/>
      </rPr>
      <t xml:space="preserve">and healthy controls=84, </t>
    </r>
    <r>
      <rPr>
        <sz val="12"/>
        <color rgb="FF000000"/>
        <rFont val="Calibri"/>
        <scheme val="minor"/>
      </rPr>
      <t>age 70.20 SD 5.89)</t>
    </r>
  </si>
  <si>
    <t>Calculated Timepoints</t>
  </si>
  <si>
    <t>Acute phase (35 days, SD 23.8  days P-S), 6-9, 12-18, and &gt; 18 months [18 patients with longitudinal data]</t>
  </si>
  <si>
    <t>6 weeks, 7.5, 15, and 21 months PS</t>
  </si>
  <si>
    <t>6 weeks, 3, and 6 months PS</t>
  </si>
  <si>
    <t>6 weeks, and 3  months PS</t>
  </si>
  <si>
    <t>3 weeks, and 2 months PS</t>
  </si>
  <si>
    <t>Admission, discharge (LOS 5.5 SD 4.6 days ), and 6 month FU</t>
  </si>
  <si>
    <t>[unclear baseline]. FFUP 6 months</t>
  </si>
  <si>
    <t>4 days and 7 weeks PS</t>
  </si>
  <si>
    <t>[unclear baseline]. FFUP 3.5 years</t>
  </si>
  <si>
    <t>Admission and ~6 days PS</t>
  </si>
  <si>
    <t>3 weeks, 6.6 months and 12 months</t>
  </si>
  <si>
    <t>1st day and 3 months PS</t>
  </si>
  <si>
    <t>5 and 7  months PS</t>
  </si>
  <si>
    <t>1 and 1.5 months PS</t>
  </si>
  <si>
    <t>13 and 14 months PS</t>
  </si>
  <si>
    <t>1 month and 5 years PS</t>
  </si>
  <si>
    <t>2 weeks, 2, 6, 12, and 18 months PS</t>
  </si>
  <si>
    <t>3.5 and 7 months PS</t>
  </si>
  <si>
    <t>1.5 week and 18 months PS</t>
  </si>
  <si>
    <t>2 weeks and 3 months PS</t>
  </si>
  <si>
    <t xml:space="preserve">4, 4.5, 5, 5.5, and 6 months PS  </t>
  </si>
  <si>
    <t>Repeated cohort. Same a cherney 2001 but different tests</t>
  </si>
  <si>
    <t>3 months and 2 years PS</t>
  </si>
  <si>
    <t>1st day, 1 and 2 months PS</t>
  </si>
  <si>
    <t>Discharge (89 days P-S) and 12 months P-S</t>
  </si>
  <si>
    <t>3 months, 9 and 15 months PS</t>
  </si>
  <si>
    <t>1.5 months, 1 and 2 years PS</t>
  </si>
  <si>
    <t>1st day, 3, and 6 months PS</t>
  </si>
  <si>
    <t>1st week, and 12 months PS</t>
  </si>
  <si>
    <t>11 and 15 years PS</t>
  </si>
  <si>
    <t>2 weeks, and 6 months PS</t>
  </si>
  <si>
    <t>Admission (14.2 days PS) and 6 months P-S</t>
  </si>
  <si>
    <t>3, 12, and 24 months P-S</t>
  </si>
  <si>
    <t>1st week, 1, and 3 months PS</t>
  </si>
  <si>
    <t>&lt; 3 days and 3 months PS</t>
  </si>
  <si>
    <t>3 weeks and 2.5 months PS</t>
  </si>
  <si>
    <t>17 days and 6 months PS</t>
  </si>
  <si>
    <t>2 weeks and 12 months PS</t>
  </si>
  <si>
    <t>3 months, and 2.5 years PS</t>
  </si>
  <si>
    <t>~2 weeks and 1.5 month PS</t>
  </si>
  <si>
    <t>~2 weeks and 1 month PS</t>
  </si>
  <si>
    <t>[unclear baseline] and 1 year PS</t>
  </si>
  <si>
    <t>4 months and 4 years PS</t>
  </si>
  <si>
    <t>1, 1.5, and 6 months PS</t>
  </si>
  <si>
    <t>[unclear baseline] 6 and 12 months PS</t>
  </si>
  <si>
    <t>6 weeks, 3 and 6 months PS</t>
  </si>
  <si>
    <t>Pretraining (~53 days P-S), posttraining (5 weeks), 6 month, and 5 year FU</t>
  </si>
  <si>
    <t>7 weeks, 4 months, 6 months, and 5 years PS</t>
  </si>
  <si>
    <t>1 month, 1.5 years PS</t>
  </si>
  <si>
    <t>1 month and 7 weeks PS</t>
  </si>
  <si>
    <t>[unclear baseline] and 4 weeks</t>
  </si>
  <si>
    <t>4.4, 4.6, and 4.9 years PS</t>
  </si>
  <si>
    <t>3.5 and 5 months PS</t>
  </si>
  <si>
    <t>1 day, 1, 3 and 3 months PS</t>
  </si>
  <si>
    <t>1st week, 3 and 6 months PS</t>
  </si>
  <si>
    <t>1.5, 1.6, and 1.7 years PS</t>
  </si>
  <si>
    <t>~18 days, 8 weeks and 8 months PS</t>
  </si>
  <si>
    <t>3 months , 1 and 3 years PS</t>
  </si>
  <si>
    <t>1.5 years and 1.8 years PS</t>
  </si>
  <si>
    <t>1st week, 1 month and 1,2,and 5 years PS</t>
  </si>
  <si>
    <t>2 and 5 weeks PS</t>
  </si>
  <si>
    <t>3 days and 2 years</t>
  </si>
  <si>
    <t>Baseline (2 days PS) and 2 years</t>
  </si>
  <si>
    <t>[unclear baseline]. LFUP 5.67 years</t>
  </si>
  <si>
    <t>4.21 months and 5.21 months PS</t>
  </si>
  <si>
    <t>10 days and 1 year PS</t>
  </si>
  <si>
    <t>[unclear baseline], 3 months, and annually for 15 years PS</t>
  </si>
  <si>
    <t>[unclear baseline] 1 and 6 months PS</t>
  </si>
  <si>
    <t>[unclear baseline] 2 weeks and 12 months PS</t>
  </si>
  <si>
    <t>[unclear baseline], 3, 6, 9, and 12 months PS</t>
  </si>
  <si>
    <t>10 days, and 1 month PS</t>
  </si>
  <si>
    <t>Inclusion (within two weeks P-S) and day 14-16 P-S</t>
  </si>
  <si>
    <t>2 weeks, and 1 month PS</t>
  </si>
  <si>
    <t>1.5, and 3 months PS</t>
  </si>
  <si>
    <t>10 days, 2, and 3 weeks PS</t>
  </si>
  <si>
    <t xml:space="preserve">Baseline (9.7, SD 3.1 days P-S [control] and 9.4, SD 3.7 days P-S), 2, 4, 12, and 24 weeks post treatment (12 weeks) </t>
  </si>
  <si>
    <t>10 days , 1, 2, 4, and 8 months PS</t>
  </si>
  <si>
    <t>4.8 years, and 5.8 years PS</t>
  </si>
  <si>
    <t>6 months, 6.5, and 9.5 months PS</t>
  </si>
  <si>
    <t>2, 4, and 6 months PS</t>
  </si>
  <si>
    <t>2 days, 3, and 12 months PS</t>
  </si>
  <si>
    <t>4.7 months, and 6 months PS</t>
  </si>
  <si>
    <t>5, 10, 20-35, and 65-90 days after treatment [35 days long]</t>
  </si>
  <si>
    <t>[unclear baseline]. FFUP 90 days</t>
  </si>
  <si>
    <t>[unclear baseline]. FFUP 3 years</t>
  </si>
  <si>
    <t>first week and 12 months PS</t>
  </si>
  <si>
    <t>Before the intervention, after the intervention (4 weeks), and 2 weeks after intervention</t>
  </si>
  <si>
    <t>1, 4 and 7 months PS</t>
  </si>
  <si>
    <t>1, 3, and 6 months PS</t>
  </si>
  <si>
    <t>1st week, 12, 18, and 24 months PS</t>
  </si>
  <si>
    <t>1st week, 6, 12, and 24 months PS</t>
  </si>
  <si>
    <t>2 days and 12 months PS</t>
  </si>
  <si>
    <t>1st week, 6 months and 2 years PS</t>
  </si>
  <si>
    <t>Baseline (~8 days, SD 4.4) and at 6-month and 2-year P-S</t>
  </si>
  <si>
    <t>[unclear baseline]. FFUP 1 month</t>
  </si>
  <si>
    <t>Baseline (15.7 ± 6.1 days P-S), 1, 2, and 4 weeks after rehabilitation, and 3, 4, 5, and 6 months P-S</t>
  </si>
  <si>
    <t>2 weeks, 3 weeks, 1, 2, 3, 4, 5, and 6 months PS</t>
  </si>
  <si>
    <t>1.5 years and 7.5 years PS</t>
  </si>
  <si>
    <t>3 cognitive tests [~1.5 years PS] and measured biannually starting in 2006 [median FU 6.1 years]</t>
  </si>
  <si>
    <t>3 months, and for 3 years PS</t>
  </si>
  <si>
    <t>4.5 months and for 3 years PS</t>
  </si>
  <si>
    <t>2.4, 2.6, and 2.9 years PS</t>
  </si>
  <si>
    <t>Baseline (2.4 SD 1 years P-S), 3 and 6 months FU</t>
  </si>
  <si>
    <t>Baseline (&lt;1 month P-S) and at 3 days and 2 months post-treatment</t>
  </si>
  <si>
    <t>5th day, 1, 6 and 12 months PS</t>
  </si>
  <si>
    <t>3.5 months, and annually for up to 5 years</t>
  </si>
  <si>
    <t>[unclear baseline]. FFUP 3 months</t>
  </si>
  <si>
    <t>[unclear baseline] FFUP 1 month</t>
  </si>
  <si>
    <t>1st week and 1, 6, 12, 24, and 36 months PS</t>
  </si>
  <si>
    <t>[unclear baseline] 3, 6, and 12 months PS</t>
  </si>
  <si>
    <t>2.1, and 2.4 years PS</t>
  </si>
  <si>
    <t>4.3 years, and 4.5 years PS</t>
  </si>
  <si>
    <t>Baseline (up to 3 months P-S) 6 and 12 months FU</t>
  </si>
  <si>
    <t>3, 6 and 12 months PS</t>
  </si>
  <si>
    <t>1, 2, 3, and 6 months PS</t>
  </si>
  <si>
    <t>[unclear baseline]. FFUP 2.1 years</t>
  </si>
  <si>
    <t>1st day, 8 days, and 6 months PS</t>
  </si>
  <si>
    <t>3.7, 3.9, and 4.2 years PS</t>
  </si>
  <si>
    <t>baseline, shortly after stroke (brief examination), at 3 and 6 months, at 1 year (subpopulation) and at 2 years PS</t>
  </si>
  <si>
    <t>[unclear baseline], 3, 6, 12 months and 2 years PS</t>
  </si>
  <si>
    <t>3,6, and 9 months PS</t>
  </si>
  <si>
    <t>4.5 months and 2 years PS</t>
  </si>
  <si>
    <t>1st week and 3 months PS</t>
  </si>
  <si>
    <t>2 weeks, 1, 2, and 3 months PS</t>
  </si>
  <si>
    <t>Baseline (within 2 weeks of onset), 4, 8, and 12 weeks after start of treatment</t>
  </si>
  <si>
    <t>1st week and 8 months PS</t>
  </si>
  <si>
    <t>FFUP</t>
  </si>
  <si>
    <t>6 and 8 months PS</t>
  </si>
  <si>
    <t>Calculated sample</t>
  </si>
  <si>
    <t xml:space="preserve">101 patients originally recruited. 82 analyzed (43 interprofessional group and 39 usual care group) (age=75.8, SD 12.4 and 70.6, SD 14.5 years) - 19 patients taken </t>
  </si>
  <si>
    <t>52 patients (age 52, SD 7.4 years)</t>
  </si>
  <si>
    <t>Cognitive state (MMSE from 1995 to 1999; AMT from 2000 to 2010)</t>
  </si>
  <si>
    <t>Repeated cohort. SLSR registry. SLSR registry</t>
  </si>
  <si>
    <t>2, 2.5, 6, and 12 months PS</t>
  </si>
  <si>
    <t>1 month, 2 years, and 2.5 years PS</t>
  </si>
  <si>
    <t>16.6 or 19.3 months [18 months], 19 months, and 19.5 months PS</t>
  </si>
  <si>
    <t>Kyoung-Hee (Korea)</t>
  </si>
  <si>
    <t>~5 years , 6, 7, and 8 years PS</t>
  </si>
  <si>
    <t>6.2 months, 8 months, and 9 months PS</t>
  </si>
  <si>
    <t>onset, two weeks, and 3 months PS</t>
  </si>
  <si>
    <t>2 weeks and 13 months PS</t>
  </si>
  <si>
    <t xml:space="preserve">The relationship between cognition and mortality in patients with stroke, coronary heart disease, or cancer
</t>
  </si>
  <si>
    <t>Anstey et al.</t>
  </si>
  <si>
    <t>Review article</t>
  </si>
  <si>
    <t>Natural history, predictors and outcomes of depression after stroke: systematic review and meta-analysis</t>
  </si>
  <si>
    <t>Review article (systematic and meta)</t>
  </si>
  <si>
    <t>Therapy-based rehabilitation services for patients living at home more than one year after stroke</t>
  </si>
  <si>
    <t>Aziz et al.</t>
  </si>
  <si>
    <t>Review article (Cochrane)</t>
  </si>
  <si>
    <t xml:space="preserve">Cognition and quality of life in patients with carotid artery occlusion: a follow-up study
</t>
  </si>
  <si>
    <t>APOE epsilon4 and cognitive decline in older stroke patients with early cognitive impairment</t>
  </si>
  <si>
    <t>Stroke (WHO definition)</t>
  </si>
  <si>
    <t>137 stroke patients (age 80.6, SD 4.3)</t>
  </si>
  <si>
    <t>Excluded dementia</t>
  </si>
  <si>
    <t>no (CAMCOG only)</t>
  </si>
  <si>
    <t>115 stroke (age 80.4, SD 3.8 years)</t>
  </si>
  <si>
    <t>Pospective follow-up</t>
  </si>
  <si>
    <t>Cognitive performance (CAMCOG); attention/processing speed and executive function (CDR battery which includes Simple reaction time, choice reaction time, digital vigilance, memory scanning, spatial memory, Boston Namig Test, and MMSE)</t>
  </si>
  <si>
    <t>The impact of neuropsychological deficits on functional stroke outcomes</t>
  </si>
  <si>
    <t>Repeated cohort. Does not report cognition longitudinal data. Only regression results. ARCOS cohort</t>
  </si>
  <si>
    <t>Progression of MRI markers in cerebral small vessel disease: Sample size considerations for clinical trials</t>
  </si>
  <si>
    <t>Does not report cognition longitudinal data. Only coefficients from multivariate analysis (multiple tests)</t>
  </si>
  <si>
    <t>Bowen et al.</t>
  </si>
  <si>
    <t>Cognitive rehabilitation for spatial neglect following stroke</t>
  </si>
  <si>
    <t>Caeiro et al. (portugal)</t>
  </si>
  <si>
    <t>Repeated cohort. Same a cherney 2007 but different tests</t>
  </si>
  <si>
    <t>Does not report cognitive data for stroke subsample (TICS)</t>
  </si>
  <si>
    <t>Cicerone et al.</t>
  </si>
  <si>
    <t>Review article (systematic)</t>
  </si>
  <si>
    <t>Evidence-based cognitive rehabilitation: Updated review of the literature from 1998 through 2002</t>
  </si>
  <si>
    <t>Poststroke dementia: influence of hippocampal atrophy</t>
  </si>
  <si>
    <t>Does not report cognition longitudinal data (multiple tests), only modeling results</t>
  </si>
  <si>
    <t>Das et al.</t>
  </si>
  <si>
    <t>Cognitive Dysfunction in Stroke Survivors: A Community-Based Prospective Study from Kolkata, India</t>
  </si>
  <si>
    <t>Repeated cohort. Same as Paul 2013</t>
  </si>
  <si>
    <t>Debette et al.</t>
  </si>
  <si>
    <t>The clinical importance of white matter hyperintensities on brain magnetic resonance imaging: systematic review and meta-analysis</t>
  </si>
  <si>
    <t>Del Ser et al. (Spain)</t>
  </si>
  <si>
    <t xml:space="preserve">Evolution of cognitive impairment after stroke and risk factors for delayed progression
</t>
  </si>
  <si>
    <t>193 stroke (age 66.8 SD 13.2)</t>
  </si>
  <si>
    <t>Admission and 3 months</t>
  </si>
  <si>
    <t>Follow-up visits</t>
  </si>
  <si>
    <t>14 dead, and 24 refused</t>
  </si>
  <si>
    <t>Potential mediators of ethnic differences in physical activity in older Mexican Americans and European Americans: Results from the San Antonio Longitudinal Study of Aging</t>
  </si>
  <si>
    <t>Dergance et al.</t>
  </si>
  <si>
    <t>Does not report cognitive data for stroke subsample. SALSA cohort</t>
  </si>
  <si>
    <t>Does not report cognition longitudinal data (MMSE), only model results</t>
  </si>
  <si>
    <t>Does not report cognition longitudinal data (multiple tests). Nothing reported in study tables on these tests</t>
  </si>
  <si>
    <t>Comparison of rehabilitation outcomes in day hospital and home settings for people with acquired brain injury - a systematic review</t>
  </si>
  <si>
    <t>Doing et al.</t>
  </si>
  <si>
    <t>A quantitative systematic review of domain-specific cognitive impairment in lacunar stroke</t>
  </si>
  <si>
    <t>Elkins et al.</t>
  </si>
  <si>
    <t xml:space="preserve">Pre-existing hypertension and the impact of stroke on cognitive function
</t>
  </si>
  <si>
    <t>Does not report cognitive data for stroke subsample. No stroke at baseline</t>
  </si>
  <si>
    <t>Erez et al.</t>
  </si>
  <si>
    <t>Assessment of spatial neglect using computerised feature and conjunction visual search tasks</t>
  </si>
  <si>
    <t>Incidence of cognitive impairment after the first onset of cerebral infarction: Analysis of 434 cases</t>
  </si>
  <si>
    <t>No stroke at baseline. Annual follow ups but only provides difference in score between baseline and 5 year FU for the people who had and did not have a CVA during study period</t>
  </si>
  <si>
    <t>Test validation. NINDS tool feasibility and usefulness study</t>
  </si>
  <si>
    <t>Not stroke at baseline. Could not find</t>
  </si>
  <si>
    <t>Working memory and mental practice outcomes after stroke</t>
  </si>
  <si>
    <t>Mungas et al. (USA)</t>
  </si>
  <si>
    <t>Volumetric MRI predicts rate of cognitive decline related to AD and cerebrovascular disease</t>
  </si>
  <si>
    <t>Narushima et al. (USA)</t>
  </si>
  <si>
    <t>Does cognitive recovery after treatment of poststroke depression last? A 2-year follow-up of cognitive function associated with poststroke depression</t>
  </si>
  <si>
    <t>A study on additional early physiotherapy after stroke and factors affecting functional recovery</t>
  </si>
  <si>
    <t>Prospective controlled study with ran- dom allocation</t>
  </si>
  <si>
    <t>156 stroke (Additional Early Physio group=50, age 65.49, SD 10.94; Routine therapy=78, age 61.8, SD 10.94)</t>
  </si>
  <si>
    <t>Admission, 1, and 6 months PS</t>
  </si>
  <si>
    <t>two trained neurologists blinded to the grouping allocation</t>
  </si>
  <si>
    <t>28 in the AEP group</t>
  </si>
  <si>
    <t>Does not report cognition longitudinal data (multiple tests). Only 13 month raw scores</t>
  </si>
  <si>
    <t>Neuroimaging predictors of death and dementia in a cohort of older stroke survivors</t>
  </si>
  <si>
    <t>Does not report cognition longitudinal data (MMSE). Only baseline</t>
  </si>
  <si>
    <t>Fu et al. (China)</t>
  </si>
  <si>
    <t>Comprehensive therapeutic effect of the stroke rehabilitation unit in a medium-sized comprehensive community hospital</t>
  </si>
  <si>
    <t>Rehabilitation for improving automobile driving after stroke</t>
  </si>
  <si>
    <t>George et al.</t>
  </si>
  <si>
    <t>Does not report cognition longitudinal data. Only proportions of cognitively impaired patients at baseline and FU</t>
  </si>
  <si>
    <t>Effect of B vitamins and lowering homocysteine on cognitive impairment in patients with previous stroke or transient ischemic attack: a prespecified secondary analysis of a randomized, placebo-controlled trial and meta-analysis</t>
  </si>
  <si>
    <t>Harrison et al.</t>
  </si>
  <si>
    <t>Informant Questionnaire on Cognitive Decline in the Elderly (IQCODE) for the early diagnosis of dementia across a variety of healthcare settings</t>
  </si>
  <si>
    <t>Hassing et al.</t>
  </si>
  <si>
    <t>Terminal decline and markers of cerebro- and cardiovascular disease: findings from a longitudinal study of the oldest old</t>
  </si>
  <si>
    <t>Poststroke dementia: incidence and relationship to prestroke cognitive decline</t>
  </si>
  <si>
    <t>Is there a relation between neuropsychologic variables and quality of life after stroke?</t>
  </si>
  <si>
    <t>Cognitive recovery after stroke: a 2-year follow-up</t>
  </si>
  <si>
    <t>Does not report cognition longitudinal data (multiple tests). Only model results reported</t>
  </si>
  <si>
    <t>Cognition not longitudinal. Cognition does not look longitudinal from reading abstract "study participants were followed for two years in order to evaluate their cardiovascular outcome, mortality and revascularisation rate"</t>
  </si>
  <si>
    <t>Jehkonen et al.</t>
  </si>
  <si>
    <t>Impact of neglect on functional outcome after stroke: a review of methodological issues and recent research findings</t>
  </si>
  <si>
    <t>Does not report cognition longitudinal data. Only figures with mean and no dispersion data</t>
  </si>
  <si>
    <t>Off year limits</t>
  </si>
  <si>
    <t>Karbe et al.</t>
  </si>
  <si>
    <t>Profiles of language impairment in primary progressive aphasia</t>
  </si>
  <si>
    <t>Functional disability and rehabilitation outcome in right hemisphere damaged patients with and without unilateral spatial neglect</t>
  </si>
  <si>
    <t>Katz et al.</t>
  </si>
  <si>
    <t>Does not report cognition longitudinal data (multiple tests). Model results only</t>
  </si>
  <si>
    <t>Khan et al.</t>
  </si>
  <si>
    <t>Increased Risk of Adverse Neurocognitive Outcomes With Proprotein Convertase Subtilisin-Kexin Type 9 Inhibitors</t>
  </si>
  <si>
    <t>9 year prospective</t>
  </si>
  <si>
    <t>Cognitive and functional decline in African Americans with VaD, AD, and stroke without dementia</t>
  </si>
  <si>
    <t>Nyenhuis et al.</t>
  </si>
  <si>
    <t>Does not report cognition longitudinal data. Only baseline data but not 3 months</t>
  </si>
  <si>
    <t>Figures for long data with mean and [seemengly] SD</t>
  </si>
  <si>
    <t>Does not report cognition longitudinal data. Cogntive assessment specified in a different paper (Pavlovic, et al., 2014)</t>
  </si>
  <si>
    <t>Prevalence, incidence, and factors associated with pre-stroke and post-stroke dementia: a systematic review and meta-analysis</t>
  </si>
  <si>
    <t>No stroke at baseline. Does not report cognition longitudinal data.</t>
  </si>
  <si>
    <t>Frontal lobe hypometabolism predicts cognitive decline in patients with lacunar infarcts</t>
  </si>
  <si>
    <t>Does not report cognition longitudinal data (FIM). Neglect study. Vision measures  and FIM does not report cognitive component</t>
  </si>
  <si>
    <t>Neglect specific assessments. Attention tests for visual aspects only</t>
  </si>
  <si>
    <t>Sertraline treatment of post-stroke major depression: an open study in patients with moderate to severe symptoms</t>
  </si>
  <si>
    <t>Spalleta et al.</t>
  </si>
  <si>
    <t>Repeated cohort. Same as Spalleta 2006</t>
  </si>
  <si>
    <t>Test validation. R-CAMCOG validation but provides MMSE, CAMCOG and FIM-cog longitudinal scores</t>
  </si>
  <si>
    <t>What predicts a poor outcome in older stroke survivors? A systematic review of the literature</t>
  </si>
  <si>
    <t>Van Almenkerk et. al.</t>
  </si>
  <si>
    <t>Life satisfaction post stroke: The role of illness cognitions</t>
  </si>
  <si>
    <t>Van Mierlo et al.</t>
  </si>
  <si>
    <t>Vanderbeken et al.</t>
  </si>
  <si>
    <t>A systematic review of the effect of physical exercise on cognition in stroke and traumatic brain injury patients</t>
  </si>
  <si>
    <t>Virk et al.</t>
  </si>
  <si>
    <t>Cognitive remediation of attention deficits following acquired brain injury: A systematic review and meta-analysis</t>
  </si>
  <si>
    <t>Outcomes of return-to-work after stroke rehabilitation: A systematic review</t>
  </si>
  <si>
    <t>Wei et al.</t>
  </si>
  <si>
    <t>No stroke at baseline. Annual follow ups but time after stroke unclear</t>
  </si>
  <si>
    <t>Meta-Analysis of Milk Consumption and the Risk of Cognitive Disorders</t>
  </si>
  <si>
    <t>Wu et al.</t>
  </si>
  <si>
    <t>Time post stroke for baseline (MMSE) assumed within 1 week (MRIs were conducted in this timeframe)</t>
  </si>
  <si>
    <t>Acupuncture for stroke rehabilitation</t>
  </si>
  <si>
    <t>Mailuoning for acute ischaemic stroke</t>
  </si>
  <si>
    <t>Two evaluations 5 to 41 months apart. Annual mean change and SD reported for each test.</t>
  </si>
  <si>
    <t>Central tendency and dispersion in figure 1B - mean or median, SD or min-max reported</t>
  </si>
  <si>
    <t>Neglect specific assessments. Modify inclusion criteria if we want to use this data</t>
  </si>
  <si>
    <t>Neglect specific only. Does not report cognition longitudinal data (only tested attention; reports figures for these measures)</t>
  </si>
  <si>
    <t>Does not report cognition longitudinal scores (MMSE). Only models. Cognition not reported. Patients divided into dementia and not dementia</t>
  </si>
  <si>
    <t>Does not report cognition longitudinal data (multiple tests). Only participation scores reported</t>
  </si>
  <si>
    <t>Does not report cognition longitudinal data (multiple tests). Only baseline scores</t>
  </si>
  <si>
    <t>Same cohort as Alvarez-Sabin 2013, which was excluded</t>
  </si>
  <si>
    <t>Not a repeated cohort. MMSE data extracted from text under "cognitive outcomes"</t>
  </si>
  <si>
    <t>Treatment with multiple groups. MMSE, MoCA, TMT and Stroop available</t>
  </si>
  <si>
    <t>Complicated data extraction, but already done</t>
  </si>
  <si>
    <t>Does not report cognition longitudinal data. Not a repeated cohort. Only medians reported for MMSE and FIM</t>
  </si>
  <si>
    <t>Does not report cognition longitudinal data (multiple tests), only reports table with difference in scores between day 90 and day 7</t>
  </si>
  <si>
    <t>Does not report cognition longitudinal data (multiple tests). Kaplan Meier analysis only</t>
  </si>
  <si>
    <t>Does not report cognition longitudinal data (multiple tests). Not descriptives reported</t>
  </si>
  <si>
    <t>Does not report cognition longitudinal data (multiple tests). Not reported but in text es mentioned there was no sig change</t>
  </si>
  <si>
    <t>Does not report cognition longitudinal data (multiple tests). Tables with descriptive data but subgroups are different at baseline and 1 year</t>
  </si>
  <si>
    <t>Median and IQR available</t>
  </si>
  <si>
    <t>Good format for age and SD. Follow this format for the other included papers</t>
  </si>
  <si>
    <t>Transformed to readable PDF</t>
  </si>
  <si>
    <t>Reports figures for MMSE scores at 3, 6, and 12 mo. However FIM scores not split into areas (motor, cognitive, etc)</t>
  </si>
  <si>
    <t>Scores for last FU missing. OXVASC cohort. Results divided into transient cognitive impairment (TCI) and no TCI</t>
  </si>
  <si>
    <t>No descriptive data at 24 months (which was the last FU performed)</t>
  </si>
  <si>
    <t>Does not report cognition longitudinal data (MMSE). Only model results</t>
  </si>
  <si>
    <t>Does not report cognition longitudinal data (MMSE). No details on cognitive descriptive data</t>
  </si>
  <si>
    <t>Scores found in text (post treatment) and in table 6 (pre-treatment)</t>
  </si>
  <si>
    <t>Does not report cognition longitudinal data (MMSE and neglect measures). Descriptives before and after intervention not reported</t>
  </si>
  <si>
    <t>Pasquini et al.</t>
  </si>
  <si>
    <t>Cognitive FIM found in figure 1 with mean and SD</t>
  </si>
  <si>
    <t>TABASCO cohort. Only reports admision and 6 mo MoCA and NTCCTB</t>
  </si>
  <si>
    <r>
      <t>Excluded neglect?</t>
    </r>
    <r>
      <rPr>
        <b/>
        <sz val="12"/>
        <color rgb="FFFF0000"/>
        <rFont val="Calibri"/>
      </rPr>
      <t xml:space="preserve"> (also innatention)</t>
    </r>
  </si>
  <si>
    <r>
      <t xml:space="preserve">3 weeks prior to intervention (average of </t>
    </r>
    <r>
      <rPr>
        <b/>
        <u/>
        <sz val="12"/>
        <color rgb="FFFF0000"/>
        <rFont val="Calibri"/>
      </rPr>
      <t>54 months P-S</t>
    </r>
    <r>
      <rPr>
        <sz val="12"/>
        <color rgb="FFFF0000"/>
        <rFont val="Calibri"/>
      </rPr>
      <t xml:space="preserve">, SD=37 months); 10 days, 6, and 12 months after intervention </t>
    </r>
  </si>
  <si>
    <r>
      <t>Cognitive status</t>
    </r>
    <r>
      <rPr>
        <sz val="12"/>
        <color rgb="FF000000"/>
        <rFont val="Calibri"/>
      </rPr>
      <t xml:space="preserve"> (MMSE)</t>
    </r>
  </si>
  <si>
    <r>
      <t>Cognitive function</t>
    </r>
    <r>
      <rPr>
        <sz val="12"/>
        <color rgb="FF000000"/>
        <rFont val="Calibri"/>
      </rPr>
      <t xml:space="preserve"> (MMSE)</t>
    </r>
  </si>
  <si>
    <r>
      <t>Cognition</t>
    </r>
    <r>
      <rPr>
        <sz val="12"/>
        <color rgb="FF000000"/>
        <rFont val="Calibri"/>
      </rPr>
      <t xml:space="preserve"> (FIM)</t>
    </r>
  </si>
  <si>
    <r>
      <t>Memory [verbal memory, visual memory and working memory], psychomotor speed, reaction time, processing speed, executive functioning, attention and sustained attention, cognitive flexibility and social acuity</t>
    </r>
    <r>
      <rPr>
        <sz val="12"/>
        <color rgb="FF000000"/>
        <rFont val="Calibri"/>
      </rPr>
      <t xml:space="preserve"> (CNS-vital signs test)</t>
    </r>
  </si>
  <si>
    <r>
      <t xml:space="preserve">Before intervention </t>
    </r>
    <r>
      <rPr>
        <sz val="12"/>
        <color rgb="FFFF0000"/>
        <rFont val="Calibri"/>
      </rPr>
      <t>(51.50, SD 38.22 months P-S),</t>
    </r>
    <r>
      <rPr>
        <sz val="12"/>
        <color rgb="FF000000"/>
        <rFont val="Calibri"/>
      </rPr>
      <t xml:space="preserve"> after intervention and 3 month FU</t>
    </r>
  </si>
  <si>
    <r>
      <t>Expression and memory</t>
    </r>
    <r>
      <rPr>
        <sz val="12"/>
        <color rgb="FF000000"/>
        <rFont val="Calibri"/>
      </rPr>
      <t xml:space="preserve"> (FIM)</t>
    </r>
  </si>
  <si>
    <r>
      <t>Cognition</t>
    </r>
    <r>
      <rPr>
        <sz val="12"/>
        <color rgb="FF000000"/>
        <rFont val="Calibri"/>
      </rPr>
      <t xml:space="preserve"> (MMSE)</t>
    </r>
  </si>
  <si>
    <r>
      <t>Cognitive function</t>
    </r>
    <r>
      <rPr>
        <sz val="12"/>
        <color rgb="FF000000"/>
        <rFont val="Calibri"/>
      </rPr>
      <t xml:space="preserve"> (FIM)</t>
    </r>
  </si>
  <si>
    <r>
      <t>Dementia</t>
    </r>
    <r>
      <rPr>
        <sz val="12"/>
        <color rgb="FF305496"/>
        <rFont val="Calibri"/>
      </rPr>
      <t xml:space="preserve"> (MMSE [Thai Version])</t>
    </r>
  </si>
  <si>
    <r>
      <t>Pre-treatment (18.5 months P-S,</t>
    </r>
    <r>
      <rPr>
        <sz val="12"/>
        <color rgb="FFFF0000"/>
        <rFont val="Calibri"/>
      </rPr>
      <t xml:space="preserve"> range 4.0–34.0 for experimental, and 15.5 months P-S, range 7-40 months for control group),</t>
    </r>
    <r>
      <rPr>
        <sz val="12"/>
        <color rgb="FF000000"/>
        <rFont val="Calibri"/>
      </rPr>
      <t xml:space="preserve"> post-treatment (4 weeks after pre), and 1 month FU after treatment</t>
    </r>
  </si>
  <si>
    <r>
      <t>Cognitive function</t>
    </r>
    <r>
      <rPr>
        <sz val="12"/>
        <color rgb="FF000000"/>
        <rFont val="Calibri"/>
      </rPr>
      <t xml:space="preserve"> (MMSE, ROCFT, and the SCNT)</t>
    </r>
  </si>
  <si>
    <r>
      <t>Cognition</t>
    </r>
    <r>
      <rPr>
        <sz val="12"/>
        <color rgb="FF000000"/>
        <rFont val="Calibri"/>
      </rPr>
      <t xml:space="preserve"> (MMSE and SPMSQ)</t>
    </r>
  </si>
  <si>
    <r>
      <t>Neglect</t>
    </r>
    <r>
      <rPr>
        <sz val="12"/>
        <color rgb="FF000000"/>
        <rFont val="Calibri"/>
      </rPr>
      <t xml:space="preserve"> (BIT)</t>
    </r>
  </si>
  <si>
    <r>
      <t>Learning and recall over time</t>
    </r>
    <r>
      <rPr>
        <sz val="12"/>
        <color rgb="FF000000"/>
        <rFont val="Calibri"/>
      </rPr>
      <t xml:space="preserve"> (CVLT)</t>
    </r>
  </si>
  <si>
    <r>
      <t>Cognitive function</t>
    </r>
    <r>
      <rPr>
        <sz val="12"/>
        <color rgb="FF305496"/>
        <rFont val="Calibri"/>
      </rPr>
      <t xml:space="preserve"> (MMSE)</t>
    </r>
  </si>
  <si>
    <r>
      <t>Global cognitive assessment</t>
    </r>
    <r>
      <rPr>
        <sz val="12"/>
        <color rgb="FF000000"/>
        <rFont val="Calibri"/>
      </rPr>
      <t xml:space="preserve"> (MMSE); </t>
    </r>
    <r>
      <rPr>
        <b/>
        <sz val="12"/>
        <color rgb="FF000000"/>
        <rFont val="Calibri"/>
      </rPr>
      <t xml:space="preserve">attention, initiation and perseveration, construction, conceptualization and memory </t>
    </r>
    <r>
      <rPr>
        <sz val="12"/>
        <color rgb="FF000000"/>
        <rFont val="Calibri"/>
      </rPr>
      <t xml:space="preserve">(MDRS); </t>
    </r>
    <r>
      <rPr>
        <b/>
        <sz val="12"/>
        <color rgb="FF000000"/>
        <rFont val="Calibri"/>
      </rPr>
      <t xml:space="preserve">EF and processing speed </t>
    </r>
    <r>
      <rPr>
        <sz val="12"/>
        <color rgb="FF000000"/>
        <rFont val="Calibri"/>
      </rPr>
      <t>(FAB, 1-min phonemic verbal fluency with letters F, A and S and 1-min semantic fluency tests with animals)</t>
    </r>
  </si>
  <si>
    <r>
      <t>Cognitive function</t>
    </r>
    <r>
      <rPr>
        <sz val="12"/>
        <color rgb="FFFF0000"/>
        <rFont val="Calibri"/>
      </rPr>
      <t xml:space="preserve"> (MMSE)</t>
    </r>
  </si>
  <si>
    <r>
      <t xml:space="preserve">Cognitive function </t>
    </r>
    <r>
      <rPr>
        <sz val="12"/>
        <color rgb="FF305496"/>
        <rFont val="Calibri"/>
      </rPr>
      <t>(MMSE, Depression Anxiety Stress Scale, and DSB)</t>
    </r>
  </si>
  <si>
    <r>
      <t xml:space="preserve">Cognitive function </t>
    </r>
    <r>
      <rPr>
        <sz val="12"/>
        <color rgb="FF305496"/>
        <rFont val="Calibri"/>
      </rPr>
      <t>(MMSE)</t>
    </r>
  </si>
  <si>
    <r>
      <t>Cognitive function</t>
    </r>
    <r>
      <rPr>
        <sz val="12"/>
        <color rgb="FFFF0000"/>
        <rFont val="Calibri"/>
      </rPr>
      <t xml:space="preserve"> (MoCA)</t>
    </r>
  </si>
  <si>
    <r>
      <t>Cognitive impairment</t>
    </r>
    <r>
      <rPr>
        <sz val="12"/>
        <color rgb="FF000000"/>
        <rFont val="Calibri"/>
      </rPr>
      <t xml:space="preserve"> (MMSE and MoCA)</t>
    </r>
  </si>
  <si>
    <r>
      <t>Cognitive status</t>
    </r>
    <r>
      <rPr>
        <sz val="12"/>
        <color rgb="FF000000"/>
        <rFont val="Calibri"/>
      </rPr>
      <t xml:space="preserve"> (FIM)</t>
    </r>
  </si>
  <si>
    <r>
      <t>Cognitive performance</t>
    </r>
    <r>
      <rPr>
        <sz val="12"/>
        <color rgb="FF000000"/>
        <rFont val="Calibri"/>
      </rPr>
      <t xml:space="preserve"> (MoCA)</t>
    </r>
  </si>
  <si>
    <r>
      <t>Attention</t>
    </r>
    <r>
      <rPr>
        <sz val="12"/>
        <color rgb="FF000000"/>
        <rFont val="Calibri"/>
      </rPr>
      <t xml:space="preserve"> (TEA)</t>
    </r>
  </si>
  <si>
    <r>
      <t>Focused visual attention and information processing</t>
    </r>
    <r>
      <rPr>
        <sz val="12"/>
        <color rgb="FF000000"/>
        <rFont val="Calibri"/>
      </rPr>
      <t xml:space="preserve"> (TMT A); and </t>
    </r>
    <r>
      <rPr>
        <b/>
        <sz val="12"/>
        <color rgb="FF000000"/>
        <rFont val="Calibri"/>
      </rPr>
      <t>verbal memory</t>
    </r>
    <r>
      <rPr>
        <sz val="12"/>
        <color rgb="FF000000"/>
        <rFont val="Calibri"/>
      </rPr>
      <t xml:space="preserve"> (10-word test); </t>
    </r>
    <r>
      <rPr>
        <b/>
        <sz val="12"/>
        <color rgb="FF000000"/>
        <rFont val="Calibri"/>
      </rPr>
      <t>EF</t>
    </r>
    <r>
      <rPr>
        <sz val="12"/>
        <color rgb="FF000000"/>
        <rFont val="Calibri"/>
      </rPr>
      <t xml:space="preserve"> (TMT B)</t>
    </r>
  </si>
  <si>
    <r>
      <t xml:space="preserve">Functional status </t>
    </r>
    <r>
      <rPr>
        <sz val="12"/>
        <color rgb="FF000000"/>
        <rFont val="Calibri"/>
      </rPr>
      <t>(FIM)</t>
    </r>
  </si>
  <si>
    <r>
      <t>Cognitive abilities</t>
    </r>
    <r>
      <rPr>
        <sz val="12"/>
        <color rgb="FF000000"/>
        <rFont val="Calibri"/>
      </rPr>
      <t xml:space="preserve"> (Stroop)</t>
    </r>
  </si>
  <si>
    <r>
      <t>Recovery of cognition</t>
    </r>
    <r>
      <rPr>
        <sz val="12"/>
        <color rgb="FF000000"/>
        <rFont val="Calibri"/>
      </rPr>
      <t xml:space="preserve"> (MMSE)</t>
    </r>
  </si>
  <si>
    <r>
      <t>Cognitive performance</t>
    </r>
    <r>
      <rPr>
        <sz val="12"/>
        <color rgb="FF375623"/>
        <rFont val="Calibri"/>
      </rPr>
      <t xml:space="preserve"> (CASI)</t>
    </r>
  </si>
  <si>
    <r>
      <t>Cognitive impact resulting from stroke</t>
    </r>
    <r>
      <rPr>
        <sz val="12"/>
        <color rgb="FF000000"/>
        <rFont val="Calibri"/>
      </rPr>
      <t xml:space="preserve"> (AMT)</t>
    </r>
  </si>
  <si>
    <r>
      <t xml:space="preserve">REGARDS cohort. </t>
    </r>
    <r>
      <rPr>
        <sz val="12"/>
        <color rgb="FFFF0000"/>
        <rFont val="Calibri"/>
      </rPr>
      <t>FINISH DATA EXTRACTION. E-tables downloaded and saved in support data folder</t>
    </r>
  </si>
  <si>
    <r>
      <t>Global cognitive function</t>
    </r>
    <r>
      <rPr>
        <sz val="12"/>
        <color rgb="FF305496"/>
        <rFont val="Calibri"/>
      </rPr>
      <t xml:space="preserve"> (MMSE)</t>
    </r>
  </si>
  <si>
    <r>
      <t xml:space="preserve">7 days before and 3 months after carotid intervention </t>
    </r>
    <r>
      <rPr>
        <sz val="12"/>
        <color rgb="FFFF0000"/>
        <rFont val="Calibri"/>
      </rPr>
      <t>(57 to 3112 days P-S)</t>
    </r>
  </si>
  <si>
    <r>
      <t>Selective attention and conflict resolution</t>
    </r>
    <r>
      <rPr>
        <sz val="12"/>
        <color rgb="FF000000"/>
        <rFont val="Calibri"/>
      </rPr>
      <t xml:space="preserve"> (Stroop); </t>
    </r>
    <r>
      <rPr>
        <b/>
        <sz val="12"/>
        <color rgb="FF000000"/>
        <rFont val="Calibri"/>
      </rPr>
      <t>set shifting</t>
    </r>
    <r>
      <rPr>
        <sz val="12"/>
        <color rgb="FF000000"/>
        <rFont val="Calibri"/>
      </rPr>
      <t xml:space="preserve"> (TMT A and B); </t>
    </r>
    <r>
      <rPr>
        <b/>
        <sz val="12"/>
        <color rgb="FF000000"/>
        <rFont val="Calibri"/>
      </rPr>
      <t xml:space="preserve">working memory </t>
    </r>
    <r>
      <rPr>
        <sz val="12"/>
        <color rgb="FF000000"/>
        <rFont val="Calibri"/>
      </rPr>
      <t>(verbal digits forward and backward)</t>
    </r>
  </si>
  <si>
    <r>
      <t>short-term memory recall, visuospatial abilities, executive functions, attention, concentration, working memory, language, and orientation to time and space</t>
    </r>
    <r>
      <rPr>
        <sz val="12"/>
        <color rgb="FFFF0000"/>
        <rFont val="Calibri"/>
      </rPr>
      <t xml:space="preserve"> (MoCA); </t>
    </r>
    <r>
      <rPr>
        <b/>
        <sz val="12"/>
        <color rgb="FFFF0000"/>
        <rFont val="Calibri"/>
      </rPr>
      <t>orientation, perception, visual movement organization, thought operation, attention and concentration</t>
    </r>
    <r>
      <rPr>
        <sz val="12"/>
        <color rgb="FFFF0000"/>
        <rFont val="Calibri"/>
      </rPr>
      <t xml:space="preserve"> (LOTCA); </t>
    </r>
    <r>
      <rPr>
        <b/>
        <sz val="12"/>
        <color rgb="FFFF0000"/>
        <rFont val="Calibri"/>
      </rPr>
      <t>everyday memory problems</t>
    </r>
    <r>
      <rPr>
        <sz val="12"/>
        <color rgb="FFFF0000"/>
        <rFont val="Calibri"/>
      </rPr>
      <t xml:space="preserve"> (RBMT)</t>
    </r>
  </si>
  <si>
    <r>
      <t>Baseline (</t>
    </r>
    <r>
      <rPr>
        <sz val="12"/>
        <color rgb="FFFF0000"/>
        <rFont val="Calibri"/>
      </rPr>
      <t>~6 months P-S for ~70 percent of sample</t>
    </r>
    <r>
      <rPr>
        <sz val="12"/>
        <color rgb="FF000000"/>
        <rFont val="Calibri"/>
      </rPr>
      <t>) and 12 month FU</t>
    </r>
  </si>
  <si>
    <r>
      <t>Cognitive function</t>
    </r>
    <r>
      <rPr>
        <sz val="12"/>
        <color rgb="FF000000"/>
        <rFont val="Calibri"/>
      </rPr>
      <t xml:space="preserve"> (SPMSQ)</t>
    </r>
  </si>
  <si>
    <r>
      <t>Global cognitive impairment</t>
    </r>
    <r>
      <rPr>
        <sz val="12"/>
        <color rgb="FF000000"/>
        <rFont val="Calibri"/>
      </rPr>
      <t xml:space="preserve"> (MMSE)</t>
    </r>
  </si>
  <si>
    <r>
      <t>Cognitive disability</t>
    </r>
    <r>
      <rPr>
        <sz val="12"/>
        <color rgb="FF000000"/>
        <rFont val="Calibri"/>
      </rPr>
      <t xml:space="preserve"> (FIM)</t>
    </r>
  </si>
  <si>
    <r>
      <t>Cognitive communicative skills</t>
    </r>
    <r>
      <rPr>
        <sz val="12"/>
        <color rgb="FF000000"/>
        <rFont val="Calibri"/>
      </rPr>
      <t xml:space="preserve"> (FIM)</t>
    </r>
  </si>
  <si>
    <r>
      <t>Cognition</t>
    </r>
    <r>
      <rPr>
        <sz val="12"/>
        <color rgb="FF305496"/>
        <rFont val="Calibri"/>
      </rPr>
      <t xml:space="preserve"> (MMSE)</t>
    </r>
  </si>
  <si>
    <r>
      <t xml:space="preserve">5 year prospective cohort </t>
    </r>
    <r>
      <rPr>
        <sz val="12"/>
        <color rgb="FFFF0000"/>
        <rFont val="Calibri"/>
      </rPr>
      <t>(only FU patients for about 2.5 weeks)</t>
    </r>
  </si>
  <si>
    <r>
      <t>Communication, social interaction, problem-solving, and memory</t>
    </r>
    <r>
      <rPr>
        <sz val="12"/>
        <color rgb="FF000000"/>
        <rFont val="Calibri"/>
      </rPr>
      <t xml:space="preserve"> (FIM)</t>
    </r>
  </si>
  <si>
    <r>
      <t>Cognitive functioning</t>
    </r>
    <r>
      <rPr>
        <sz val="12"/>
        <color rgb="FF000000"/>
        <rFont val="Calibri"/>
      </rPr>
      <t xml:space="preserve"> (MoCA)</t>
    </r>
  </si>
  <si>
    <r>
      <t>Global cognition</t>
    </r>
    <r>
      <rPr>
        <sz val="12"/>
        <color rgb="FF000000"/>
        <rFont val="Calibri"/>
      </rPr>
      <t xml:space="preserve"> (MoCA)</t>
    </r>
  </si>
  <si>
    <r>
      <t>Admission</t>
    </r>
    <r>
      <rPr>
        <sz val="12"/>
        <color rgb="FF000000"/>
        <rFont val="Calibri"/>
      </rPr>
      <t xml:space="preserve"> (112 days; IQR=64-183 days), and </t>
    </r>
    <r>
      <rPr>
        <b/>
        <sz val="12"/>
        <color rgb="FF000000"/>
        <rFont val="Calibri"/>
      </rPr>
      <t>discharge</t>
    </r>
    <r>
      <rPr>
        <sz val="12"/>
        <color rgb="FF000000"/>
        <rFont val="Calibri"/>
      </rPr>
      <t xml:space="preserve"> (200 days, IQR 152-252 days) P-S</t>
    </r>
  </si>
  <si>
    <r>
      <t>Cognitive ability</t>
    </r>
    <r>
      <rPr>
        <sz val="12"/>
        <color rgb="FF000000"/>
        <rFont val="Calibri"/>
      </rPr>
      <t xml:space="preserve"> (MMSE)</t>
    </r>
  </si>
  <si>
    <r>
      <t xml:space="preserve">52 patients </t>
    </r>
    <r>
      <rPr>
        <sz val="12"/>
        <color rgb="FFFF0000"/>
        <rFont val="Calibri"/>
      </rPr>
      <t>(extract age)</t>
    </r>
  </si>
  <si>
    <r>
      <t xml:space="preserve">Admission and discharge from inpatient rehab, and </t>
    </r>
    <r>
      <rPr>
        <sz val="12"/>
        <color rgb="FFFF0000"/>
        <rFont val="Calibri"/>
      </rPr>
      <t>80-180 days</t>
    </r>
    <r>
      <rPr>
        <sz val="12"/>
        <color rgb="FF000000"/>
        <rFont val="Calibri"/>
      </rPr>
      <t xml:space="preserve"> FU </t>
    </r>
  </si>
  <si>
    <r>
      <t>Communication and social cognition</t>
    </r>
    <r>
      <rPr>
        <sz val="12"/>
        <color rgb="FF000000"/>
        <rFont val="Calibri"/>
      </rPr>
      <t xml:space="preserve"> (FIM)</t>
    </r>
  </si>
  <si>
    <r>
      <t xml:space="preserve">Cognitive data split into depressed and ND. </t>
    </r>
    <r>
      <rPr>
        <sz val="12"/>
        <color rgb="FFFF0000"/>
        <rFont val="Calibri"/>
      </rPr>
      <t>Time range between stroke and assessment too wide</t>
    </r>
  </si>
  <si>
    <r>
      <t xml:space="preserve">Baseline </t>
    </r>
    <r>
      <rPr>
        <sz val="12"/>
        <color rgb="FFFF0000"/>
        <rFont val="Calibri"/>
      </rPr>
      <t xml:space="preserve">(few days to 30 years P-S) </t>
    </r>
    <r>
      <rPr>
        <sz val="12"/>
        <color rgb="FF000000"/>
        <rFont val="Calibri"/>
      </rPr>
      <t>and at three annual follow-up visits</t>
    </r>
  </si>
  <si>
    <r>
      <t xml:space="preserve">First ischemic </t>
    </r>
    <r>
      <rPr>
        <sz val="12"/>
        <color rgb="FFFF0000"/>
        <rFont val="Calibri"/>
      </rPr>
      <t>stroke or TIA</t>
    </r>
  </si>
  <si>
    <r>
      <t>Cognitive function</t>
    </r>
    <r>
      <rPr>
        <sz val="12"/>
        <color rgb="FF000000"/>
        <rFont val="Calibri"/>
      </rPr>
      <t xml:space="preserve"> (MMSE and MoCA)</t>
    </r>
  </si>
  <si>
    <r>
      <t>Cognitive Impairment</t>
    </r>
    <r>
      <rPr>
        <sz val="12"/>
        <color rgb="FF000000"/>
        <rFont val="Calibri"/>
      </rPr>
      <t xml:space="preserve"> (MMSE)</t>
    </r>
  </si>
  <si>
    <r>
      <t xml:space="preserve">Outcome of rehabilitation </t>
    </r>
    <r>
      <rPr>
        <sz val="12"/>
        <color rgb="FF000000"/>
        <rFont val="Calibri"/>
      </rPr>
      <t>(FIM)</t>
    </r>
  </si>
  <si>
    <r>
      <t>Degree of disability</t>
    </r>
    <r>
      <rPr>
        <sz val="12"/>
        <color rgb="FF000000"/>
        <rFont val="Calibri"/>
      </rPr>
      <t xml:space="preserve"> (FIM)</t>
    </r>
  </si>
  <si>
    <r>
      <t>Cognitive impairment</t>
    </r>
    <r>
      <rPr>
        <sz val="12"/>
        <color rgb="FF000000"/>
        <rFont val="Calibri"/>
      </rPr>
      <t xml:space="preserve"> (MMSE); and </t>
    </r>
    <r>
      <rPr>
        <b/>
        <sz val="12"/>
        <color rgb="FF000000"/>
        <rFont val="Calibri"/>
      </rPr>
      <t xml:space="preserve">functional status </t>
    </r>
    <r>
      <rPr>
        <sz val="12"/>
        <color rgb="FF000000"/>
        <rFont val="Calibri"/>
      </rPr>
      <t>(FIM)</t>
    </r>
  </si>
  <si>
    <r>
      <t>198 patients (stroke n=164, TIA=34, and healthy controls=106) (</t>
    </r>
    <r>
      <rPr>
        <b/>
        <sz val="12"/>
        <color rgb="FF000000"/>
        <rFont val="Calibri"/>
      </rPr>
      <t xml:space="preserve">reported data </t>
    </r>
    <r>
      <rPr>
        <sz val="12"/>
        <color rgb="FF000000"/>
        <rFont val="Calibri"/>
      </rPr>
      <t xml:space="preserve">- </t>
    </r>
    <r>
      <rPr>
        <b/>
        <sz val="12"/>
        <color rgb="FF000000"/>
        <rFont val="Calibri"/>
      </rPr>
      <t>no cog impairment group=59</t>
    </r>
    <r>
      <rPr>
        <sz val="12"/>
        <color rgb="FF000000"/>
        <rFont val="Calibri"/>
      </rPr>
      <t xml:space="preserve">, age 69.47 SD 8.57; </t>
    </r>
    <r>
      <rPr>
        <b/>
        <sz val="12"/>
        <color rgb="FF000000"/>
        <rFont val="Calibri"/>
      </rPr>
      <t xml:space="preserve">vascular cognitive impairment group=45, </t>
    </r>
    <r>
      <rPr>
        <sz val="12"/>
        <color rgb="FF000000"/>
        <rFont val="Calibri"/>
      </rPr>
      <t xml:space="preserve">71.27 SD 9.70; </t>
    </r>
    <r>
      <rPr>
        <b/>
        <sz val="12"/>
        <color rgb="FF000000"/>
        <rFont val="Calibri"/>
      </rPr>
      <t xml:space="preserve">and healthy controls=84, </t>
    </r>
    <r>
      <rPr>
        <sz val="12"/>
        <color rgb="FF000000"/>
        <rFont val="Calibri"/>
      </rPr>
      <t>age 70.20 SD 5.89)</t>
    </r>
  </si>
  <si>
    <r>
      <t>Cognitive impairment</t>
    </r>
    <r>
      <rPr>
        <sz val="12"/>
        <color rgb="FF305496"/>
        <rFont val="Calibri"/>
      </rPr>
      <t xml:space="preserve"> (AMT)</t>
    </r>
  </si>
  <si>
    <r>
      <t>Mild cognitive impairment</t>
    </r>
    <r>
      <rPr>
        <sz val="12"/>
        <color rgb="FF000000"/>
        <rFont val="Calibri"/>
      </rPr>
      <t xml:space="preserve"> (MoCA)</t>
    </r>
  </si>
  <si>
    <r>
      <t>Degree of cognitive abilities</t>
    </r>
    <r>
      <rPr>
        <sz val="12"/>
        <color rgb="FF305496"/>
        <rFont val="Calibri"/>
      </rPr>
      <t xml:space="preserve"> (CAS)</t>
    </r>
  </si>
  <si>
    <r>
      <t>Attention and memory</t>
    </r>
    <r>
      <rPr>
        <sz val="12"/>
        <color rgb="FF000000"/>
        <rFont val="Calibri"/>
      </rPr>
      <t xml:space="preserve"> (DRS)</t>
    </r>
  </si>
  <si>
    <r>
      <t>Cognitive and behavioral improvement</t>
    </r>
    <r>
      <rPr>
        <sz val="12"/>
        <color rgb="FF000000"/>
        <rFont val="Calibri"/>
      </rPr>
      <t xml:space="preserve"> (LCF test)</t>
    </r>
  </si>
  <si>
    <r>
      <t>Intrinsic alertness, vigilance and visual scanning</t>
    </r>
    <r>
      <rPr>
        <sz val="12"/>
        <color rgb="FF000000"/>
        <rFont val="Calibri"/>
      </rPr>
      <t xml:space="preserve"> (TBAP) </t>
    </r>
  </si>
  <si>
    <r>
      <t>Global cognition</t>
    </r>
    <r>
      <rPr>
        <sz val="12"/>
        <color rgb="FF375623"/>
        <rFont val="Calibri"/>
      </rPr>
      <t xml:space="preserve"> (MMSE)</t>
    </r>
  </si>
  <si>
    <r>
      <t>Cognitive dysfunction</t>
    </r>
    <r>
      <rPr>
        <sz val="12"/>
        <color rgb="FF000000"/>
        <rFont val="Calibri"/>
      </rPr>
      <t xml:space="preserve"> (MMSE, CAMCOG, R-CAMCOG, and FIM)</t>
    </r>
  </si>
  <si>
    <r>
      <t xml:space="preserve">Anarthria and </t>
    </r>
    <r>
      <rPr>
        <b/>
        <u/>
        <sz val="12"/>
        <color theme="1"/>
        <rFont val="Calibri"/>
      </rPr>
      <t>severe</t>
    </r>
    <r>
      <rPr>
        <sz val="12"/>
        <color theme="1"/>
        <rFont val="Calibri"/>
      </rPr>
      <t xml:space="preserve"> global aphasia not included. Included global aphasia</t>
    </r>
  </si>
  <si>
    <r>
      <t>Cognitive functioning</t>
    </r>
    <r>
      <rPr>
        <sz val="12"/>
        <color rgb="FF000000"/>
        <rFont val="Calibri"/>
      </rPr>
      <t xml:space="preserve"> (MMSE and RBANS)</t>
    </r>
  </si>
  <si>
    <r>
      <t>Cognitive function</t>
    </r>
    <r>
      <rPr>
        <sz val="12"/>
        <color rgb="FF000000"/>
        <rFont val="Calibri"/>
      </rPr>
      <t xml:space="preserve"> (MoCA)</t>
    </r>
  </si>
  <si>
    <r>
      <t>Global cognition</t>
    </r>
    <r>
      <rPr>
        <sz val="12"/>
        <color rgb="FF000000"/>
        <rFont val="Calibri"/>
      </rPr>
      <t xml:space="preserve"> (MMSE); and </t>
    </r>
    <r>
      <rPr>
        <b/>
        <sz val="12"/>
        <color rgb="FF000000"/>
        <rFont val="Calibri"/>
      </rPr>
      <t>EF</t>
    </r>
    <r>
      <rPr>
        <sz val="12"/>
        <color rgb="FF000000"/>
        <rFont val="Calibri"/>
      </rPr>
      <t xml:space="preserve"> (MDRS I/P)</t>
    </r>
  </si>
  <si>
    <r>
      <t>Neurological function</t>
    </r>
    <r>
      <rPr>
        <sz val="12"/>
        <color rgb="FF000000"/>
        <rFont val="Calibri"/>
      </rPr>
      <t xml:space="preserve"> (MMSE and MoCA)</t>
    </r>
  </si>
  <si>
    <r>
      <t xml:space="preserve">Sample included at baseline </t>
    </r>
    <r>
      <rPr>
        <b/>
        <sz val="12"/>
        <color rgb="FFFFC000"/>
        <rFont val="Calibri"/>
      </rPr>
      <t>(check SD)</t>
    </r>
  </si>
  <si>
    <r>
      <t xml:space="preserve">Total patients excluded or LTFU </t>
    </r>
    <r>
      <rPr>
        <b/>
        <sz val="12"/>
        <color rgb="FFFFC000"/>
        <rFont val="Calibri"/>
      </rPr>
      <t>(add percentage)</t>
    </r>
  </si>
  <si>
    <r>
      <t xml:space="preserve">Excluded neglect? </t>
    </r>
    <r>
      <rPr>
        <b/>
        <sz val="12"/>
        <color rgb="FFFFC000"/>
        <rFont val="Calibri"/>
      </rPr>
      <t>(review for</t>
    </r>
    <r>
      <rPr>
        <b/>
        <sz val="12"/>
        <color theme="1"/>
        <rFont val="Calibri"/>
      </rPr>
      <t xml:space="preserve"> </t>
    </r>
    <r>
      <rPr>
        <b/>
        <sz val="12"/>
        <color rgb="FFFFC000"/>
        <rFont val="Calibri"/>
      </rPr>
      <t>innatention)</t>
    </r>
  </si>
  <si>
    <r>
      <rPr>
        <b/>
        <sz val="12"/>
        <color theme="1"/>
        <rFont val="Calibri"/>
      </rPr>
      <t>Global cognition</t>
    </r>
    <r>
      <rPr>
        <sz val="12"/>
        <color theme="1"/>
        <rFont val="Calibri"/>
      </rPr>
      <t xml:space="preserve"> (MoCA and NeuroTrax Computarized Cognitive Test)</t>
    </r>
  </si>
  <si>
    <r>
      <t xml:space="preserve">109 subjects (49 patients and 60 controls) </t>
    </r>
    <r>
      <rPr>
        <sz val="12"/>
        <color rgb="FFFF0000"/>
        <rFont val="Calibri"/>
      </rPr>
      <t>(extract age)</t>
    </r>
  </si>
  <si>
    <r>
      <rPr>
        <b/>
        <sz val="12"/>
        <color theme="1"/>
        <rFont val="Calibri"/>
      </rPr>
      <t xml:space="preserve">Verbal memory </t>
    </r>
    <r>
      <rPr>
        <sz val="12"/>
        <color theme="1"/>
        <rFont val="Calibri"/>
      </rPr>
      <t xml:space="preserve">(LM I and II [from the WMS-R]); </t>
    </r>
    <r>
      <rPr>
        <b/>
        <sz val="12"/>
        <color theme="1"/>
        <rFont val="Calibri"/>
      </rPr>
      <t>visual memory</t>
    </r>
    <r>
      <rPr>
        <sz val="12"/>
        <color theme="1"/>
        <rFont val="Calibri"/>
      </rPr>
      <t xml:space="preserve"> (VR I and II [from WMS-R]); </t>
    </r>
    <r>
      <rPr>
        <b/>
        <sz val="12"/>
        <color theme="1"/>
        <rFont val="Calibri"/>
      </rPr>
      <t xml:space="preserve">working memory </t>
    </r>
    <r>
      <rPr>
        <sz val="12"/>
        <color theme="1"/>
        <rFont val="Calibri"/>
      </rPr>
      <t xml:space="preserve">(DSB, Arithmetic [from WAIS-R]); </t>
    </r>
    <r>
      <rPr>
        <b/>
        <sz val="12"/>
        <color theme="1"/>
        <rFont val="Calibri"/>
      </rPr>
      <t>attention/concentration</t>
    </r>
    <r>
      <rPr>
        <sz val="12"/>
        <color theme="1"/>
        <rFont val="Calibri"/>
      </rPr>
      <t xml:space="preserve"> (DSF [from WAIS-R]), </t>
    </r>
    <r>
      <rPr>
        <b/>
        <sz val="12"/>
        <color theme="1"/>
        <rFont val="Calibri"/>
      </rPr>
      <t xml:space="preserve">Mental Control </t>
    </r>
    <r>
      <rPr>
        <sz val="12"/>
        <color theme="1"/>
        <rFont val="Calibri"/>
      </rPr>
      <t xml:space="preserve">(WMS-R); </t>
    </r>
    <r>
      <rPr>
        <b/>
        <sz val="12"/>
        <color theme="1"/>
        <rFont val="Calibri"/>
      </rPr>
      <t xml:space="preserve">language </t>
    </r>
    <r>
      <rPr>
        <sz val="12"/>
        <color theme="1"/>
        <rFont val="Calibri"/>
      </rPr>
      <t xml:space="preserve">(15 item BNT); </t>
    </r>
    <r>
      <rPr>
        <b/>
        <sz val="12"/>
        <color theme="1"/>
        <rFont val="Calibri"/>
      </rPr>
      <t xml:space="preserve">information processing speed </t>
    </r>
    <r>
      <rPr>
        <sz val="12"/>
        <color theme="1"/>
        <rFont val="Calibri"/>
      </rPr>
      <t xml:space="preserve">(TMT A and SDMT); </t>
    </r>
    <r>
      <rPr>
        <b/>
        <sz val="12"/>
        <color theme="1"/>
        <rFont val="Calibri"/>
      </rPr>
      <t xml:space="preserve">visuospatial function </t>
    </r>
    <r>
      <rPr>
        <sz val="12"/>
        <color theme="1"/>
        <rFont val="Calibri"/>
      </rPr>
      <t xml:space="preserve">(Block Design [from WAIS-R], and copying simple figures); </t>
    </r>
    <r>
      <rPr>
        <b/>
        <sz val="12"/>
        <color theme="1"/>
        <rFont val="Calibri"/>
      </rPr>
      <t>praxis- gnosis</t>
    </r>
    <r>
      <rPr>
        <sz val="12"/>
        <color theme="1"/>
        <rFont val="Calibri"/>
      </rPr>
      <t xml:space="preserve"> (WAB ideomotor apraxia subtest items, finger gnosis and stereognosis); </t>
    </r>
    <r>
      <rPr>
        <b/>
        <sz val="12"/>
        <color theme="1"/>
        <rFont val="Calibri"/>
      </rPr>
      <t xml:space="preserve">abstract reasoning </t>
    </r>
    <r>
      <rPr>
        <sz val="12"/>
        <color theme="1"/>
        <rFont val="Calibri"/>
      </rPr>
      <t xml:space="preserve">(Similarities [from WAIS-R]); </t>
    </r>
    <r>
      <rPr>
        <b/>
        <sz val="12"/>
        <color theme="1"/>
        <rFont val="Calibri"/>
      </rPr>
      <t xml:space="preserve">EF </t>
    </r>
    <r>
      <rPr>
        <sz val="12"/>
        <color theme="1"/>
        <rFont val="Calibri"/>
      </rPr>
      <t xml:space="preserve">(CFST and TMT B, COWAT and Animal Naming) </t>
    </r>
  </si>
  <si>
    <r>
      <rPr>
        <b/>
        <sz val="12"/>
        <color theme="9" tint="-0.499984740745262"/>
        <rFont val="Calibri"/>
      </rPr>
      <t>Global cognitive function</t>
    </r>
    <r>
      <rPr>
        <sz val="12"/>
        <color theme="9" tint="-0.499984740745262"/>
        <rFont val="Calibri"/>
      </rPr>
      <t xml:space="preserve"> (MMSE); </t>
    </r>
    <r>
      <rPr>
        <b/>
        <sz val="12"/>
        <color theme="9" tint="-0.499984740745262"/>
        <rFont val="Calibri"/>
      </rPr>
      <t>premorbid intelligence</t>
    </r>
    <r>
      <rPr>
        <sz val="12"/>
        <color theme="9" tint="-0.499984740745262"/>
        <rFont val="Calibri"/>
      </rPr>
      <t xml:space="preserve"> (NART-R); </t>
    </r>
    <r>
      <rPr>
        <b/>
        <sz val="12"/>
        <color theme="9" tint="-0.499984740745262"/>
        <rFont val="Calibri"/>
      </rPr>
      <t>premorbid cognitive decline</t>
    </r>
    <r>
      <rPr>
        <sz val="12"/>
        <color theme="9" tint="-0.499984740745262"/>
        <rFont val="Calibri"/>
      </rPr>
      <t xml:space="preserve"> (IQCODE)</t>
    </r>
  </si>
  <si>
    <r>
      <rPr>
        <b/>
        <sz val="12"/>
        <color theme="1"/>
        <rFont val="Calibri"/>
      </rPr>
      <t>Cognitive state, memory and EF</t>
    </r>
    <r>
      <rPr>
        <sz val="12"/>
        <color theme="1"/>
        <rFont val="Calibri"/>
      </rPr>
      <t xml:space="preserve"> (NeuroTrax)</t>
    </r>
  </si>
  <si>
    <r>
      <t>Cognitive impairment</t>
    </r>
    <r>
      <rPr>
        <sz val="12"/>
        <color rgb="FF305496"/>
        <rFont val="Calibri"/>
      </rPr>
      <t xml:space="preserve"> (MMSE from 1997-2001 and AMT between 2002 and 2010)</t>
    </r>
  </si>
  <si>
    <r>
      <t>4022</t>
    </r>
    <r>
      <rPr>
        <sz val="12"/>
        <color rgb="FFFF0000"/>
        <rFont val="Calibri"/>
      </rPr>
      <t xml:space="preserve"> (see Duoiri 2013)</t>
    </r>
  </si>
  <si>
    <r>
      <rPr>
        <b/>
        <sz val="12"/>
        <color theme="1"/>
        <rFont val="Calibri"/>
      </rPr>
      <t>Cognitive function</t>
    </r>
    <r>
      <rPr>
        <sz val="12"/>
        <color theme="1"/>
        <rFont val="Calibri"/>
      </rPr>
      <t xml:space="preserve"> (MMSE or AMT)</t>
    </r>
  </si>
  <si>
    <r>
      <rPr>
        <b/>
        <sz val="12"/>
        <color theme="1"/>
        <rFont val="Calibri"/>
      </rPr>
      <t>Cognitive impairment</t>
    </r>
    <r>
      <rPr>
        <sz val="12"/>
        <color theme="1"/>
        <rFont val="Calibri"/>
      </rPr>
      <t xml:space="preserve"> (MMSE or AMT)</t>
    </r>
  </si>
  <si>
    <r>
      <rPr>
        <b/>
        <sz val="12"/>
        <color theme="1"/>
        <rFont val="Calibri"/>
      </rPr>
      <t>Cognition</t>
    </r>
    <r>
      <rPr>
        <sz val="12"/>
        <color theme="1"/>
        <rFont val="Calibri"/>
      </rPr>
      <t xml:space="preserve"> (MMSE - [April 2002- until April 2005]; AMT [april 2005 to April 2007]; MoCA [April 2007 for the 6 mo, 1, 5, and 10th year FU])</t>
    </r>
  </si>
  <si>
    <r>
      <rPr>
        <b/>
        <sz val="12"/>
        <color theme="1"/>
        <rFont val="Calibri"/>
      </rPr>
      <t xml:space="preserve">Field of vision </t>
    </r>
    <r>
      <rPr>
        <sz val="12"/>
        <color theme="1"/>
        <rFont val="Calibri"/>
      </rPr>
      <t>(UFOV test [comprising divided attention, selective attention, and speed of processing subtests])</t>
    </r>
  </si>
  <si>
    <r>
      <rPr>
        <b/>
        <sz val="12"/>
        <color rgb="FFFF0000"/>
        <rFont val="Calibri"/>
      </rPr>
      <t xml:space="preserve">Spatial Ability </t>
    </r>
    <r>
      <rPr>
        <b/>
        <sz val="12"/>
        <color theme="1"/>
        <rFont val="Calibri"/>
      </rPr>
      <t>- Constructional ability</t>
    </r>
    <r>
      <rPr>
        <sz val="12"/>
        <color theme="1"/>
        <rFont val="Calibri"/>
      </rPr>
      <t xml:space="preserve"> (Block Design), 
</t>
    </r>
    <r>
      <rPr>
        <b/>
        <sz val="12"/>
        <color theme="1"/>
        <rFont val="Calibri"/>
      </rPr>
      <t>Visual scanning/perception</t>
    </r>
    <r>
      <rPr>
        <sz val="12"/>
        <color theme="1"/>
        <rFont val="Calibri"/>
      </rPr>
      <t xml:space="preserve"> (Picture Completion), 
</t>
    </r>
    <r>
      <rPr>
        <b/>
        <sz val="12"/>
        <color theme="1"/>
        <rFont val="Calibri"/>
      </rPr>
      <t>Perceptual ability</t>
    </r>
    <r>
      <rPr>
        <sz val="12"/>
        <color theme="1"/>
        <rFont val="Calibri"/>
      </rPr>
      <t xml:space="preserve"> (Gestalt Closure),
</t>
    </r>
    <r>
      <rPr>
        <b/>
        <sz val="12"/>
        <color theme="1"/>
        <rFont val="Calibri"/>
      </rPr>
      <t>Constructional ability</t>
    </r>
    <r>
      <rPr>
        <sz val="12"/>
        <color theme="1"/>
        <rFont val="Calibri"/>
      </rPr>
      <t xml:space="preserve"> (Rey Complex Figure), </t>
    </r>
    <r>
      <rPr>
        <b/>
        <sz val="12"/>
        <color rgb="FFFF0000"/>
        <rFont val="Calibri"/>
      </rPr>
      <t>Memory</t>
    </r>
    <r>
      <rPr>
        <sz val="12"/>
        <color theme="1"/>
        <rFont val="Calibri"/>
      </rPr>
      <t xml:space="preserve"> - 
</t>
    </r>
    <r>
      <rPr>
        <b/>
        <sz val="12"/>
        <color theme="1"/>
        <rFont val="Calibri"/>
      </rPr>
      <t>Verbal immediate memory span</t>
    </r>
    <r>
      <rPr>
        <sz val="12"/>
        <color theme="1"/>
        <rFont val="Calibri"/>
      </rPr>
      <t xml:space="preserve"> (RAVLT total),
</t>
    </r>
    <r>
      <rPr>
        <b/>
        <sz val="12"/>
        <color theme="1"/>
        <rFont val="Calibri"/>
      </rPr>
      <t>Verbal recognition memory</t>
    </r>
    <r>
      <rPr>
        <sz val="12"/>
        <color theme="1"/>
        <rFont val="Calibri"/>
      </rPr>
      <t xml:space="preserve"> (RAVLT recognition) 
</t>
    </r>
    <r>
      <rPr>
        <b/>
        <sz val="12"/>
        <color theme="1"/>
        <rFont val="Calibri"/>
      </rPr>
      <t>Verbal delayed memory</t>
    </r>
    <r>
      <rPr>
        <sz val="12"/>
        <color theme="1"/>
        <rFont val="Calibri"/>
      </rPr>
      <t xml:space="preserve"> (RAVLT delay)
</t>
    </r>
    <r>
      <rPr>
        <b/>
        <sz val="12"/>
        <color theme="1"/>
        <rFont val="Calibri"/>
      </rPr>
      <t>Every-day memory</t>
    </r>
    <r>
      <rPr>
        <sz val="12"/>
        <color theme="1"/>
        <rFont val="Calibri"/>
      </rPr>
      <t xml:space="preserve"> (RBMT), </t>
    </r>
    <r>
      <rPr>
        <b/>
        <sz val="12"/>
        <color rgb="FFFF0000"/>
        <rFont val="Calibri"/>
      </rPr>
      <t>Attention/perceptual speed</t>
    </r>
    <r>
      <rPr>
        <sz val="12"/>
        <color theme="1"/>
        <rFont val="Calibri"/>
      </rPr>
      <t xml:space="preserve"> - 
</t>
    </r>
    <r>
      <rPr>
        <b/>
        <sz val="12"/>
        <color theme="1"/>
        <rFont val="Calibri"/>
      </rPr>
      <t>Simple attention</t>
    </r>
    <r>
      <rPr>
        <sz val="12"/>
        <color theme="1"/>
        <rFont val="Calibri"/>
      </rPr>
      <t xml:space="preserve"> (Number Recall), 
</t>
    </r>
    <r>
      <rPr>
        <b/>
        <sz val="12"/>
        <color theme="1"/>
        <rFont val="Calibri"/>
      </rPr>
      <t>Attention, mental tracking</t>
    </r>
    <r>
      <rPr>
        <sz val="12"/>
        <color theme="1"/>
        <rFont val="Calibri"/>
      </rPr>
      <t xml:space="preserve"> (Digit Span)
</t>
    </r>
    <r>
      <rPr>
        <b/>
        <sz val="12"/>
        <color theme="1"/>
        <rFont val="Calibri"/>
      </rPr>
      <t>Mathematical ability</t>
    </r>
    <r>
      <rPr>
        <sz val="12"/>
        <color theme="1"/>
        <rFont val="Calibri"/>
      </rPr>
      <t xml:space="preserve"> (Arithmetic), </t>
    </r>
    <r>
      <rPr>
        <b/>
        <sz val="12"/>
        <color theme="1"/>
        <rFont val="Calibri"/>
      </rPr>
      <t>Processing speed/sustained attention</t>
    </r>
    <r>
      <rPr>
        <sz val="12"/>
        <color theme="1"/>
        <rFont val="Calibri"/>
      </rPr>
      <t xml:space="preserve"> (Digit Symbol), </t>
    </r>
    <r>
      <rPr>
        <b/>
        <sz val="12"/>
        <color rgb="FFFF0000"/>
        <rFont val="Calibri"/>
      </rPr>
      <t>Executive ability</t>
    </r>
    <r>
      <rPr>
        <sz val="12"/>
        <color theme="1"/>
        <rFont val="Calibri"/>
      </rPr>
      <t xml:space="preserve"> - 
</t>
    </r>
    <r>
      <rPr>
        <b/>
        <sz val="12"/>
        <color theme="1"/>
        <rFont val="Calibri"/>
      </rPr>
      <t>Complex problem solving</t>
    </r>
    <r>
      <rPr>
        <sz val="12"/>
        <color theme="1"/>
        <rFont val="Calibri"/>
      </rPr>
      <t xml:space="preserve"> (Four Letter-Words), </t>
    </r>
    <r>
      <rPr>
        <b/>
        <sz val="12"/>
        <color theme="1"/>
        <rFont val="Calibri"/>
      </rPr>
      <t>Conceptual skills</t>
    </r>
    <r>
      <rPr>
        <sz val="12"/>
        <color theme="1"/>
        <rFont val="Calibri"/>
      </rPr>
      <t xml:space="preserve"> (Similarities),
</t>
    </r>
    <r>
      <rPr>
        <b/>
        <sz val="12"/>
        <color theme="1"/>
        <rFont val="Calibri"/>
      </rPr>
      <t>Executive ability</t>
    </r>
    <r>
      <rPr>
        <sz val="12"/>
        <color theme="1"/>
        <rFont val="Calibri"/>
      </rPr>
      <t xml:space="preserve"> (COWAT), </t>
    </r>
    <r>
      <rPr>
        <b/>
        <sz val="12"/>
        <color rgb="FFFF0000"/>
        <rFont val="Calibri"/>
      </rPr>
      <t>Orientation/General Knowledge</t>
    </r>
    <r>
      <rPr>
        <sz val="12"/>
        <color theme="1"/>
        <rFont val="Calibri"/>
      </rPr>
      <t xml:space="preserve"> -
</t>
    </r>
    <r>
      <rPr>
        <b/>
        <sz val="12"/>
        <color theme="1"/>
        <rFont val="Calibri"/>
      </rPr>
      <t>Orientation</t>
    </r>
    <r>
      <rPr>
        <sz val="12"/>
        <color theme="1"/>
        <rFont val="Calibri"/>
      </rPr>
      <t xml:space="preserve"> (Mental Status), </t>
    </r>
    <r>
      <rPr>
        <b/>
        <sz val="12"/>
        <color theme="1"/>
        <rFont val="Calibri"/>
      </rPr>
      <t>General knowledge</t>
    </r>
    <r>
      <rPr>
        <sz val="12"/>
        <color theme="1"/>
        <rFont val="Calibri"/>
      </rPr>
      <t xml:space="preserve"> (Information)</t>
    </r>
  </si>
  <si>
    <r>
      <t>168 patients completed baseline. 106 had complete scores at FU (</t>
    </r>
    <r>
      <rPr>
        <b/>
        <sz val="12"/>
        <color theme="1"/>
        <rFont val="Calibri"/>
      </rPr>
      <t>apathetic</t>
    </r>
    <r>
      <rPr>
        <sz val="12"/>
        <color theme="1"/>
        <rFont val="Calibri"/>
      </rPr>
      <t xml:space="preserve"> n=23 age=74.2, SD 7.0; </t>
    </r>
    <r>
      <rPr>
        <b/>
        <sz val="12"/>
        <color theme="1"/>
        <rFont val="Calibri"/>
      </rPr>
      <t>depressed</t>
    </r>
    <r>
      <rPr>
        <sz val="12"/>
        <color theme="1"/>
        <rFont val="Calibri"/>
      </rPr>
      <t xml:space="preserve"> n=7, age=76.6, SD 6.2; </t>
    </r>
    <r>
      <rPr>
        <b/>
        <sz val="12"/>
        <color theme="1"/>
        <rFont val="Calibri"/>
      </rPr>
      <t>co-morbid</t>
    </r>
    <r>
      <rPr>
        <sz val="12"/>
        <color theme="1"/>
        <rFont val="Calibri"/>
      </rPr>
      <t xml:space="preserve"> n=4, age=78.3, SD 9.18; </t>
    </r>
    <r>
      <rPr>
        <b/>
        <sz val="12"/>
        <color theme="1"/>
        <rFont val="Calibri"/>
      </rPr>
      <t>neither</t>
    </r>
    <r>
      <rPr>
        <sz val="12"/>
        <color theme="1"/>
        <rFont val="Calibri"/>
      </rPr>
      <t xml:space="preserve"> n=72, age=70.6, SD 9.3)</t>
    </r>
  </si>
  <si>
    <r>
      <rPr>
        <b/>
        <sz val="12"/>
        <color theme="1"/>
        <rFont val="Calibri"/>
      </rPr>
      <t>Global cognitive function</t>
    </r>
    <r>
      <rPr>
        <sz val="12"/>
        <color theme="1"/>
        <rFont val="Calibri"/>
      </rPr>
      <t xml:space="preserve"> (MMSE)</t>
    </r>
  </si>
  <si>
    <r>
      <rPr>
        <b/>
        <sz val="12"/>
        <color theme="1"/>
        <rFont val="Calibri"/>
      </rPr>
      <t xml:space="preserve">Verbal memory </t>
    </r>
    <r>
      <rPr>
        <sz val="12"/>
        <color theme="1"/>
        <rFont val="Calibri"/>
      </rPr>
      <t xml:space="preserve">(CVLT-II [word list recall, recognition] and Logical Memory from WMS-R [story recall]); </t>
    </r>
    <r>
      <rPr>
        <b/>
        <sz val="12"/>
        <color theme="1"/>
        <rFont val="Calibri"/>
      </rPr>
      <t xml:space="preserve">Visual memory </t>
    </r>
    <r>
      <rPr>
        <sz val="12"/>
        <color theme="1"/>
        <rFont val="Calibri"/>
      </rPr>
      <t xml:space="preserve">(VPA from WMS-R [color-design pair memory; no physical response]; and ROCF [visuospatial construction and recall]); </t>
    </r>
    <r>
      <rPr>
        <b/>
        <sz val="12"/>
        <color theme="1"/>
        <rFont val="Calibri"/>
      </rPr>
      <t>Language</t>
    </r>
    <r>
      <rPr>
        <sz val="12"/>
        <color theme="1"/>
        <rFont val="Calibri"/>
      </rPr>
      <t xml:space="preserve"> (BNT [naming] and COWA [verbal fluency]); </t>
    </r>
    <r>
      <rPr>
        <b/>
        <sz val="12"/>
        <color theme="1"/>
        <rFont val="Calibri"/>
      </rPr>
      <t>Visuoperceptual functioning</t>
    </r>
    <r>
      <rPr>
        <sz val="12"/>
        <color theme="1"/>
        <rFont val="Calibri"/>
      </rPr>
      <t xml:space="preserve"> (BD from WMS-R [visual construction/reasoning, speed], Matrix Reasoning from WMS-R [visual reasoning], and BT [visual neglect]); </t>
    </r>
    <r>
      <rPr>
        <b/>
        <sz val="12"/>
        <color theme="1"/>
        <rFont val="Calibri"/>
      </rPr>
      <t xml:space="preserve">EF and IPS </t>
    </r>
    <r>
      <rPr>
        <sz val="12"/>
        <color theme="1"/>
        <rFont val="Calibri"/>
      </rPr>
      <t>(TMT A/B [mental flexibility, speed], Stroop [speed without physical response, response inhibition] and IVA-CPT[attention, impulsivity])</t>
    </r>
  </si>
  <si>
    <r>
      <rPr>
        <b/>
        <sz val="12"/>
        <color theme="1"/>
        <rFont val="Calibri"/>
      </rPr>
      <t>Orientation, language expression, language understanding, memory [long and short term], attention, calculation, praxis, abstract thinking and abstract perception</t>
    </r>
    <r>
      <rPr>
        <sz val="12"/>
        <color theme="1"/>
        <rFont val="Calibri"/>
      </rPr>
      <t xml:space="preserve"> (CAMCOG), </t>
    </r>
    <r>
      <rPr>
        <b/>
        <sz val="12"/>
        <color theme="1"/>
        <rFont val="Calibri"/>
      </rPr>
      <t xml:space="preserve">episodic memory </t>
    </r>
    <r>
      <rPr>
        <sz val="12"/>
        <color theme="1"/>
        <rFont val="Calibri"/>
      </rPr>
      <t xml:space="preserve">(AVLT), </t>
    </r>
    <r>
      <rPr>
        <b/>
        <sz val="12"/>
        <color theme="1"/>
        <rFont val="Calibri"/>
      </rPr>
      <t>concept shifting</t>
    </r>
    <r>
      <rPr>
        <sz val="12"/>
        <color theme="1"/>
        <rFont val="Calibri"/>
      </rPr>
      <t xml:space="preserve"> (CST), </t>
    </r>
    <r>
      <rPr>
        <b/>
        <sz val="12"/>
        <color theme="1"/>
        <rFont val="Calibri"/>
      </rPr>
      <t>selective attention and interference susceptibility</t>
    </r>
    <r>
      <rPr>
        <sz val="12"/>
        <color theme="1"/>
        <rFont val="Calibri"/>
      </rPr>
      <t xml:space="preserve"> (Stroop), </t>
    </r>
    <r>
      <rPr>
        <b/>
        <sz val="12"/>
        <color theme="1"/>
        <rFont val="Calibri"/>
      </rPr>
      <t>Calculation</t>
    </r>
    <r>
      <rPr>
        <sz val="12"/>
        <color theme="1"/>
        <rFont val="Calibri"/>
      </rPr>
      <t xml:space="preserve"> (calculation test [from GIS]), </t>
    </r>
    <r>
      <rPr>
        <b/>
        <sz val="12"/>
        <color theme="1"/>
        <rFont val="Calibri"/>
      </rPr>
      <t>mental rotation</t>
    </r>
    <r>
      <rPr>
        <sz val="12"/>
        <color theme="1"/>
        <rFont val="Calibri"/>
      </rPr>
      <t xml:space="preserve"> (mental rotation test [from GIS])</t>
    </r>
  </si>
  <si>
    <r>
      <rPr>
        <b/>
        <sz val="12"/>
        <color theme="1"/>
        <rFont val="Calibri"/>
      </rPr>
      <t xml:space="preserve">Memory </t>
    </r>
    <r>
      <rPr>
        <sz val="12"/>
        <color theme="1"/>
        <rFont val="Calibri"/>
      </rPr>
      <t xml:space="preserve">(AVLT); </t>
    </r>
    <r>
      <rPr>
        <b/>
        <sz val="12"/>
        <color theme="1"/>
        <rFont val="Calibri"/>
      </rPr>
      <t xml:space="preserve">EF </t>
    </r>
    <r>
      <rPr>
        <sz val="12"/>
        <color theme="1"/>
        <rFont val="Calibri"/>
      </rPr>
      <t xml:space="preserve">(Stroop + CST [interference score]); </t>
    </r>
    <r>
      <rPr>
        <b/>
        <sz val="12"/>
        <color theme="1"/>
        <rFont val="Calibri"/>
      </rPr>
      <t xml:space="preserve">Calculation </t>
    </r>
    <r>
      <rPr>
        <sz val="12"/>
        <color theme="1"/>
        <rFont val="Calibri"/>
      </rPr>
      <t xml:space="preserve">(doing as many sums as possible in 1 min) and </t>
    </r>
    <r>
      <rPr>
        <b/>
        <sz val="12"/>
        <color theme="1"/>
        <rFont val="Calibri"/>
      </rPr>
      <t xml:space="preserve">visuospatial abilities </t>
    </r>
    <r>
      <rPr>
        <sz val="12"/>
        <color theme="1"/>
        <rFont val="Calibri"/>
      </rPr>
      <t xml:space="preserve">(indicating which two-dimensional shapes from a larger set are needed to exactly fill up a given space [from the GIS]; </t>
    </r>
    <r>
      <rPr>
        <b/>
        <sz val="12"/>
        <color theme="1"/>
        <rFont val="Calibri"/>
      </rPr>
      <t>global cognitive functioning</t>
    </r>
    <r>
      <rPr>
        <sz val="12"/>
        <color theme="1"/>
        <rFont val="Calibri"/>
      </rPr>
      <t xml:space="preserve"> (CAMCOG [items ‘orientation’, ‘attention’, ‘praxis’ and ‘language’ analyzed separately]); </t>
    </r>
    <r>
      <rPr>
        <b/>
        <sz val="12"/>
        <color theme="1"/>
        <rFont val="Calibri"/>
      </rPr>
      <t xml:space="preserve">mental speed </t>
    </r>
    <r>
      <rPr>
        <sz val="12"/>
        <color theme="1"/>
        <rFont val="Calibri"/>
      </rPr>
      <t>(CST I-II-0 and SCWT I)</t>
    </r>
  </si>
  <si>
    <r>
      <rPr>
        <b/>
        <sz val="12"/>
        <color theme="1"/>
        <rFont val="Calibri"/>
      </rPr>
      <t>Memory</t>
    </r>
    <r>
      <rPr>
        <sz val="12"/>
        <color theme="1"/>
        <rFont val="Calibri"/>
      </rPr>
      <t xml:space="preserve"> (AVLT), </t>
    </r>
    <r>
      <rPr>
        <b/>
        <sz val="12"/>
        <color theme="1"/>
        <rFont val="Calibri"/>
      </rPr>
      <t xml:space="preserve">EF and mental speed </t>
    </r>
    <r>
      <rPr>
        <sz val="12"/>
        <color theme="1"/>
        <rFont val="Calibri"/>
      </rPr>
      <t xml:space="preserve">(Stroop + CST), </t>
    </r>
    <r>
      <rPr>
        <b/>
        <sz val="12"/>
        <color theme="1"/>
        <rFont val="Calibri"/>
      </rPr>
      <t>calculation and visuospatial abilities</t>
    </r>
    <r>
      <rPr>
        <sz val="12"/>
        <color theme="1"/>
        <rFont val="Calibri"/>
      </rPr>
      <t xml:space="preserve"> [subscales from GIS], </t>
    </r>
    <r>
      <rPr>
        <b/>
        <sz val="12"/>
        <color theme="1"/>
        <rFont val="Calibri"/>
      </rPr>
      <t>orientation, attention, praxis, language and abstract reasoning</t>
    </r>
    <r>
      <rPr>
        <sz val="12"/>
        <color theme="1"/>
        <rFont val="Calibri"/>
      </rPr>
      <t xml:space="preserve"> (CAMCOG)</t>
    </r>
  </si>
  <si>
    <r>
      <t>[domain not specified] (MMSE)</t>
    </r>
    <r>
      <rPr>
        <b/>
        <sz val="12"/>
        <color theme="1"/>
        <rFont val="Calibri"/>
      </rPr>
      <t>, Verbal memory</t>
    </r>
    <r>
      <rPr>
        <sz val="12"/>
        <color theme="1"/>
        <rFont val="Calibri"/>
      </rPr>
      <t xml:space="preserve"> (LM I and II [from WMS-R]);
</t>
    </r>
    <r>
      <rPr>
        <b/>
        <sz val="12"/>
        <color theme="1"/>
        <rFont val="Calibri"/>
      </rPr>
      <t>Visual memory</t>
    </r>
    <r>
      <rPr>
        <sz val="12"/>
        <color theme="1"/>
        <rFont val="Calibri"/>
      </rPr>
      <t xml:space="preserve"> (VR I &amp; II [from WMS-R])
</t>
    </r>
    <r>
      <rPr>
        <b/>
        <sz val="12"/>
        <color theme="1"/>
        <rFont val="Calibri"/>
      </rPr>
      <t>Working memory</t>
    </r>
    <r>
      <rPr>
        <sz val="12"/>
        <color theme="1"/>
        <rFont val="Calibri"/>
      </rPr>
      <t xml:space="preserve"> (DSb, Arithmetic [from WAIS-R])
</t>
    </r>
    <r>
      <rPr>
        <b/>
        <sz val="12"/>
        <color theme="1"/>
        <rFont val="Calibri"/>
      </rPr>
      <t>Attention</t>
    </r>
    <r>
      <rPr>
        <sz val="12"/>
        <color theme="1"/>
        <rFont val="Calibri"/>
      </rPr>
      <t xml:space="preserve"> (DSF [from WAIS-]
Mental Control [from WMS-R])
</t>
    </r>
    <r>
      <rPr>
        <b/>
        <sz val="12"/>
        <color theme="1"/>
        <rFont val="Calibri"/>
      </rPr>
      <t>Language</t>
    </r>
    <r>
      <rPr>
        <sz val="12"/>
        <color theme="1"/>
        <rFont val="Calibri"/>
      </rPr>
      <t xml:space="preserve"> (15 item BNT)
</t>
    </r>
    <r>
      <rPr>
        <b/>
        <sz val="12"/>
        <color theme="1"/>
        <rFont val="Calibri"/>
      </rPr>
      <t>Processing speed</t>
    </r>
    <r>
      <rPr>
        <sz val="12"/>
        <color theme="1"/>
        <rFont val="Calibri"/>
      </rPr>
      <t xml:space="preserve"> (TMT A,
SDMT)
</t>
    </r>
    <r>
      <rPr>
        <b/>
        <sz val="12"/>
        <color theme="1"/>
        <rFont val="Calibri"/>
      </rPr>
      <t>Visuoconstruction</t>
    </r>
    <r>
      <rPr>
        <sz val="12"/>
        <color theme="1"/>
        <rFont val="Calibri"/>
      </rPr>
      <t xml:space="preserve"> (Block Design [from WAIS-R],
Copying simple figures)
</t>
    </r>
    <r>
      <rPr>
        <b/>
        <sz val="12"/>
        <color theme="1"/>
        <rFont val="Calibri"/>
      </rPr>
      <t>Praxis-gnosis</t>
    </r>
    <r>
      <rPr>
        <sz val="12"/>
        <color theme="1"/>
        <rFont val="Calibri"/>
      </rPr>
      <t xml:space="preserve"> (Ideomotor apraxia subtest items [from WAB]),
Finger gnosis and stereognosis), </t>
    </r>
    <r>
      <rPr>
        <b/>
        <sz val="12"/>
        <color theme="1"/>
        <rFont val="Calibri"/>
      </rPr>
      <t>Abstract reasoning</t>
    </r>
    <r>
      <rPr>
        <sz val="12"/>
        <color theme="1"/>
        <rFont val="Calibri"/>
      </rPr>
      <t xml:space="preserve"> (Similarities, Picture Completion [from WAIS-R])
Mental flexibility Colour Form Sorting Text
TMT B
</t>
    </r>
    <r>
      <rPr>
        <b/>
        <sz val="12"/>
        <color theme="1"/>
        <rFont val="Calibri"/>
      </rPr>
      <t>Verbal fluency</t>
    </r>
    <r>
      <rPr>
        <sz val="12"/>
        <color theme="1"/>
        <rFont val="Calibri"/>
      </rPr>
      <t xml:space="preserve"> (Phonemic (F-A-S) and semantic [animals])</t>
    </r>
  </si>
  <si>
    <r>
      <rPr>
        <b/>
        <sz val="12"/>
        <color theme="9" tint="-0.499984740745262"/>
        <rFont val="Calibri"/>
      </rPr>
      <t>Communication, social interaction, problem solving and memory</t>
    </r>
    <r>
      <rPr>
        <sz val="12"/>
        <color theme="9" tint="-0.499984740745262"/>
        <rFont val="Calibri"/>
      </rPr>
      <t xml:space="preserve"> (FIM)</t>
    </r>
  </si>
  <si>
    <r>
      <t xml:space="preserve">No cognition. Language specific assessments. Pecentage correct data only for language tests. </t>
    </r>
    <r>
      <rPr>
        <sz val="12"/>
        <color rgb="FFFF0000"/>
        <rFont val="Calibri"/>
      </rPr>
      <t>Longitudinal data only for 6 cases</t>
    </r>
  </si>
  <si>
    <r>
      <rPr>
        <sz val="12"/>
        <color rgb="FFFF0000"/>
        <rFont val="Calibri"/>
      </rPr>
      <t>Baseline (not defined)</t>
    </r>
    <r>
      <rPr>
        <sz val="12"/>
        <color theme="1"/>
        <rFont val="Calibri"/>
      </rPr>
      <t>, and follow-ups at approximately 2, 4, 6 and 8 years</t>
    </r>
  </si>
  <si>
    <r>
      <t>Cognitive impairment</t>
    </r>
    <r>
      <rPr>
        <sz val="12"/>
        <color rgb="FFFF0000"/>
        <rFont val="Calibri"/>
      </rPr>
      <t xml:space="preserve"> (MMSE)</t>
    </r>
  </si>
  <si>
    <r>
      <rPr>
        <b/>
        <sz val="12"/>
        <color theme="1"/>
        <rFont val="Calibri"/>
      </rPr>
      <t xml:space="preserve">Global cognitive function </t>
    </r>
    <r>
      <rPr>
        <sz val="12"/>
        <color theme="1"/>
        <rFont val="Calibri"/>
      </rPr>
      <t>(MMSE)</t>
    </r>
  </si>
  <si>
    <r>
      <t>General cognition</t>
    </r>
    <r>
      <rPr>
        <sz val="12"/>
        <color theme="1"/>
        <rFont val="Calibri"/>
      </rPr>
      <t xml:space="preserve"> (MMSE and MoCA)</t>
    </r>
  </si>
  <si>
    <r>
      <t>Communication and social cognition</t>
    </r>
    <r>
      <rPr>
        <sz val="12"/>
        <color rgb="FFFF0000"/>
        <rFont val="Calibri"/>
      </rPr>
      <t xml:space="preserve"> (FIM)</t>
    </r>
  </si>
  <si>
    <t>Does not report cognition longitudinal data. Survival analysis. Only provides rate of decline for MMSE</t>
  </si>
  <si>
    <t>Does not report cognition longitudinal data. Survival analysis. Only provides rate of cognitive impairment with MoCA 1 month PS</t>
  </si>
  <si>
    <t>Does not report cognition longitudinal data. Only reports longitudinal MMSE data for patients with cognitive dysfunction (MMSE less than 24 points)</t>
  </si>
  <si>
    <t>Does not report cognition longitudinal data. Only reported proportion of impaired cognition at 6 and 12 months</t>
  </si>
  <si>
    <t>Does not report cognition longitudinal data (FIM). Reports FIM gain. FIM cog not reported separately</t>
  </si>
  <si>
    <t>Does not report cognition longitudinal data (FIM). Only p-values reported</t>
  </si>
  <si>
    <t>Does not report cognition longitudinal data (MMSE and FIM). Correlations and regression coefficients only</t>
  </si>
  <si>
    <t>Zorowitz et al (Multinational)</t>
  </si>
  <si>
    <t>Does not report cognition longitudinal data (FIM and MMSE). FIM-cog not reported</t>
  </si>
  <si>
    <t>Does not report cognition longitudinal data (CDR, MMSE, and MDRS). Correlation coefficients for change in MMSE and MDRS</t>
  </si>
  <si>
    <t>Does not report cognition longitudinal data (AMT). No scores provided, just dementia rates at the end of study</t>
  </si>
  <si>
    <t>Does not report cognition longitudinal data. Only reported correlation coefficients between baseline and motor gains</t>
  </si>
  <si>
    <t>Review article. Review of PROGRESS trial</t>
  </si>
  <si>
    <t>Review article. REGARDS trial. No patients</t>
  </si>
  <si>
    <t>Review article. PROGRESS trial</t>
  </si>
  <si>
    <t>Trial registration. Cannot find protocol paper. Tried several times. Used neuropsych assessments at baseline, after ttmt and 6 months later. Does not look like results for stroke are separate</t>
  </si>
  <si>
    <t>Does not report cognition longitudinal data. (multiple). Figures presented with means (or medians - not clear) only</t>
  </si>
  <si>
    <t>Does not report cognition longitudinal data. Z scores for MoCA and MMSE</t>
  </si>
  <si>
    <t>Does not report cognition longitudinal data. MMSE scores in figures with mean but not SD. Transformed PDF to text</t>
  </si>
  <si>
    <r>
      <rPr>
        <b/>
        <sz val="12"/>
        <color rgb="FFFF0000"/>
        <rFont val="Calibri"/>
      </rPr>
      <t>Cognitive impairment</t>
    </r>
    <r>
      <rPr>
        <sz val="12"/>
        <color rgb="FFFF0000"/>
        <rFont val="Calibri"/>
      </rPr>
      <t xml:space="preserve"> (AMT)</t>
    </r>
  </si>
  <si>
    <t>Repeated cohort. SLSR registry. Other reports excluded. No mean or SD for MMSE or AMT.</t>
  </si>
  <si>
    <t>Does not report cognition longitudinal data. No mean or sd for MoCA</t>
  </si>
  <si>
    <t>Missing MMSE, and clock drawing test. TMT B results highlighted in text</t>
  </si>
  <si>
    <t>Does not report cognition longitudinal data. No mean or SD for MoCA. Only rate of change</t>
  </si>
  <si>
    <t>Does not report cognition longitudinal data. ESPRIT trial. Longitudinal cognitive testing data reported as numbers of "domains impaired"</t>
  </si>
  <si>
    <t>Pahlman et al. (Sweden)</t>
  </si>
  <si>
    <t>Does not report cognition longitudinal data. Only reports change in frequency and percentage of impaired individuals from admission to 12 months</t>
  </si>
  <si>
    <t xml:space="preserve">Repeated cohort. Same as Pahlman 2011. Does not report cognition longitudinal data. Only reports change in frequency and percentage of impaired </t>
  </si>
  <si>
    <t>Penaloza et al. (Spain)</t>
  </si>
  <si>
    <t>Neglect (BIT and LBT), and signal detection (Starry Night Test), disengagement time (Spatial Cueing)</t>
  </si>
  <si>
    <t>Sarkamo et al. (Finland)</t>
  </si>
  <si>
    <t>Ischemic or hemorrhagic  stroke (with seizures 2 weeks to 3 years after their troke)</t>
  </si>
  <si>
    <r>
      <t xml:space="preserve">MMSE; Attention (DS forward; 
DS backward; </t>
    </r>
    <r>
      <rPr>
        <b/>
        <sz val="12"/>
        <color rgb="FFFF0000"/>
        <rFont val="Calibri"/>
      </rPr>
      <t>frontal executive function
(</t>
    </r>
    <r>
      <rPr>
        <sz val="12"/>
        <color rgb="FFFF0000"/>
        <rFont val="Calibri"/>
      </rPr>
      <t xml:space="preserve">Stroop word reading; Stroop colour reading); </t>
    </r>
    <r>
      <rPr>
        <b/>
        <sz val="12"/>
        <color rgb="FFFF0000"/>
        <rFont val="Calibri"/>
      </rPr>
      <t xml:space="preserve">Verbal semantic; Verbal fluency; WMS; </t>
    </r>
    <r>
      <rPr>
        <sz val="12"/>
        <color rgb="FFFF0000"/>
        <rFont val="Calibri"/>
      </rPr>
      <t>Raven’s matrices; Corsi span and supraspan; and Progressive matrices</t>
    </r>
  </si>
  <si>
    <t>Full text requested. Seems to meet inclusion criteria. Requested to corresponding author on June 15th 2018</t>
  </si>
  <si>
    <t>Does not exist. Listed in Journal of Neural Regeneration Research. But does not exist in database. Not available online.</t>
  </si>
  <si>
    <t>377 patients (age 80.4, SD 3.7)</t>
  </si>
  <si>
    <t xml:space="preserve">No stroke at baseline. MMSE scores in text, page 167. Transform to text PDF. </t>
  </si>
  <si>
    <t>Cognitive function in patients with peripheral artery disease: a prospective single-center cohort study</t>
  </si>
  <si>
    <t>No cognition. Looks at incidence of dementia but does not report any cognitive outcome. Report very hard to find</t>
  </si>
  <si>
    <t>Randomized block design</t>
  </si>
  <si>
    <t>47 stroke (age 55.91, SD 12.1; NDT group=22, age 54.86, SD 13.4; POWM group=25, age 56.84, SD 11.03)</t>
  </si>
  <si>
    <t>Admission (65 days PS), and 8 weeks after (4 months PS)</t>
  </si>
  <si>
    <t>65 and 121 days</t>
  </si>
  <si>
    <t>Neurologist (admission) and after 8 weeks of therapy (not specified)</t>
  </si>
  <si>
    <t>1 subject withdrew</t>
  </si>
  <si>
    <t>excluded global and severe aphasia</t>
  </si>
  <si>
    <t>Cognitive dysfunction included (score not specified)</t>
  </si>
  <si>
    <t>59 stroke patients (depressed=17, age 58.5, SD 15.6; non-depressed=42, age 65.3, SD 12.5)</t>
  </si>
  <si>
    <t>3, 6, 9, 12, 18, and 24 months (days PS depressed=51.4, SD 77.2; non-depressed 36.1, SD 53.2)</t>
  </si>
  <si>
    <t>only used complete cases</t>
  </si>
  <si>
    <t>MMSE in abstract and figures. Mean reported and no dispersion measure (SD or IQR)</t>
  </si>
  <si>
    <t>GDS at baseline in table 1. Post treatment in text under results</t>
  </si>
  <si>
    <t>180 stroke patients (age=61, SD 13.3</t>
  </si>
  <si>
    <t>LTFU 35, not treated 5, incomplete information 24, unknown 6</t>
  </si>
  <si>
    <t>no additional neuro deficits</t>
  </si>
  <si>
    <t>No stroke at baseline. Does not report cognition longitudinal data (3MSE). Data presented as mean of errors and divided into gender</t>
  </si>
  <si>
    <t>See figure 1 (p.454) for details</t>
  </si>
  <si>
    <t>MMSE LT 24 points</t>
  </si>
  <si>
    <t>355 stroke patients at baseline (80 years, SD 4.1)</t>
  </si>
  <si>
    <t>Repeated cohort. Very likely to be the same as ballard 2003. Patients older than 75, recruited from same registry (Tyneside and Wearside), at around the same time, and evaluated 3 and 15 months PS. Baseline scores and change over time (mean, SD) reported for CAMCOG, and 3 authors are the same</t>
  </si>
  <si>
    <t>Ischemic (OCSP scale)</t>
  </si>
  <si>
    <t>META ANALSIS ONLY. EXCLUDE FROM SCOPING REVIEW. Repeated cohort. Same as Ballard 2004 and Allan 2013 (both were excluded). Multiple cognitive tests at baseline and FU, but split in 3 tables  (dementia, MCI, and stable cases)</t>
  </si>
  <si>
    <t>yes (CAMCOG)</t>
  </si>
  <si>
    <t>3 months PS, and annually for up to 10 years PS</t>
  </si>
  <si>
    <t>Scoping review only. Repeated cohort. Same as Ballard 2003 (which was included in meta-analysis and excluded from scoping). Does not report cognition longitudinal data (CAMCOG). Only depression</t>
  </si>
  <si>
    <t xml:space="preserve">All instruments administered by principal investigator. Baseline and 2 weeks obtained in-person; last 2 assessments via telephone. </t>
  </si>
  <si>
    <t>First ischemic within the last 48 hours</t>
  </si>
  <si>
    <t>18 stroke patients with neglect (age, 58.83, SD 12.52)</t>
  </si>
  <si>
    <t>1, 3, and 6 months after PA (51-52 days PS)</t>
  </si>
  <si>
    <t>Therapeutic efficacy (FIM), Spatial neglect severity (BIT)</t>
  </si>
  <si>
    <t>Researchers carried out evaluations</t>
  </si>
  <si>
    <t>Global cognitive function (MDRS)</t>
  </si>
  <si>
    <t>165 patients (age 73, range 42-100)</t>
  </si>
  <si>
    <t>At three years, 54 patients were dead, and 1 patient was LTFU</t>
  </si>
  <si>
    <t>Follow-up visit or interview with family or general practitioner</t>
  </si>
  <si>
    <t>Repeated cohort. Lille stroke/dementia study. Does not report cognition longitudinal data. HR only. Repeated cohort. Lille stroke/dementia study</t>
  </si>
  <si>
    <t>6 months PS and annually for 3 years</t>
  </si>
  <si>
    <t>Visit with a neurologist or by telephone contact with the patient’s family or general practitioner</t>
  </si>
  <si>
    <t>Influence of cognitive impairment on the institutionalisation rate 3 years after a stroke</t>
  </si>
  <si>
    <t xml:space="preserve">Repeated cohort. NOT ON COVIDENCE. Lille stroke/dementia study. Does not report cognition longitudinal data. Only modeling results. </t>
  </si>
  <si>
    <t>Repeated cohort. Dementia / stroke Lille study. Does not report cognition longitudinal data (MDRS). Only model results</t>
  </si>
  <si>
    <t>Ischemic, hemorrhagic, TIA, and ICH</t>
  </si>
  <si>
    <t>Veterans Affairs Medical Centers (VAMCs) throughout the United State</t>
  </si>
  <si>
    <t>Before and after trial</t>
  </si>
  <si>
    <t>40 stroke patients (20 control, age 60.2, SD 11.62 and 20 experimental age 59.7, SD, 13.8)</t>
  </si>
  <si>
    <t>~16 days and 44 days PS</t>
  </si>
  <si>
    <t>Subjects were tested and trained on a one-to-one basis during their normal daily therapy sessions</t>
  </si>
  <si>
    <t>Global cognitive status (MMSE and SIS)</t>
  </si>
  <si>
    <t>Data were collected by phone with trained research assistants during structured, 1-hour long interviews</t>
  </si>
  <si>
    <t>yes (MMSE and SIS)</t>
  </si>
  <si>
    <t>Repeated cohort. Same as Gregorovich 2015. Does not report cognition longitudinal data (MMSE and SIS). Model results only</t>
  </si>
  <si>
    <t>Repeated cohort. Same as Gregorovich 2015. Does not report cognition longitudinal data (sum of z scores SIS and MMSE)</t>
  </si>
  <si>
    <t>Does not report cognition longitudinal data (MMSE and SIS compound score). Other papers on this cohort excluded. Model results only</t>
  </si>
  <si>
    <t>Cognitive functioning (MMSE, FIM, and SIS)</t>
  </si>
  <si>
    <t>within 7  days, and 1, 3, 6, 12 and 18 months PS</t>
  </si>
  <si>
    <t>32 patients died, and 29 patients refused further participation or were LTFU</t>
  </si>
  <si>
    <t>186 patients, 125 with complete data (age 70.1, SD 12.7)</t>
  </si>
  <si>
    <t>All assessments were performed by a trained interviewer</t>
  </si>
  <si>
    <t>Duplicate. Does not report cognition longitudinal data (MMSE). Forest plots with RR reported. PROGRESS cohort</t>
  </si>
  <si>
    <t>Ischemic, hemorrhagic, TIA and unknown</t>
  </si>
  <si>
    <t>Dufouil et al.  (France)</t>
  </si>
  <si>
    <t>MRI substudy from PROGESS trial</t>
  </si>
  <si>
    <t>226 stroke patients (age 60.5, SD 10.8)</t>
  </si>
  <si>
    <t>Unclear</t>
  </si>
  <si>
    <t>12 month prospective study</t>
  </si>
  <si>
    <t>Cognitive functino (MMSE-Thai version)</t>
  </si>
  <si>
    <t>316 patients  with complete data (age 65, SD 15)</t>
  </si>
  <si>
    <t>32 participants (18 controls, median age 63, IQR 60.75-67), 6 stroke with good recovery, mean age age 58.67, SD 11.02; 8 stroke with poor, mean age 66.50, SD 6.37)</t>
  </si>
  <si>
    <t>excluded (NIHSS item 14 of 1 or less)</t>
  </si>
  <si>
    <t>Double blind, placebo controlled RCT</t>
  </si>
  <si>
    <t>acute ischemic stroke</t>
  </si>
  <si>
    <t>137 patients  (dose-1mg, n=11, age 62.3, SD 14.3; placebo n=9, age 64.7, SD 6; dose-3mg n=11, age 69.8, SD 8.3; placebo n=10, age 65.8, SD 13.4; dose-6mg n=70, age  64.2, SD 13.1; placebo n= 67, age 65.6, SD 11.3)</t>
  </si>
  <si>
    <t>139 randomized, 0 LTFU and 45 discontinued treatment</t>
  </si>
  <si>
    <t>Kohler et al. (Germany)</t>
  </si>
  <si>
    <t>A neuropsychologist completed a neuropsychological assessment</t>
  </si>
  <si>
    <t>38 patients refused to participate, 19 LTFU, 6 severely injured</t>
  </si>
  <si>
    <t>223 stroke patients (age 54, SD 9.8 years)</t>
  </si>
  <si>
    <t>baseline, and 6 months PS</t>
  </si>
  <si>
    <t>Repeated cohort. Same as Kauranen 2015. Does not report cognition longitudinal data (multiple tests). Model results only</t>
  </si>
  <si>
    <r>
      <t>EF</t>
    </r>
    <r>
      <rPr>
        <sz val="12"/>
        <color rgb="FFFF0000"/>
        <rFont val="Calibri"/>
      </rPr>
      <t xml:space="preserve"> (TMT B, go/no go task, and phonemic fluency), </t>
    </r>
    <r>
      <rPr>
        <b/>
        <sz val="12"/>
        <color rgb="FFFF0000"/>
        <rFont val="Calibri"/>
      </rPr>
      <t>psychomotor speed</t>
    </r>
    <r>
      <rPr>
        <sz val="12"/>
        <color rgb="FFFF0000"/>
        <rFont val="Calibri"/>
      </rPr>
      <t xml:space="preserve"> (TMT A, time of copying task, and time of MTT), </t>
    </r>
    <r>
      <rPr>
        <b/>
        <sz val="12"/>
        <color rgb="FFFF0000"/>
        <rFont val="Calibri"/>
      </rPr>
      <t>episodic memory</t>
    </r>
    <r>
      <rPr>
        <sz val="12"/>
        <color rgb="FFFF0000"/>
        <rFont val="Calibri"/>
      </rPr>
      <t xml:space="preserve"> (LM I and II [from WMS-R], learning a series of 10 unrelated words,  and modified BVRT), </t>
    </r>
    <r>
      <rPr>
        <b/>
        <sz val="12"/>
        <color rgb="FFFF0000"/>
        <rFont val="Calibri"/>
      </rPr>
      <t>delayed recall</t>
    </r>
    <r>
      <rPr>
        <sz val="12"/>
        <color rgb="FFFF0000"/>
        <rFont val="Calibri"/>
      </rPr>
      <t xml:space="preserve"> (recall 10 unrelated words, and delayed recall [item added to BVRT]), </t>
    </r>
    <r>
      <rPr>
        <b/>
        <sz val="12"/>
        <color rgb="FFFF0000"/>
        <rFont val="Calibri"/>
      </rPr>
      <t>delayed recognition</t>
    </r>
    <r>
      <rPr>
        <sz val="12"/>
        <color rgb="FFFF0000"/>
        <rFont val="Calibri"/>
      </rPr>
      <t xml:space="preserve"> (item added to BVRT), </t>
    </r>
    <r>
      <rPr>
        <b/>
        <sz val="12"/>
        <color rgb="FFFF0000"/>
        <rFont val="Calibri"/>
      </rPr>
      <t>working memory</t>
    </r>
    <r>
      <rPr>
        <sz val="12"/>
        <color rgb="FFFF0000"/>
        <rFont val="Calibri"/>
      </rPr>
      <t xml:space="preserve"> (DS [WAIS - III], homogeneous interference task, and heterogeneous interference task), </t>
    </r>
    <r>
      <rPr>
        <b/>
        <sz val="12"/>
        <color rgb="FFFF0000"/>
        <rFont val="Calibri"/>
      </rPr>
      <t>language</t>
    </r>
    <r>
      <rPr>
        <sz val="12"/>
        <color rgb="FFFF0000"/>
        <rFont val="Calibri"/>
      </rPr>
      <t xml:space="preserve"> (MTT, VNT-SF [from BNT],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</si>
  <si>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t>Does not report cognition longitudinal data. Originally included as "long data OK" but then moved to no long data. Only provides frequencies ot patients with and without deficit at different time-points</t>
  </si>
  <si>
    <t>Three-hour visit in research laboratory.</t>
  </si>
  <si>
    <t>History of neuro condition</t>
  </si>
  <si>
    <t>Mild stroke (NIHSS LT 6)</t>
  </si>
  <si>
    <t>3 weeks and 7 months PS</t>
  </si>
  <si>
    <t>21 first mild stroke patients (skilled workers = 12, age 51. 17, SD 7.33; unskilled workers = 9, age 49.67, SD 7.75)</t>
  </si>
  <si>
    <t>3 days, 1 week, and 6 months PS</t>
  </si>
  <si>
    <t>50  first stroke (mean age 65, SD 14 years)</t>
  </si>
  <si>
    <t>36 patients participated in first two phases, 8 new patients were admitted only during the subacute phase. Only 19 patients could be examined again in the chronic phase. In all, 14 patients participated in all three evaluations.</t>
  </si>
  <si>
    <t>All tests were chosen to be given at the bedside and across a wide range of stroke severities</t>
  </si>
  <si>
    <t>confusion, severe clouding of consciusness or agiteted excluded</t>
  </si>
  <si>
    <t>6 year longitudinal</t>
  </si>
  <si>
    <t>individuals examined in their home by experienced registered nurses specifically trained for the study and continuously supervised</t>
  </si>
  <si>
    <t>Does not report cognitive data for stroke subsample (multiple tests). Only figures without dispersion scores</t>
  </si>
  <si>
    <t>3 months and 3 years PS</t>
  </si>
  <si>
    <t>Hinkle (USA)</t>
  </si>
  <si>
    <t>Due to the advanced age of this population and the presence of neurological deficits affecting vision and strength, all instruments were read to the subjects. To- tal time for administration of the study instruments was approximately 1 hour. Breaks were taken during the interviews as needed to relieve subject fatigue</t>
  </si>
  <si>
    <t>INCLUDE IN META ANALYSIS. Originally excluded as "Does not report cognition longitudinal data (multiple tests)" but baseline scores found in-tex in background section</t>
  </si>
  <si>
    <t>Ischemic (motor stroke)</t>
  </si>
  <si>
    <t>100 patients at baseline; 60 patients at 3 years (age 64.72, SD 13.8)</t>
  </si>
  <si>
    <t>Only 30 completed cognitive function testing at 3 years</t>
  </si>
  <si>
    <t>yes (MMSE and COGNISTAT)</t>
  </si>
  <si>
    <t>Male/Female ratio</t>
  </si>
  <si>
    <r>
      <t xml:space="preserve">Cognitive domain (cognitive instrument) [as reported by authors] </t>
    </r>
    <r>
      <rPr>
        <b/>
        <sz val="12"/>
        <color rgb="FFFFC000"/>
        <rFont val="Calibri"/>
      </rPr>
      <t>-</t>
    </r>
    <r>
      <rPr>
        <b/>
        <sz val="12"/>
        <color rgb="FF000000"/>
        <rFont val="Calibri"/>
      </rPr>
      <t xml:space="preserve"> </t>
    </r>
    <r>
      <rPr>
        <b/>
        <sz val="12"/>
        <color rgb="FFFFC000"/>
        <rFont val="Calibri"/>
      </rPr>
      <t>organize alphabetically</t>
    </r>
  </si>
  <si>
    <t>16/10</t>
  </si>
  <si>
    <r>
      <t xml:space="preserve">Evaluation time points (time after stroke onset) </t>
    </r>
    <r>
      <rPr>
        <b/>
        <sz val="12"/>
        <color rgb="FFFFC000"/>
        <rFont val="Calibri"/>
      </rPr>
      <t>discuss inclusion</t>
    </r>
  </si>
  <si>
    <t>Does not report cognitive data for stroke subsample (multiple tests), only HR model</t>
  </si>
  <si>
    <t>Prospective, population-based, longitudinal study</t>
  </si>
  <si>
    <t>Does not report cognitive data for stroke subsample (3MSE). Only baseline scores reported</t>
  </si>
  <si>
    <t>Questionnaire interviews were performed by a trained research nurse, with translations for non-English- speaking patients.</t>
  </si>
  <si>
    <t>Visual and hearing impairment in 10 and 5% of patients</t>
  </si>
  <si>
    <t>yes (AMT)</t>
  </si>
  <si>
    <t>22 unplanned discharges (excluded from study)</t>
  </si>
  <si>
    <t>178 patients (age 71.5, SD 10.5)</t>
  </si>
  <si>
    <t>96/82</t>
  </si>
  <si>
    <t>12-month Prospective observational</t>
  </si>
  <si>
    <t>premorbid dementia excluded</t>
  </si>
  <si>
    <t>122 patients (age 58.20, SD 10.50 years)</t>
  </si>
  <si>
    <t>Cognition (ECAQ)</t>
  </si>
  <si>
    <t>Within 72 hours of admission [unclear time PS], and 17 days</t>
  </si>
  <si>
    <t>Admission [unclear time PS] and discharge</t>
  </si>
  <si>
    <t>Repeated cohort. ESPRIT trial. Does not report cognition longitudinal data. Only model results</t>
  </si>
  <si>
    <t>Attention, (DS, VS, and auditory detection); Language (BNT and category fluency [animals and food subtasks]); visuomotor speed, SDMT, Digit Cancellation, and Maze Task; and Visuoconstruction, (WMS-R); Visual Reproduction (Copy task, Clock Drawingand WAIS- R [Block Design]).
Memory - Verbal Memory (WLR [Immediate, Delayed and Delayed Recognition] and Story Recall [Immediate and Delayed]), and Visual Memory (Picture Recall [Immediate, Delayed, and Delayed Recognition] and WMS-R Visual Reproduction [Immediate, Delayed, and Delayed Recognition]) (ESPRIT-cog)</t>
  </si>
  <si>
    <t>Prospective longitudinal</t>
  </si>
  <si>
    <t>Admission (within 1 week PS), discharge, 1, 6, and 12 months after discharge</t>
  </si>
  <si>
    <t>no severe dysphasia (assessed by physician)</t>
  </si>
  <si>
    <t>215 patients enrolled (age 72.3, SD 10.4)</t>
  </si>
  <si>
    <t>98/117</t>
  </si>
  <si>
    <t>Interviews and measurements were administered by 3 research nurses who were trained</t>
  </si>
  <si>
    <t>Figure 1 for details</t>
  </si>
  <si>
    <t xml:space="preserve">Does not report cognition longitudinal data. Model results only. </t>
  </si>
  <si>
    <t>252 (age 60.3, SD 11.2 years)</t>
  </si>
  <si>
    <t>166/86</t>
  </si>
  <si>
    <t>155 available at 1 year</t>
  </si>
  <si>
    <t>yes (MMSE)</t>
  </si>
  <si>
    <t>Baseline (within 6 months PS) and 12 months)</t>
  </si>
  <si>
    <t>351 patients (age 73.6, SD 11.49)</t>
  </si>
  <si>
    <t>168/183</t>
  </si>
  <si>
    <t>At months 1, 6 and 12 respectively 192, 168 and 148 patients were assessed. Most drouputs were because of death (n=43)</t>
  </si>
  <si>
    <t>Significant dysphasia excluded</t>
  </si>
  <si>
    <t>Cognitive impairment (AMT and CDT)</t>
  </si>
  <si>
    <t>on</t>
  </si>
  <si>
    <t>Prospective observational study.</t>
  </si>
  <si>
    <t xml:space="preserve">34 days, and </t>
  </si>
  <si>
    <t>Speech and language deficits that would interfere in the completion of the battery</t>
  </si>
  <si>
    <t>14 recruited, 13 patients  completed (age 60, range 21-80)</t>
  </si>
  <si>
    <t>8M/5F</t>
  </si>
  <si>
    <t>Visual inattention (SCT), attention (TEA)</t>
  </si>
  <si>
    <t>1 withdre after first assessment</t>
  </si>
  <si>
    <t>3 months PS and annually for 8 years</t>
  </si>
  <si>
    <r>
      <t xml:space="preserve">Repeated cohort. NEMESIS cohort. Supp table with domains and tests http://stroke.ahajournals.org/content/37/10/2479.long </t>
    </r>
    <r>
      <rPr>
        <sz val="12"/>
        <color rgb="FFFF0000"/>
        <rFont val="Calibri"/>
      </rPr>
      <t>Contact authors for instrument scores?</t>
    </r>
  </si>
  <si>
    <t>Repeated cohort. Same as Ballard 2003 and 2004, and also Allan 2011. Does not report cognition longitudinal data (CAMCOG). Only HRs. Tyneside and Wearside in England</t>
  </si>
  <si>
    <t>Repeated cohort. Same as Ballard 2003 and 2004; And also Allan 2011 and 2013. Does not report cognition longitudinal data (CAMCOG). Only HRs</t>
  </si>
  <si>
    <t>Cognition not longitudinal. FIM assessed "functional status" and reported as an overall score. Cognitive component not reported</t>
  </si>
  <si>
    <t>Tooth et al. (USA)</t>
  </si>
  <si>
    <t>Attrition due to death n = 1,295</t>
  </si>
  <si>
    <t>9,648/10,020</t>
  </si>
  <si>
    <t>78/42</t>
  </si>
  <si>
    <t>120 patients (age 63.4, SD 8.2)</t>
  </si>
  <si>
    <t>Admission (14.6 months PS) and discharge (65.92 days after)</t>
  </si>
  <si>
    <t>Cognition (FIM)</t>
  </si>
  <si>
    <t>Ambulatory rehabilitation clinic</t>
  </si>
  <si>
    <t>21/19</t>
  </si>
  <si>
    <t>40 patients (age 66.1, SD 8.1) and 20 healthies (age 64.9, SD 10.1)</t>
  </si>
  <si>
    <t>Disability (FIM)</t>
  </si>
  <si>
    <t>Rehabilitation setting</t>
  </si>
  <si>
    <t>Admission (15 days PS ) and discharge (36 days PS)</t>
  </si>
  <si>
    <t>No visual deficits in sample</t>
  </si>
  <si>
    <t>No comprehension deficits in sample</t>
  </si>
  <si>
    <t>Prospective follow-up</t>
  </si>
  <si>
    <t>37 patients (age 61, SD 9.5)</t>
  </si>
  <si>
    <t>25/12</t>
  </si>
  <si>
    <t>Admission (28 days, SD 33) and discharge</t>
  </si>
  <si>
    <t>Registered nurse in charge of follow-ups</t>
  </si>
  <si>
    <t>Does not report cognition longitudinal data (FIM). Scores in text but only for FIM motor component at discharge.</t>
  </si>
  <si>
    <t>Baseline (3 to 6 months PS) and 28 months PS</t>
  </si>
  <si>
    <t>[not specified]</t>
  </si>
  <si>
    <t>231 patients (no CMI=197, age 66.9, SD 12.5; CMI=34, age 68.7, SD 8.7; chronic CMI=27, age 70.4, SD 7.7)</t>
  </si>
  <si>
    <t>Data available on 154 patients at FU</t>
  </si>
  <si>
    <t>yes (MoCA)</t>
  </si>
  <si>
    <t>3-6 months PS and 15-18 months PS</t>
  </si>
  <si>
    <t>Cognition (MMSE and CDR)</t>
  </si>
  <si>
    <t>406 patients (age 74.8, SD 9.6)</t>
  </si>
  <si>
    <t>228/178</t>
  </si>
  <si>
    <t>23% LTFU</t>
  </si>
  <si>
    <t>yes (MMSE and CDR)</t>
  </si>
  <si>
    <t>[STRIDE cohort]. Found in data supplement. Does not report cognition longitudinal data (MoCA). No descriptives. Only model results. STRIDE cohort</t>
  </si>
  <si>
    <t>Prospective descriptive</t>
  </si>
  <si>
    <t>First stroke</t>
  </si>
  <si>
    <t>50 patients (age 63 years, range 39-83)</t>
  </si>
  <si>
    <t>32/18</t>
  </si>
  <si>
    <t>Admission (14 days PS) and discharge (101 days PS)</t>
  </si>
  <si>
    <t>yes (3)</t>
  </si>
  <si>
    <t>Acute rehabilitation setting</t>
  </si>
  <si>
    <t>16/12</t>
  </si>
  <si>
    <t>First ever ischemic (PMAS)</t>
  </si>
  <si>
    <t>Does not report cognition longitudinal data (MMSE and MMT). No mean or SD reported. Just mentions MMSE &lt;24 = dementia. paramedian mesencephalic artery syndrome (PMAS). The clinical criteria for diagnosis of PMAS were the presence of two of the three cardinal fea- tures, hypersomnolence or drowsiness, akinetic mutism, and bilateral oculomotor nerve palsy</t>
  </si>
  <si>
    <t>1 month and 12 months PS</t>
  </si>
  <si>
    <t>28 patients (mean age men 65; mean age women 70 years)</t>
  </si>
  <si>
    <t>4 dead at 12 months</t>
  </si>
  <si>
    <t>yes (MMSE and MMT)</t>
  </si>
  <si>
    <t>334 patients (age 70.4, SD 7.5 years) and 241 heathies (age 70.6, SD 6.5)</t>
  </si>
  <si>
    <t>BDAE &lt; 3 excluded</t>
  </si>
  <si>
    <t>167/167</t>
  </si>
  <si>
    <t>Visited subjects’ homes or healthcare facilities if unable or unwilling to be examined in clinic. “Refusals” for a particular interval until had at least 4 attempts to contact and examine them. When in-person examinations were not possible, telephone information obtained</t>
  </si>
  <si>
    <t>Death occurred in 63 patients, and 17 patients were lost to follow-up</t>
  </si>
  <si>
    <t>tests were administered by a trained neuropsychological technician under the supervision of the study neuropsychologist</t>
  </si>
  <si>
    <t>[no area] (CERAD, VF [animal category], BNT, MMSE, WLMT, Constructional Praxis, WLR, and WLRT; Responsive Naming, Repetition, Commands, and Body Part Identification [all from BDAE]; Story Recall [Immediate and Delayed]; BFR; FMT, and FRT.</t>
  </si>
  <si>
    <t>Baseline and annually</t>
  </si>
  <si>
    <t>No stroke at baseline. Does not report cognition longitudinal data (MMSE). Baseline OK. Follow up data categorized</t>
  </si>
  <si>
    <t>1 and 3 years PS</t>
  </si>
  <si>
    <t>Does not report cognition longitudinal data (MMSE). Change in cognition not significant, scores not reported. FuPro-Stroke study</t>
  </si>
  <si>
    <t>patients were visited by a trained research assistant for an assessment at home or at the institution where the patient resided</t>
  </si>
  <si>
    <t>During follow-up, 13 patients died, 33 patients withdrew, and 13 patients were lost to follow-up</t>
  </si>
  <si>
    <t>264 recruited, 205 patients with complete data (age 57, SD 11)</t>
  </si>
  <si>
    <t>120/85</t>
  </si>
  <si>
    <t>included MMSE &lt;24</t>
  </si>
  <si>
    <t>No stroke at baseline. Does not report cognition longitudinal data (MMSE). Models with HR only</t>
  </si>
  <si>
    <t>De Reuck et  (Belgium)</t>
  </si>
  <si>
    <t>A three-month double-blind placebo-controlled study with an open-label long-term follow up</t>
  </si>
  <si>
    <t>11 days, 1.5,  3.5, and 18 months PS</t>
  </si>
  <si>
    <t>moderate and severe excluded</t>
  </si>
  <si>
    <t>cognitive impairment excluded</t>
  </si>
  <si>
    <t>54 at baseline, 50 finished 3 month protocol (age 64.4, SD 13.9)</t>
  </si>
  <si>
    <t>29/21</t>
  </si>
  <si>
    <t>Clinical eval performed by senior clinical psychiatrists</t>
  </si>
  <si>
    <t>4 LTFU at 3 months, 10 more at 18 months</t>
  </si>
  <si>
    <t>MMSE</t>
  </si>
  <si>
    <t>249 patients</t>
  </si>
  <si>
    <t>Repeated cohort. Does not report cognition longitudinal data (MMSE). Only baseline. FuPro-Stroke Study</t>
  </si>
  <si>
    <t>No stroke at baseline. Does not report cognition longitudinal data (multiple tests), only rate of change in a 3 year period</t>
  </si>
  <si>
    <t>7 and 90 days PS</t>
  </si>
  <si>
    <t>Open -labeled Non Randomized Phase I/II trial</t>
  </si>
  <si>
    <t>20 patients (age 55, range 32-65)</t>
  </si>
  <si>
    <t>13/7</t>
  </si>
  <si>
    <t>2 withdrew</t>
  </si>
  <si>
    <t xml:space="preserve">Long-term memory (WLM-I and II, RCFD); Working memory (DSB and DSF, block span); Attention (TMT B, Ruff 2 and 7); Lexical Fluency (COWA), Semantic fluency (animals); Visual perception (RCFC, TMT A) </t>
  </si>
  <si>
    <t>global aphasia excluded</t>
  </si>
  <si>
    <t>6 months and annually for 4 years</t>
  </si>
  <si>
    <t>4 year follow-up</t>
  </si>
  <si>
    <t>132/59</t>
  </si>
  <si>
    <t>191 patients (age 71.3, SD 8.9 years)</t>
  </si>
  <si>
    <t>174 patients with three or more Fus</t>
  </si>
  <si>
    <t>Pilot study (intervention with pre/post/one month FU</t>
  </si>
  <si>
    <t>Prognostic significance of micturition disturbances after acute stroke</t>
  </si>
  <si>
    <t>15 died, 23 new stroke, 6 new acute illness and 1 LTFU</t>
  </si>
  <si>
    <t>315 patients (age 77.1, SD 10.0)</t>
  </si>
  <si>
    <t>148/167</t>
  </si>
  <si>
    <t>10 days, and 3 months PS</t>
  </si>
  <si>
    <t>severe dementia excluded</t>
  </si>
  <si>
    <t>impaired vision excluded</t>
  </si>
  <si>
    <t>Baseline (6 days PS) and 4 years</t>
  </si>
  <si>
    <t>First lacunar</t>
  </si>
  <si>
    <t>23/16</t>
  </si>
  <si>
    <t>23 completed FU at 4 years</t>
  </si>
  <si>
    <t>62 at baseline. Complete data on 39 stroke patients (age 64.2, SD 11.1)</t>
  </si>
  <si>
    <t>no previous cognitive impairment</t>
  </si>
  <si>
    <t>Does not report cognition longitudinal data (multiple tests). Model results only. HYBRiD cohort</t>
  </si>
  <si>
    <t>No stroke at baseline. Does not report cognition longitudinal data (multiple tests). No descriptives reported</t>
  </si>
  <si>
    <t>A neurologist and a research assistant administered neuropsychological tests in the form of the modified Vascular Dementia Battery</t>
  </si>
  <si>
    <t>61/82</t>
  </si>
  <si>
    <t>o</t>
  </si>
  <si>
    <t>significant dysphasia excluded</t>
  </si>
  <si>
    <t>180 CINDs at baseline; 143 patients  completed FU (72.2, SD 8.4)</t>
  </si>
  <si>
    <t>143/180 completed FU. No significant diffferences between FU patients and dropouts at baseline</t>
  </si>
  <si>
    <t>no dementia at baseline</t>
  </si>
  <si>
    <t>[Not specified] (one year FU)</t>
  </si>
  <si>
    <t>2 year FU</t>
  </si>
  <si>
    <t>72 days and 28 months PS</t>
  </si>
  <si>
    <t>43/22</t>
  </si>
  <si>
    <t>65 patients (age 56.4, SD 11.1) and 33 healthies (52.4, tange 25-73 years)</t>
  </si>
  <si>
    <t>All patients living at home at time of assessments</t>
  </si>
  <si>
    <t>Assessments at home by an occupational therapist</t>
  </si>
  <si>
    <t>3.5, 6.5 and 9.5 months PS</t>
  </si>
  <si>
    <t>[not specified] 6 month longitudinal</t>
  </si>
  <si>
    <t>197 patients (76.9, SD 7 years)</t>
  </si>
  <si>
    <t>101/96</t>
  </si>
  <si>
    <t>Episodic memory (LM [from WMS-III]); visual perception (MVPT-V); EF-inhibition (stroop [Victoria version]); unilateral visual neglect (Bells test); language-picture naming (BNT) language-sentence comprehension (TT-SF); language-reading capacity (Montreal-Toulouse reading test)</t>
  </si>
  <si>
    <t>No AD</t>
  </si>
  <si>
    <t>34 patients (age 58.5, SD 10.9)</t>
  </si>
  <si>
    <t>28/6</t>
  </si>
  <si>
    <t>severe dysarthria or apraxia speech</t>
  </si>
  <si>
    <t>multiple baseline, parallel-group, pre- post-test design</t>
  </si>
  <si>
    <t>two types of therapy with different length (baseline 47.3 months PS, 48-49, and 50-51 months PS)</t>
  </si>
  <si>
    <t>Language (CAT); attention (TEA); verbal memory and learning (HVLT-R); visuospatial memory and learning (BVMT-R); EF (TMT B and sorting subtest [both from D-KEFS])</t>
  </si>
  <si>
    <t>Does not report cognition longitudinal data (multiple tests). Only regression analysis results. LIFT trial</t>
  </si>
  <si>
    <t>24 hours and 10 days PS</t>
  </si>
  <si>
    <t>38 stroke patients 61 years)</t>
  </si>
  <si>
    <t>21/17</t>
  </si>
  <si>
    <t>17 patients (intervention=9, age 59.1; untreated n=6, age 67.8 years)</t>
  </si>
  <si>
    <t xml:space="preserve">within 7 days </t>
  </si>
  <si>
    <t>language (oral and written naming, oral reading, repetition, and spoken and written word comprehension); hemispatial neglect (line cancellation, line bisection, copying, drawing, reading, and gap detection) Different tests for different strokes. Dominant hemisphere stroke - oral naming test; nondominant hemisphere stroke - hemispatial neglect (line cancellation test)</t>
  </si>
  <si>
    <t>7M/10F</t>
  </si>
  <si>
    <t>By a trained interviewer over the telephone for each patient</t>
  </si>
  <si>
    <t>245/105</t>
  </si>
  <si>
    <t>Cognition (modified TICS)</t>
  </si>
  <si>
    <t>Baseline and FU (5.8 years)</t>
  </si>
  <si>
    <t>Prospective longitudinal follow-up</t>
  </si>
  <si>
    <t>Cognitive performance (modified TICS)</t>
  </si>
  <si>
    <t>Trained staff by telephone</t>
  </si>
  <si>
    <t>First ICH</t>
  </si>
  <si>
    <t>685/872 alive at first week</t>
  </si>
  <si>
    <t>6 months PS and annually for 3.9 years</t>
  </si>
  <si>
    <t>462/410</t>
  </si>
  <si>
    <t>978 patients (age 71,SD 12.3)</t>
  </si>
  <si>
    <t>Does not report cognition longitudinal data (TICS). Incident dementia in models only. ICH paper. Supp data without TICS</t>
  </si>
  <si>
    <t>59/14</t>
  </si>
  <si>
    <t>~ 87 days , 9, and 15 months PS</t>
  </si>
  <si>
    <t>4 LTFU, and 3 droputs</t>
  </si>
  <si>
    <t>73 patients (age 60, no dispersion) and 73 controls</t>
  </si>
  <si>
    <t>TIA or ischemic stroke</t>
  </si>
  <si>
    <t>First lacunar stroke</t>
  </si>
  <si>
    <t>158/136</t>
  </si>
  <si>
    <t>Baseline (1.6, SD 0.7 months  and 47.5 mo FU</t>
  </si>
  <si>
    <t>487 patients at baseline. 294 patients completed FU (age 62.3, SD 10.7)</t>
  </si>
  <si>
    <t>253/109</t>
  </si>
  <si>
    <t>115/86</t>
  </si>
  <si>
    <t>114 patients (age 63.0, SD 13.8)</t>
  </si>
  <si>
    <t>62/52</t>
  </si>
  <si>
    <t>Emailed questionnaire or telephone evaluation</t>
  </si>
  <si>
    <t>16 dead at day twenty-eight</t>
  </si>
  <si>
    <t>14,  28 days, and 3 months PS</t>
  </si>
  <si>
    <t>ICH</t>
  </si>
  <si>
    <t>included (2 patients)</t>
  </si>
  <si>
    <t>1, 2, 4, 6, and 8 weeks of treatment (baseline with alexithymia 128.7 SD 178.9 days PS; without alexithymia 163, SD 200 days P-S)</t>
  </si>
  <si>
    <t>20/30</t>
  </si>
  <si>
    <t>25/20</t>
  </si>
  <si>
    <t>38/12</t>
  </si>
  <si>
    <t>longitudinal,observatioal and prospective.</t>
  </si>
  <si>
    <t>15/22</t>
  </si>
  <si>
    <t>101 patients (61.1, SD 12.9) years)</t>
  </si>
  <si>
    <t>54/47</t>
  </si>
  <si>
    <t>100 patients (age 55.2, SD 10.6)</t>
  </si>
  <si>
    <t>68/32</t>
  </si>
  <si>
    <t>2 weeks and at 2, 6, 12, and 18 months PS</t>
  </si>
  <si>
    <t>excluded severe aphasia (WAB)</t>
  </si>
  <si>
    <t>Two patients died before the 6-month follow-up, 1 before the 12-month follow- up, and 1 before the 18-month follow-up. 2 refused at six months and 4 at twelve and eighteen month FU</t>
  </si>
  <si>
    <t>Prospective study (follow up fomr a controlled trial)</t>
  </si>
  <si>
    <t>WAIS</t>
  </si>
  <si>
    <t>Design</t>
  </si>
  <si>
    <t>"other concomitant" neurological conditions excluded</t>
  </si>
  <si>
    <t>57 days PS and 3 times over 5.82 years</t>
  </si>
  <si>
    <t>1 relocated, 1 unavailable, and 39 dead</t>
  </si>
  <si>
    <t>Interviews with the participants and informants (n=36)</t>
  </si>
  <si>
    <t>77 patients (age 73.42, range 60-86)</t>
  </si>
  <si>
    <t>51/26</t>
  </si>
  <si>
    <t>3, 6, 9, 12, 18, and 24 months PS</t>
  </si>
  <si>
    <t>comprehension problems excluded</t>
  </si>
  <si>
    <t>Cognitive functioning (MMSE)</t>
  </si>
  <si>
    <t>65/39</t>
  </si>
  <si>
    <t>104 patients (fluoxetine group=40, age 68.6, SD 13.7; nortriptyline=31, age 66, SD 11.9; placebo=33, age 70.4, SD 9)</t>
  </si>
  <si>
    <t>USA-usually in the patient’s home or long-term care facility. Patients enrolled in Argentina had clinical follow-up at the Neuropsychiatry Outpatient Clinic of the Raúl Carrea Institute of Neurological Researc</t>
  </si>
  <si>
    <t>23 dropped out before completing the 12-week treatment protocol.</t>
  </si>
  <si>
    <t>Does not report cognition longitudinal data. Only HRs. Lille stroke/dementia study. Support paper (1997-Henon) contains cognitive evaluations. Lille stroke/dementia study</t>
  </si>
  <si>
    <t>97/105</t>
  </si>
  <si>
    <t>202 patients  (median age 75, range 42 to 101)</t>
  </si>
  <si>
    <t>Death occurred in 65 patients (38.5%): 42 before the M6 visit, 10 between M6 and month 12 (M12), six between M12 and month 24 (M24), and seven between M24 and M36. Of the 127 survivors at M6, 107 (84%) underwent at least one visit with the neurologist within the follow-up period</t>
  </si>
  <si>
    <t>3 months and 7 year PS</t>
  </si>
  <si>
    <t>Research nurse (face to face) or by telephone. MMSE scored by research physician</t>
  </si>
  <si>
    <t>163/85</t>
  </si>
  <si>
    <t>422 assessed at baseline; 248 at 7 year FU</t>
  </si>
  <si>
    <t>Systematic telephone interviews performed at 6 month intervals</t>
  </si>
  <si>
    <t>6 months PS and twice/year for 33 months PS</t>
  </si>
  <si>
    <r>
      <rPr>
        <b/>
        <sz val="12"/>
        <color theme="1"/>
        <rFont val="Calibri"/>
      </rPr>
      <t>Cognitive impairment</t>
    </r>
    <r>
      <rPr>
        <sz val="12"/>
        <color theme="1"/>
        <rFont val="Calibri"/>
      </rPr>
      <t xml:space="preserve"> [presence of deficits in memory or other cognitive areas sufficient to interfere with tasks of daily living]-evaluated by asking informants to compare the subject’s ability to perform a list of daily cognitive tasks involving memory, praxis, calculation, or reasoning with his or her baseline 5 to 10 years prior to the index event.</t>
    </r>
  </si>
  <si>
    <t>94 patients (mean age not reported)</t>
  </si>
  <si>
    <t>51/43</t>
  </si>
  <si>
    <t>Secondary analysis of a RCT</t>
  </si>
  <si>
    <t>Ischemic, hemorrhagic, SAH, and TIA</t>
  </si>
  <si>
    <t>Randomization, 3, 6, and every 6 months for 2.8 years</t>
  </si>
  <si>
    <t>Hankey et al. (Multinational)</t>
  </si>
  <si>
    <t>146/84</t>
  </si>
  <si>
    <t>baseline (~8 days, SD 4.4) and at 186 days and 745 days PS</t>
  </si>
  <si>
    <t>CERAD</t>
  </si>
  <si>
    <t>37 patients (age 62.3, SD 5.4)</t>
  </si>
  <si>
    <t>24/13</t>
  </si>
  <si>
    <t xml:space="preserve">Within 1 week, 21, 35, andn48.5 days PS </t>
  </si>
  <si>
    <t>verbal communication difficulties excluded</t>
  </si>
  <si>
    <t>34 completed assessments at admission and discharge; 2 readmitted, and 2 withdrew; 25 patients with complete data</t>
  </si>
  <si>
    <t>Cognitive function (NCSE and FIM)</t>
  </si>
  <si>
    <t>An occupational therapist with experience in stroke rehabilitation was responsible for administering all the assess- ments to the patients</t>
  </si>
  <si>
    <t>NCSE and FIM</t>
  </si>
  <si>
    <t>A single rater performed all behavioral assessments</t>
  </si>
  <si>
    <t>29 patients (age 56.5, SD 13.9)</t>
  </si>
  <si>
    <t>21/8</t>
  </si>
  <si>
    <t>4.3 months PS and 7 weeks after</t>
  </si>
  <si>
    <t>72/37</t>
  </si>
  <si>
    <t>13013/7319</t>
  </si>
  <si>
    <t>Does not report cognition longitudinal data. Only reported scores for patients with scores lower than 24 points. MMSE of first and penultimate visit divided by treatment groups and controls. PRoFESS trial</t>
  </si>
  <si>
    <t>120 patients (age 70, SD 9.8)</t>
  </si>
  <si>
    <t>99 patients evalated more than once, 98 at year one, 77 at year two, and 70 at year three</t>
  </si>
  <si>
    <t>Does not report cognition longitudinal data. Only reports calculated slope from analysis. SCANS study</t>
  </si>
  <si>
    <t>Benjamin et al. (England)</t>
  </si>
  <si>
    <t>at least 3 months PS and annually over 3 years</t>
  </si>
  <si>
    <t>Lacunar infarct</t>
  </si>
  <si>
    <t>36/38</t>
  </si>
  <si>
    <t>Does not report cognition longitudinal data. Only reports longitudinal MMSE data for patients with cognitive dysfunction (less than 24 points). Erlangen Stroke Project</t>
  </si>
  <si>
    <t>12, 36, and 60 months PS</t>
  </si>
  <si>
    <t>331/374</t>
  </si>
  <si>
    <t>705 patients (mean age not reported)</t>
  </si>
  <si>
    <t>aphasia excluded</t>
  </si>
  <si>
    <t>prestroke dementia excluded</t>
  </si>
  <si>
    <t>1,806 patients with first-ever stroke included. 426 dead in first year, 248 LTFU, and 173 were unable to participate. 622 dead, 267 LTFU, and 154 unable at end of third year. 765 dead, 479 LTFU, and 92 unable at end of fifth year. 705 (74%), 515 (68%), and 301 completed evals in the first, third, and fith year</t>
  </si>
  <si>
    <t>Assessment at t0 was performed during the hospital stay, whereas assessments at t1 and t2 were performed at a regional rehabilitation clinic or, if the patient had no transportation, at the patient’s residence</t>
  </si>
  <si>
    <t>Thirty-seven patients entered the study (see fig 1). Three patients were lost to follow-up</t>
  </si>
  <si>
    <t>14/17</t>
  </si>
  <si>
    <t>Within 7-8 days,  3 months, and 6 months after stroke</t>
  </si>
  <si>
    <t>31 stroke patients (pSSP=9, age 72, SD 10; noPSSP=22, age 65, SD 13)</t>
  </si>
  <si>
    <t>No adequate response to yes/no questions excluded</t>
  </si>
  <si>
    <t>premorbid cognitive disorders excluded</t>
  </si>
  <si>
    <t>37/15</t>
  </si>
  <si>
    <t>Applied cognition-EF (Neuro-QoL)</t>
  </si>
  <si>
    <t>28 days, 3 months and 12 months PS</t>
  </si>
  <si>
    <t>Either by the patient/caregiver on the web or with study staff reading the questions and recording the responses by telephone</t>
  </si>
  <si>
    <t>174 patients (age 63.5, no SD)</t>
  </si>
  <si>
    <t>92/82</t>
  </si>
  <si>
    <t>174 enrolled, 150 were assessable during hospital stay. The other 24 died by the first month. Another 60 dead by end of study without cognitive eval and 8 LTFU (Figure)</t>
  </si>
  <si>
    <t>Repeated cohort. Same as Rosenthal 2017. Does not report cognition longitudinal data. Just model results</t>
  </si>
  <si>
    <t>Repeated cohort. Same as Oksala, 2009.  Included in meta-analysis but not in scoping review. Move to excluded. Helsinki Stroke Aging Memory Study. Transform to readable PDF</t>
  </si>
  <si>
    <r>
      <t>Cognition</t>
    </r>
    <r>
      <rPr>
        <sz val="12"/>
        <color theme="1"/>
        <rFont val="Calibri"/>
      </rPr>
      <t xml:space="preserve"> (MMSE)</t>
    </r>
  </si>
  <si>
    <t>3 months</t>
  </si>
  <si>
    <r>
      <t>Cognitive global function</t>
    </r>
    <r>
      <rPr>
        <sz val="12"/>
        <color rgb="FFFF0000"/>
        <rFont val="Calibri"/>
      </rPr>
      <t xml:space="preserve"> (MMSE); EF (TMT, Stroop color naming, DS, modified WCST, and VFT); memory (LM and VR [both from WMS-R], Fuld Object Memory Evaluation); language (TT-SF, BNT, and VFT); speech functions (BDAE); visuospatial and constructional abilities (BDT [from WAIS-R], clock test, copying a triangle, copying a flag, and copying a three-dimenesional cube and a Greek cross)</t>
    </r>
  </si>
  <si>
    <t>Before-after trial</t>
  </si>
  <si>
    <t>Laboratory of a university-affiliated research rehabilitation center</t>
  </si>
  <si>
    <t xml:space="preserve">Baseline (1.46 years PS) and </t>
  </si>
  <si>
    <t>12 patients (age 56.10, SD 9.89)</t>
  </si>
  <si>
    <t>Receptive aphasia excluded</t>
  </si>
  <si>
    <t>Visuospatial hemineglec (moderate to severe) excluded</t>
  </si>
  <si>
    <t>Malouin et al. (Canada)</t>
  </si>
  <si>
    <t>Working memory (immediate serial recall) -, WM-visuospatial (block tapping); WM-verbal (reproduction of 9 monosyllabic words); WM-kinesthetic (gesture reproduction)</t>
  </si>
  <si>
    <t>10M/2F</t>
  </si>
  <si>
    <t>Cognition not longitudinal. Only motor performance assessed pre and post training, but not memory</t>
  </si>
  <si>
    <t>Not longitudinal. Poster presentation. Only abstract available. Only states 1 year PS evaluation without baseline comparisons. Memory explored but no standadized test mentioned</t>
  </si>
  <si>
    <t>Cognitive function-EF (Neuro-QoL [balancing a checkbook, remembering a list of errands, keeping track of important documents such as bills or insurance policies, and following instructions for medications])</t>
  </si>
  <si>
    <t>114 patients</t>
  </si>
  <si>
    <t>Repeated cohort. Same as Rosenthal 2017 and Naidench 2013. Does not report cognition longitudinal data. Provides ROC curve for 1 month FU</t>
  </si>
  <si>
    <t>Hofgren et al. (Sweden)</t>
  </si>
  <si>
    <t>discharge, 3 weeks, 3 months, and 1 year after discharge</t>
  </si>
  <si>
    <t>58 at baseline</t>
  </si>
  <si>
    <t>Repeated cohort. Same as Hofgren, 2007. Same evaluation timepoints as Hofgren. Does not report cognition longitudinal data. Questionnaire not cognition specific and cognitive items not reported separately</t>
  </si>
  <si>
    <t>69/78</t>
  </si>
  <si>
    <t>Does not report cognition longitudinal data. Reported z scores for each test as well as frequency of impairment for each evaluation.  Sequential Prognostic Evaluation of Aphasia after stroKe (SPEAK) study</t>
  </si>
  <si>
    <t>Repeated cohort. Same as Rasquin 2005. Does not report cognition longitudinal data. Slope and change of scores reported. No actual scores. CODAS cohort</t>
  </si>
  <si>
    <r>
      <t xml:space="preserve">MMSE; </t>
    </r>
    <r>
      <rPr>
        <b/>
        <sz val="12"/>
        <color rgb="FFFF0000"/>
        <rFont val="Calibri"/>
      </rPr>
      <t xml:space="preserve">global cognitive performance </t>
    </r>
    <r>
      <rPr>
        <sz val="12"/>
        <color rgb="FFFF0000"/>
        <rFont val="Calibri"/>
      </rPr>
      <t xml:space="preserve">(CAMCOG); </t>
    </r>
    <r>
      <rPr>
        <b/>
        <sz val="12"/>
        <color rgb="FFFF0000"/>
        <rFont val="Calibri"/>
      </rPr>
      <t xml:space="preserve">Mental speed </t>
    </r>
    <r>
      <rPr>
        <sz val="12"/>
        <color rgb="FFFF0000"/>
        <rFont val="Calibri"/>
      </rPr>
      <t xml:space="preserve">(Stroop I from the SCWT); </t>
    </r>
    <r>
      <rPr>
        <b/>
        <sz val="12"/>
        <color rgb="FFFF0000"/>
        <rFont val="Calibri"/>
      </rPr>
      <t xml:space="preserve">EF </t>
    </r>
    <r>
      <rPr>
        <sz val="12"/>
        <color rgb="FFFF0000"/>
        <rFont val="Calibri"/>
      </rPr>
      <t xml:space="preserve">(calculated with the following formula: Stroop III - (Stroop I+ StroopII)/2); </t>
    </r>
    <r>
      <rPr>
        <b/>
        <sz val="12"/>
        <color rgb="FFFF0000"/>
        <rFont val="Calibri"/>
      </rPr>
      <t xml:space="preserve">Verbal memory </t>
    </r>
    <r>
      <rPr>
        <sz val="12"/>
        <color rgb="FFFF0000"/>
        <rFont val="Calibri"/>
      </rPr>
      <t>(AVLT)</t>
    </r>
  </si>
  <si>
    <t>Jorge et al. (Multinational)</t>
  </si>
  <si>
    <t>Brioschi et al. (Switzerland)</t>
  </si>
  <si>
    <t>13/6</t>
  </si>
  <si>
    <t>20 analyzed stroke patients (brainstem or diencephalic stroke=10, age 49.3 SD 13.5 years; cortical stroke=9, age 48.9 SD 11.3 years)</t>
  </si>
  <si>
    <t>185/170</t>
  </si>
  <si>
    <t>863/755</t>
  </si>
  <si>
    <t>First ever (multiple subtypes) TOAST criteria</t>
  </si>
  <si>
    <t>90/79</t>
  </si>
  <si>
    <t>Cardonnier et al. (France)</t>
  </si>
  <si>
    <t>Does not report cognition longitudinal data. Three support papers. Lille stroke/dementia study. Other reports on this cohort excluded</t>
  </si>
  <si>
    <t>serious dysphonia (language fluency test &lt; 6 points)</t>
  </si>
  <si>
    <t>31 patients were other types of dementia, 23 died, 21 were excluded due to serous dysphonia, auditory or visual impairment, and serous diseases, 63 did not cooperate in operation or follow-up, and 5 moved other places. Altogether 342 patients were followed up in the hospital, and 61 at home.</t>
  </si>
  <si>
    <t>7-10 days PS, and 3 months after admission</t>
  </si>
  <si>
    <t>546 patients, 403 analyzed (dementia=87, age 74, SD8; non-dementia=316, age 65, SD 7)</t>
  </si>
  <si>
    <t>295/251</t>
  </si>
  <si>
    <t>Case analysis</t>
  </si>
  <si>
    <t>Dementia diagnosis (MMSE)</t>
  </si>
  <si>
    <t>attending or higher-titled physicians from the Department of Neurology of our hospital to clinically diagnose the dementia on admission or at 3 months after admission</t>
  </si>
  <si>
    <t>105 patients (age 73.1, range 42-85)</t>
  </si>
  <si>
    <t>49/46</t>
  </si>
  <si>
    <t>Cognitive impairment (MoCA)</t>
  </si>
  <si>
    <t>8.1 hours, and 1 month</t>
  </si>
  <si>
    <t>10 LTFU</t>
  </si>
  <si>
    <t>MoCA</t>
  </si>
  <si>
    <t>[not reported] 3.6 year FU</t>
  </si>
  <si>
    <t>Cognitive decline (MMSE and DRS)</t>
  </si>
  <si>
    <t>4 years PS (SD 4 years) and  ~4.4 (SD 3.7 years)  after</t>
  </si>
  <si>
    <t>Clinical  cohort</t>
  </si>
  <si>
    <t>56/110</t>
  </si>
  <si>
    <t>A multidisciplinary staff conducted a standardised examination including neurological, neuropsychological, behavioural, labora- tory and imaging assessments for each patient</t>
  </si>
  <si>
    <t>all patients had dementia</t>
  </si>
  <si>
    <t>MMSE and DRS</t>
  </si>
  <si>
    <t>2 year prospective</t>
  </si>
  <si>
    <t>within 48 hours and 3 months PS</t>
  </si>
  <si>
    <t>619 patients (death=112, age 74.6, SD 11.2; survived=507, age 65.2, SD 9.3</t>
  </si>
  <si>
    <t>313/306</t>
  </si>
  <si>
    <t>[no area] (MMSE, ADL, IADL, FOM, RVR, DS and BDT [from WAIS])</t>
  </si>
  <si>
    <t>at ten months 112 patients succumbed during the study and 29 LTFU</t>
  </si>
  <si>
    <t>post stroke dementia included</t>
  </si>
  <si>
    <t>8784 patients in final analysis (66.2, 12.6)</t>
  </si>
  <si>
    <t>5158/3626</t>
  </si>
  <si>
    <t>Ischemic, TIA, hemorrhagic and undefined</t>
  </si>
  <si>
    <t>within 5 days PS, 6 months and annually for 5 years</t>
  </si>
  <si>
    <t>Prospective intervention study</t>
  </si>
  <si>
    <t>104 patients (treatment= 50, age 52, SD 4.5; control=54, age 53, SD 5.2)</t>
  </si>
  <si>
    <t>56/48</t>
  </si>
  <si>
    <t>The enrolled patients were independently assessed by a trained neurology physician using standard instructions</t>
  </si>
  <si>
    <t>Within first day, and 1 month after</t>
  </si>
  <si>
    <t>history of cognitive impairment</t>
  </si>
  <si>
    <t>MMSE and MoCA</t>
  </si>
  <si>
    <t>Cognitive function (MoCA and MMSE)</t>
  </si>
  <si>
    <t xml:space="preserve">The impact of stroke on cognitive processing - a prospective event-related potential study
</t>
  </si>
  <si>
    <r>
      <rPr>
        <b/>
        <sz val="12"/>
        <color rgb="FFFF0000"/>
        <rFont val="Calibri"/>
      </rPr>
      <t>Global cognitive functioning</t>
    </r>
    <r>
      <rPr>
        <sz val="12"/>
        <color rgb="FFFF0000"/>
        <rFont val="Calibri"/>
      </rPr>
      <t xml:space="preserve"> (3MSE); </t>
    </r>
    <r>
      <rPr>
        <b/>
        <sz val="12"/>
        <color rgb="FFFF0000"/>
        <rFont val="Calibri"/>
      </rPr>
      <t>verbal memory</t>
    </r>
    <r>
      <rPr>
        <sz val="12"/>
        <color rgb="FFFF0000"/>
        <rFont val="Calibri"/>
      </rPr>
      <t xml:space="preserve"> (SEVLT [word-list delayed recall trial])</t>
    </r>
  </si>
  <si>
    <r>
      <t xml:space="preserve">Comments </t>
    </r>
    <r>
      <rPr>
        <b/>
        <sz val="12"/>
        <color rgb="FFFF0000"/>
        <rFont val="Calibri"/>
      </rPr>
      <t>(RED COLOR MEANS PAPERS WERE "Long data OK" and then moved to "Does not report...")</t>
    </r>
  </si>
  <si>
    <t>Bakker et al. (Netherlands)</t>
  </si>
  <si>
    <t>Hochstenbach et al. (Netherlands)</t>
  </si>
  <si>
    <t>Roosink et al. (Netherlands)</t>
  </si>
  <si>
    <t>Bouffioulx et al. (Belgium)</t>
  </si>
  <si>
    <t>Chaiyawat and Kulkantrakorn (Thailand)</t>
  </si>
  <si>
    <t>Delbari et al. (Iran)</t>
  </si>
  <si>
    <t>Dong et al. (Australia)</t>
  </si>
  <si>
    <t>Dundar et al. (Turkey)</t>
  </si>
  <si>
    <t>Erkebaeva et al. (Kazakhstan)</t>
  </si>
  <si>
    <t>Lesniak  et al. (UK)</t>
  </si>
  <si>
    <t>Rand et al. (Canada)</t>
  </si>
  <si>
    <t>Te Winkel-Witlox et al. (Netherlands)</t>
  </si>
  <si>
    <t>sample</t>
  </si>
  <si>
    <t>age</t>
  </si>
  <si>
    <t>age.sd</t>
  </si>
  <si>
    <t>Calculated.Timepoints</t>
  </si>
  <si>
    <t>970 patients [mixed sample] (age 73, SD 8); 166 pattients with AD and stroke</t>
  </si>
  <si>
    <t>Intellectual abilities (information, comprehension, similarities, arithmetic, block design, picture arrangement, picture completion, and digit symbol [from WAIS]); memory (WMS-R); motor functions (hand sequencing, hand posture, and reciprocal coordination [from Luria's tasks], and finger tapping per 10-second); language (WAB)</t>
  </si>
  <si>
    <t xml:space="preserve">Does not report cognition longitudinal data. Only coefficients from linear regression analysis (multiple tests). 2 week and 12 month assessment extracted (6 month assessment was reduced to half the items) </t>
  </si>
  <si>
    <t>[no area] MMSE and CAMCOG; EF (Stroop Test and the interference score of the CST)</t>
  </si>
  <si>
    <t>Repeated cohort. CODAS cohort. Same as Rasquin 2005. Does not report cognition longitudinal data (MMSE and CAMCOG). Only baseline descriptives reported. CODAS cohort</t>
  </si>
  <si>
    <t>Alertness, orientation, attention and short-term memory (SBT); verbal working memory (DSF and DSB [from WMS]); visual scanning patterns, number sequencing, letter sequencing, number-letter switching and motor speed (TMT); verbal memory (CVLT-II); item omissions, commissions (number of times person responds to a non-target item); hit reaction time, attentiveness, perseverations, vigilance and adjustment to presentation speed (CCPT); general inteligence (WTAR)</t>
  </si>
  <si>
    <r>
      <rPr>
        <b/>
        <sz val="12"/>
        <color theme="9" tint="-0.499984740745262"/>
        <rFont val="Calibri"/>
      </rPr>
      <t xml:space="preserve">learning </t>
    </r>
    <r>
      <rPr>
        <sz val="12"/>
        <color theme="9" tint="-0.499984740745262"/>
        <rFont val="Calibri"/>
      </rPr>
      <t xml:space="preserve">(ROIR and RODR [15 words adapted in French]); </t>
    </r>
    <r>
      <rPr>
        <b/>
        <sz val="12"/>
        <color theme="9" tint="-0.499984740745262"/>
        <rFont val="Calibri"/>
      </rPr>
      <t>EF</t>
    </r>
    <r>
      <rPr>
        <sz val="12"/>
        <color theme="9" tint="-0.499984740745262"/>
        <rFont val="Calibri"/>
      </rPr>
      <t xml:space="preserve"> (word fluencies [phonemic and semantic], and Stroop animal test); </t>
    </r>
    <r>
      <rPr>
        <b/>
        <sz val="12"/>
        <color theme="9" tint="-0.499984740745262"/>
        <rFont val="Calibri"/>
      </rPr>
      <t>alertness and divided attention</t>
    </r>
    <r>
      <rPr>
        <sz val="12"/>
        <color theme="9" tint="-0.499984740745262"/>
        <rFont val="Calibri"/>
      </rPr>
      <t xml:space="preserve"> (two computerized attention subtests [selected from the Test for Attentional Performance])</t>
    </r>
  </si>
  <si>
    <r>
      <rPr>
        <b/>
        <sz val="12"/>
        <color theme="9" tint="-0.499984740745262"/>
        <rFont val="Calibri"/>
      </rPr>
      <t>Global cognitive function</t>
    </r>
    <r>
      <rPr>
        <sz val="12"/>
        <color theme="9" tint="-0.499984740745262"/>
        <rFont val="Calibri"/>
      </rPr>
      <t xml:space="preserve"> (MDRS) [which encompasses executive functions, short-term and long-term verbal memory, visual memory, language ability, gestural praxis, gnosia, constructional and visuospatial functions, concept formation, and reasoning]</t>
    </r>
  </si>
  <si>
    <t>General cognitive functions (MMSE); unilateral neglect (BIT-conventional subtest); visual fields (Visual Confrontation Test)</t>
  </si>
  <si>
    <t>Global cognition (MMSE); sustained attention (WAIS-III-R-Digit Span Forward, MoCA attention subtest, LCT); EF and working memory (DSB [from WAIS-III-R], TMT B); phonological fluency (letter P); semantic fluency (animals); language (interview, and BNT); premotor abilities (Luria's sequences, Rhythms subtest [from MoCA], FAB); Speed and visuomotor coordination (TMT A &amp; GPT)</t>
  </si>
  <si>
    <r>
      <t>Cognitive function</t>
    </r>
    <r>
      <rPr>
        <sz val="12"/>
        <color rgb="FFFF0000"/>
        <rFont val="Calibri"/>
      </rPr>
      <t xml:space="preserve"> (MMSE, FIM and SIS)</t>
    </r>
  </si>
  <si>
    <t>Does not report cognition longitudinal data. Middelheim Interdisciplinary Stroke Study. Figures only with mean scores reported for FIM and MMSE</t>
  </si>
  <si>
    <t>Repeated cohort. Middelheim Interdisciplinary Stroke Study. Does not report cognition longitudinal data (MMSE, FIM and SIS). Paper originally included in scoping as "long data OK" but only describes people at 18 months PS</t>
  </si>
  <si>
    <t>[no area specified] (Naming and Coding subtests [from RBANS]); [no area specified] LCT; and [no area specified] (Recognition Memory Test [from RBANS])</t>
  </si>
  <si>
    <t>Does not report cognition longitudinal data. SLSR cohort. Only rates of impaired individuals with MMSE or AMT. (MMSE from 1995 to 1999; AMT from 2000 to 2010</t>
  </si>
  <si>
    <r>
      <t>Cognitive state</t>
    </r>
    <r>
      <rPr>
        <sz val="12"/>
        <color rgb="FFFF0000"/>
        <rFont val="Calibri"/>
      </rPr>
      <t xml:space="preserve"> (MMSE and AMT)</t>
    </r>
  </si>
  <si>
    <t>Aphasia (ScreeLing and Token Test); abstract reasoning (Matrix reasoning [from WAIS-III], and VSAT); visual memory (direct and delayed recall [from WMS-III], and SRMT-Faces [from CMT]); visual perception and construction (BCT, Block Design [from WAIS-III], and CDT); and EF (WCST, TMT A/B, and Weigl Sorting Test)</t>
  </si>
  <si>
    <r>
      <rPr>
        <b/>
        <sz val="12"/>
        <color theme="1"/>
        <rFont val="Calibri"/>
      </rPr>
      <t>Cognitive impairment</t>
    </r>
    <r>
      <rPr>
        <sz val="12"/>
        <color theme="1"/>
        <rFont val="Calibri"/>
      </rPr>
      <t xml:space="preserve"> (MMSE;, g</t>
    </r>
    <r>
      <rPr>
        <b/>
        <sz val="12"/>
        <color theme="1"/>
        <rFont val="Calibri"/>
      </rPr>
      <t xml:space="preserve">eneral cognitive functioning - Immediate memory, visuospatial and constructional function; language, attention and delayed Memory </t>
    </r>
    <r>
      <rPr>
        <sz val="12"/>
        <color theme="1"/>
        <rFont val="Calibri"/>
      </rPr>
      <t>(RBANS); n</t>
    </r>
    <r>
      <rPr>
        <b/>
        <sz val="12"/>
        <color theme="1"/>
        <rFont val="Calibri"/>
      </rPr>
      <t xml:space="preserve">eglect and general visual attention </t>
    </r>
    <r>
      <rPr>
        <sz val="12"/>
        <color theme="1"/>
        <rFont val="Calibri"/>
      </rPr>
      <t>(SCT)</t>
    </r>
  </si>
  <si>
    <r>
      <rPr>
        <b/>
        <sz val="12"/>
        <color theme="1"/>
        <rFont val="Calibri"/>
      </rPr>
      <t>Function</t>
    </r>
    <r>
      <rPr>
        <sz val="12"/>
        <color theme="1"/>
        <rFont val="Calibri"/>
      </rPr>
      <t xml:space="preserve"> (FIM) ; </t>
    </r>
    <r>
      <rPr>
        <b/>
        <sz val="12"/>
        <color theme="1"/>
        <rFont val="Calibri"/>
      </rPr>
      <t xml:space="preserve">cognitive mental status </t>
    </r>
    <r>
      <rPr>
        <sz val="12"/>
        <color theme="1"/>
        <rFont val="Calibri"/>
      </rPr>
      <t>(MMSE)</t>
    </r>
  </si>
  <si>
    <r>
      <rPr>
        <b/>
        <sz val="12"/>
        <color theme="1"/>
        <rFont val="Calibri"/>
      </rPr>
      <t xml:space="preserve">Cognitive impairment </t>
    </r>
    <r>
      <rPr>
        <sz val="12"/>
        <color theme="1"/>
        <rFont val="Calibri"/>
      </rPr>
      <t>(MMSE)</t>
    </r>
    <r>
      <rPr>
        <b/>
        <sz val="12"/>
        <color theme="1"/>
        <rFont val="Calibri"/>
      </rPr>
      <t>; global cognitive functions</t>
    </r>
    <r>
      <rPr>
        <sz val="12"/>
        <color theme="1"/>
        <rFont val="Calibri"/>
      </rPr>
      <t xml:space="preserve"> (MDRS); </t>
    </r>
    <r>
      <rPr>
        <b/>
        <sz val="12"/>
        <color theme="1"/>
        <rFont val="Calibri"/>
      </rPr>
      <t xml:space="preserve">attention and frontal lobe functions </t>
    </r>
    <r>
      <rPr>
        <sz val="12"/>
        <color theme="1"/>
        <rFont val="Calibri"/>
      </rPr>
      <t xml:space="preserve">(mental control [from WMS], target detection tasks, TMT B, Stroop, subtests of the MDRS); </t>
    </r>
    <r>
      <rPr>
        <b/>
        <sz val="12"/>
        <color theme="1"/>
        <rFont val="Calibri"/>
      </rPr>
      <t xml:space="preserve">short-term verbal memory </t>
    </r>
    <r>
      <rPr>
        <sz val="12"/>
        <color theme="1"/>
        <rFont val="Calibri"/>
      </rPr>
      <t xml:space="preserve">(DS, immediate recall [from FACSRT]); </t>
    </r>
    <r>
      <rPr>
        <b/>
        <sz val="12"/>
        <color theme="1"/>
        <rFont val="Calibri"/>
      </rPr>
      <t xml:space="preserve">long-term verbal memory </t>
    </r>
    <r>
      <rPr>
        <sz val="12"/>
        <color theme="1"/>
        <rFont val="Calibri"/>
      </rPr>
      <t xml:space="preserve">(FACSRT, subtests of the MDRS); </t>
    </r>
    <r>
      <rPr>
        <b/>
        <sz val="12"/>
        <color theme="1"/>
        <rFont val="Calibri"/>
      </rPr>
      <t xml:space="preserve">visual memory </t>
    </r>
    <r>
      <rPr>
        <sz val="12"/>
        <color theme="1"/>
        <rFont val="Calibri"/>
      </rPr>
      <t xml:space="preserve">(BEM 144, CBTT, subtests of the MDRS); </t>
    </r>
    <r>
      <rPr>
        <b/>
        <sz val="12"/>
        <color theme="1"/>
        <rFont val="Calibri"/>
      </rPr>
      <t>orientation</t>
    </r>
    <r>
      <rPr>
        <sz val="12"/>
        <color theme="1"/>
        <rFont val="Calibri"/>
      </rPr>
      <t xml:space="preserve"> (orientation items of the MMSE); </t>
    </r>
    <r>
      <rPr>
        <b/>
        <sz val="12"/>
        <color theme="1"/>
        <rFont val="Calibri"/>
      </rPr>
      <t>EF</t>
    </r>
    <r>
      <rPr>
        <sz val="12"/>
        <color theme="1"/>
        <rFont val="Calibri"/>
      </rPr>
      <t xml:space="preserve"> (subtests of the MDRS, WCST,verbal fluency); </t>
    </r>
    <r>
      <rPr>
        <b/>
        <sz val="12"/>
        <color theme="1"/>
        <rFont val="Calibri"/>
      </rPr>
      <t>language ability</t>
    </r>
    <r>
      <rPr>
        <sz val="12"/>
        <color theme="1"/>
        <rFont val="Calibri"/>
      </rPr>
      <t xml:space="preserve">  (confrontation naming of 36 figures, and TT-SF; </t>
    </r>
    <r>
      <rPr>
        <b/>
        <sz val="12"/>
        <color theme="1"/>
        <rFont val="Calibri"/>
      </rPr>
      <t>gestual praxis</t>
    </r>
    <r>
      <rPr>
        <sz val="12"/>
        <color theme="1"/>
        <rFont val="Calibri"/>
      </rPr>
      <t xml:space="preserve"> (subtests of the MDRS, symbolic gesture, pantomiming of object use without objects); </t>
    </r>
    <r>
      <rPr>
        <b/>
        <sz val="12"/>
        <color theme="1"/>
        <rFont val="Calibri"/>
      </rPr>
      <t xml:space="preserve">gnosia </t>
    </r>
    <r>
      <rPr>
        <sz val="12"/>
        <color theme="1"/>
        <rFont val="Calibri"/>
      </rPr>
      <t xml:space="preserve">(identification of famous faces and naming of pictures of objects); </t>
    </r>
    <r>
      <rPr>
        <b/>
        <sz val="12"/>
        <color theme="1"/>
        <rFont val="Calibri"/>
      </rPr>
      <t>constructional and visuospatial functions</t>
    </r>
    <r>
      <rPr>
        <sz val="12"/>
        <color theme="1"/>
        <rFont val="Calibri"/>
      </rPr>
      <t xml:space="preserve"> (subtests of the MDRS, construction of the MMSE); </t>
    </r>
    <r>
      <rPr>
        <b/>
        <sz val="12"/>
        <color theme="1"/>
        <rFont val="Calibri"/>
      </rPr>
      <t>concept formation</t>
    </r>
    <r>
      <rPr>
        <sz val="12"/>
        <color theme="1"/>
        <rFont val="Calibri"/>
      </rPr>
      <t xml:space="preserve"> (subtests of the MDRS, and WCST); and </t>
    </r>
    <r>
      <rPr>
        <b/>
        <sz val="12"/>
        <color theme="1"/>
        <rFont val="Calibri"/>
      </rPr>
      <t>reasoning</t>
    </r>
    <r>
      <rPr>
        <sz val="12"/>
        <color theme="1"/>
        <rFont val="Calibri"/>
      </rPr>
      <t xml:space="preserve"> (calculation, arithmetic problem solving, evaluation of judgment by the criticism of verbal absurdities).</t>
    </r>
    <r>
      <rPr>
        <b/>
        <sz val="12"/>
        <color theme="1"/>
        <rFont val="Calibri"/>
      </rPr>
      <t/>
    </r>
  </si>
  <si>
    <t>Orientation (time, length of time, place, and person); memory (AVLT, DS [from WAIS-II], RBMT, and recounting a story); attention (TMT A and TMT b, digit symbol [from WAIS-II], letter cancellation task, and picture scanning [from BIT]); visuospatial and visuoconstuctive functions (BDT [from WAIS-II], the Bobertag test, structured clock test, CDT, copying task [from BIT], and Money's road map test); language (similarities subtest [from WAIS-II], writing task, and word comprehension, sentence comprehension, naming, and verbal fluency [animals] [from DAS]); arithmetic (handling money [recognizing, counting, and arithmetic])</t>
  </si>
  <si>
    <r>
      <t>EF</t>
    </r>
    <r>
      <rPr>
        <sz val="12"/>
        <color rgb="FFFF0000"/>
        <rFont val="Calibri"/>
      </rPr>
      <t xml:space="preserve"> (TMT B, go/no go task, and phonemic fluency); </t>
    </r>
    <r>
      <rPr>
        <b/>
        <sz val="12"/>
        <color rgb="FFFF0000"/>
        <rFont val="Calibri"/>
      </rPr>
      <t>psychomotor speed</t>
    </r>
    <r>
      <rPr>
        <sz val="12"/>
        <color rgb="FFFF0000"/>
        <rFont val="Calibri"/>
      </rPr>
      <t xml:space="preserve"> (TMT A, time of copying task, and time of MTT); </t>
    </r>
    <r>
      <rPr>
        <b/>
        <sz val="12"/>
        <color rgb="FFFF0000"/>
        <rFont val="Calibri"/>
      </rPr>
      <t>episodic memory</t>
    </r>
    <r>
      <rPr>
        <sz val="12"/>
        <color rgb="FFFF0000"/>
        <rFont val="Calibri"/>
      </rPr>
      <t xml:space="preserve"> (LM II [from WMS-R], learning a series of 10 unrelated words, and modified BVRT); </t>
    </r>
    <r>
      <rPr>
        <b/>
        <sz val="12"/>
        <color rgb="FFFF0000"/>
        <rFont val="Calibri"/>
      </rPr>
      <t>working memory</t>
    </r>
    <r>
      <rPr>
        <sz val="12"/>
        <color rgb="FFFF0000"/>
        <rFont val="Calibri"/>
      </rPr>
      <t xml:space="preserve"> (DS [WAIS - III], homogeneous interference task, and heterogeneous interference task); </t>
    </r>
    <r>
      <rPr>
        <b/>
        <sz val="12"/>
        <color rgb="FFFF0000"/>
        <rFont val="Calibri"/>
      </rPr>
      <t>language</t>
    </r>
    <r>
      <rPr>
        <sz val="12"/>
        <color rgb="FFFF0000"/>
        <rFont val="Calibri"/>
      </rPr>
      <t xml:space="preserve"> (MTT, VNT,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</si>
  <si>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t>[no area] (MMSE and SIS); [no area] (FIM)</t>
  </si>
  <si>
    <r>
      <rPr>
        <b/>
        <sz val="12"/>
        <color theme="1"/>
        <rFont val="Calibri"/>
      </rPr>
      <t>Changes in general cognition (MMSE); EF</t>
    </r>
    <r>
      <rPr>
        <sz val="12"/>
        <color theme="1"/>
        <rFont val="Calibri"/>
      </rPr>
      <t xml:space="preserve"> (MDRS [initiation-perseveration); and dementia (CDR)</t>
    </r>
  </si>
  <si>
    <t>Does not report cognition longitudinal data (only change in naming and neglect error in the LCT and PNT). Different tests for different strokes.</t>
  </si>
  <si>
    <t>Neglect (LCT - for right hemisphere stroke); and [no area] (Picture naming test - for left hemisphere stroke)</t>
  </si>
  <si>
    <r>
      <t>Attention</t>
    </r>
    <r>
      <rPr>
        <sz val="12"/>
        <color rgb="FFFF0000"/>
        <rFont val="Calibri"/>
      </rPr>
      <t xml:space="preserve"> (DS, VS, and auditory detection); </t>
    </r>
    <r>
      <rPr>
        <b/>
        <sz val="12"/>
        <color rgb="FFFF0000"/>
        <rFont val="Calibri"/>
      </rPr>
      <t xml:space="preserve">language </t>
    </r>
    <r>
      <rPr>
        <sz val="12"/>
        <color rgb="FFFF0000"/>
        <rFont val="Calibri"/>
      </rPr>
      <t xml:space="preserve">(mBN and category fluency [animals and food subtasks]); </t>
    </r>
    <r>
      <rPr>
        <b/>
        <sz val="12"/>
        <color rgb="FFFF0000"/>
        <rFont val="Calibri"/>
      </rPr>
      <t xml:space="preserve">Visuomotor speed </t>
    </r>
    <r>
      <rPr>
        <sz val="12"/>
        <color rgb="FFFF0000"/>
        <rFont val="Calibri"/>
      </rPr>
      <t xml:space="preserve">(SDMT, Digit Cancellation, and Maze Task); </t>
    </r>
    <r>
      <rPr>
        <b/>
        <sz val="12"/>
        <color rgb="FFFF0000"/>
        <rFont val="Calibri"/>
      </rPr>
      <t>Visuoconstruction</t>
    </r>
    <r>
      <rPr>
        <sz val="12"/>
        <color rgb="FFFF0000"/>
        <rFont val="Calibri"/>
      </rPr>
      <t xml:space="preserve"> (VR copy task [from WMS-R], Clock Drawing, and block design [from WAIS-R]); </t>
    </r>
    <r>
      <rPr>
        <b/>
        <sz val="12"/>
        <color rgb="FFFF0000"/>
        <rFont val="Calibri"/>
      </rPr>
      <t>Verbal Memory</t>
    </r>
    <r>
      <rPr>
        <sz val="12"/>
        <color rgb="FFFF0000"/>
        <rFont val="Calibri"/>
      </rPr>
      <t xml:space="preserve"> (WLR [Immediate, Delayed, and Delayed Recognition] and Story Recall [Immediate and Delayed]); </t>
    </r>
    <r>
      <rPr>
        <b/>
        <sz val="12"/>
        <color rgb="FFFF0000"/>
        <rFont val="Calibri"/>
      </rPr>
      <t>Visual Memory</t>
    </r>
    <r>
      <rPr>
        <sz val="12"/>
        <color rgb="FFFF0000"/>
        <rFont val="Calibri"/>
      </rPr>
      <t xml:space="preserve"> (Picture Recall [Immediate, Delayed and Delayed Recognition] and VR [Immediate, Delayed, and Delayed Recognition - from WMS-R])</t>
    </r>
  </si>
  <si>
    <r>
      <rPr>
        <b/>
        <sz val="12"/>
        <color theme="1"/>
        <rFont val="Calibri"/>
      </rPr>
      <t>Global cognitive impairment</t>
    </r>
    <r>
      <rPr>
        <sz val="12"/>
        <color theme="1"/>
        <rFont val="Calibri"/>
      </rPr>
      <t xml:space="preserve"> (MMSE); </t>
    </r>
    <r>
      <rPr>
        <b/>
        <sz val="12"/>
        <color theme="1"/>
        <rFont val="Calibri"/>
      </rPr>
      <t>memory registration</t>
    </r>
    <r>
      <rPr>
        <sz val="12"/>
        <color theme="1"/>
        <rFont val="Calibri"/>
      </rPr>
      <t xml:space="preserve"> (10 Word list learning); </t>
    </r>
    <r>
      <rPr>
        <b/>
        <sz val="12"/>
        <color theme="1"/>
        <rFont val="Calibri"/>
      </rPr>
      <t>recall</t>
    </r>
    <r>
      <rPr>
        <sz val="12"/>
        <color theme="1"/>
        <rFont val="Calibri"/>
      </rPr>
      <t xml:space="preserve"> (delayed recall test); EF (animal naming test)</t>
    </r>
  </si>
  <si>
    <r>
      <t xml:space="preserve">Global cognition </t>
    </r>
    <r>
      <rPr>
        <sz val="12"/>
        <color rgb="FF000000"/>
        <rFont val="Calibri"/>
      </rPr>
      <t>(CIMP-QUEST</t>
    </r>
    <r>
      <rPr>
        <b/>
        <sz val="12"/>
        <color rgb="FF000000"/>
        <rFont val="Calibri"/>
      </rPr>
      <t>); Speed and attention</t>
    </r>
    <r>
      <rPr>
        <sz val="12"/>
        <color rgb="FF000000"/>
        <rFont val="Calibri"/>
      </rPr>
      <t xml:space="preserve"> [psychomotor speed] (TMT A; Stroop Test 1 and 2 [Victoria version]); a</t>
    </r>
    <r>
      <rPr>
        <b/>
        <sz val="12"/>
        <color rgb="FF000000"/>
        <rFont val="Calibri"/>
      </rPr>
      <t xml:space="preserve">uditory memory </t>
    </r>
    <r>
      <rPr>
        <sz val="12"/>
        <color rgb="FF000000"/>
        <rFont val="Calibri"/>
      </rPr>
      <t>(WLM); n</t>
    </r>
    <r>
      <rPr>
        <b/>
        <sz val="12"/>
        <color rgb="FF000000"/>
        <rFont val="Calibri"/>
      </rPr>
      <t>on-verbal visual memory</t>
    </r>
    <r>
      <rPr>
        <sz val="12"/>
        <color rgb="FF000000"/>
        <rFont val="Calibri"/>
      </rPr>
      <t xml:space="preserve"> (CMT); v</t>
    </r>
    <r>
      <rPr>
        <b/>
        <sz val="12"/>
        <color rgb="FF000000"/>
        <rFont val="Calibri"/>
      </rPr>
      <t>isuospatial function</t>
    </r>
    <r>
      <rPr>
        <sz val="12"/>
        <color rgb="FF000000"/>
        <rFont val="Calibri"/>
      </rPr>
      <t xml:space="preserve"> (Draw mirror image of a cup; count number of cubes; and copy a cube); </t>
    </r>
    <r>
      <rPr>
        <b/>
        <sz val="12"/>
        <color rgb="FF000000"/>
        <rFont val="Calibri"/>
      </rPr>
      <t>higher visual perception</t>
    </r>
    <r>
      <rPr>
        <sz val="12"/>
        <color rgb="FF000000"/>
        <rFont val="Calibri"/>
      </rPr>
      <t xml:space="preserve"> (VOSP [Silhouettes subtest]); l</t>
    </r>
    <r>
      <rPr>
        <b/>
        <sz val="12"/>
        <color rgb="FF000000"/>
        <rFont val="Calibri"/>
      </rPr>
      <t xml:space="preserve">anguage </t>
    </r>
    <r>
      <rPr>
        <sz val="12"/>
        <color rgb="FF000000"/>
        <rFont val="Calibri"/>
      </rPr>
      <t xml:space="preserve">[judged by neuropsychologist] (spontaneous speech fluency, auditory comp-rehension, anomia, verbal and literal para-phasia, reading and writing capacity); </t>
    </r>
    <r>
      <rPr>
        <b/>
        <sz val="12"/>
        <color rgb="FF000000"/>
        <rFont val="Calibri"/>
      </rPr>
      <t>EF</t>
    </r>
    <r>
      <rPr>
        <sz val="12"/>
        <color rgb="FF000000"/>
        <rFont val="Calibri"/>
      </rPr>
      <t xml:space="preserve"> (I-Flex; Stroop Test (Victoria version); </t>
    </r>
    <r>
      <rPr>
        <b/>
        <sz val="12"/>
        <color rgb="FF000000"/>
        <rFont val="Calibri"/>
      </rPr>
      <t>logical deductive ability</t>
    </r>
    <r>
      <rPr>
        <sz val="12"/>
        <color rgb="FF000000"/>
        <rFont val="Calibri"/>
      </rPr>
      <t xml:space="preserve"> (RCM [set A]); </t>
    </r>
    <r>
      <rPr>
        <b/>
        <sz val="12"/>
        <color rgb="FF000000"/>
        <rFont val="Calibri"/>
      </rPr>
      <t>gnosia</t>
    </r>
    <r>
      <rPr>
        <sz val="12"/>
        <color rgb="FF000000"/>
        <rFont val="Calibri"/>
      </rPr>
      <t xml:space="preserve"> (Visual interpretation of pictures and objects; vi-sual recognition of photographs of well-known faces and colors); </t>
    </r>
    <r>
      <rPr>
        <b/>
        <sz val="12"/>
        <color rgb="FF000000"/>
        <rFont val="Calibri"/>
      </rPr>
      <t>sensory and visual neglect</t>
    </r>
    <r>
      <rPr>
        <sz val="12"/>
        <color rgb="FF000000"/>
        <rFont val="Calibri"/>
      </rPr>
      <t xml:space="preserve"> (Simultaneous stimulation of both hands; double simultaneous of both visual fields; LBT); </t>
    </r>
    <r>
      <rPr>
        <b/>
        <sz val="12"/>
        <color rgb="FF000000"/>
        <rFont val="Calibri"/>
      </rPr>
      <t>and praxia</t>
    </r>
    <r>
      <rPr>
        <sz val="12"/>
        <color rgb="FF000000"/>
        <rFont val="Calibri"/>
      </rPr>
      <t xml:space="preserve"> (Cut a paper with a pair of scissors; handle a matchbox and strike a match)</t>
    </r>
  </si>
  <si>
    <t>[no area] (MMSE); [no area] (TMT A and B , WCST, ROCF, RAVLT, 60-item BNT, and Animal Naming test)</t>
  </si>
  <si>
    <t>[no area] (MMSE); [no area] (CDT); EF (TMT A)</t>
  </si>
  <si>
    <r>
      <t>Attention</t>
    </r>
    <r>
      <rPr>
        <sz val="12"/>
        <color rgb="FFFF0000"/>
        <rFont val="Calibri"/>
      </rPr>
      <t xml:space="preserve"> [phasic alert and divided attention] (TEA, and D2); </t>
    </r>
    <r>
      <rPr>
        <b/>
        <sz val="12"/>
        <color rgb="FFFF0000"/>
        <rFont val="Calibri"/>
      </rPr>
      <t>language</t>
    </r>
    <r>
      <rPr>
        <sz val="12"/>
        <color rgb="FFFF0000"/>
        <rFont val="Calibri"/>
      </rPr>
      <t xml:space="preserve"> - </t>
    </r>
    <r>
      <rPr>
        <b/>
        <sz val="12"/>
        <color rgb="FFFF0000"/>
        <rFont val="Calibri"/>
      </rPr>
      <t xml:space="preserve">object naming from line drawing </t>
    </r>
    <r>
      <rPr>
        <sz val="12"/>
        <color rgb="FFFF0000"/>
        <rFont val="Calibri"/>
      </rPr>
      <t xml:space="preserve">(BNT-French version); </t>
    </r>
    <r>
      <rPr>
        <b/>
        <sz val="12"/>
        <color rgb="FFFF0000"/>
        <rFont val="Calibri"/>
      </rPr>
      <t>written comprehension</t>
    </r>
    <r>
      <rPr>
        <sz val="12"/>
        <color rgb="FFFF0000"/>
        <rFont val="Calibri"/>
      </rPr>
      <t xml:space="preserve"> (BDAE); </t>
    </r>
    <r>
      <rPr>
        <b/>
        <sz val="12"/>
        <color rgb="FFFF0000"/>
        <rFont val="Calibri"/>
      </rPr>
      <t>EF</t>
    </r>
    <r>
      <rPr>
        <sz val="12"/>
        <color rgb="FFFF0000"/>
        <rFont val="Calibri"/>
      </rPr>
      <t xml:space="preserve"> (Stroop [modified version]); </t>
    </r>
    <r>
      <rPr>
        <b/>
        <sz val="12"/>
        <color rgb="FFFF0000"/>
        <rFont val="Calibri"/>
      </rPr>
      <t>category and letter fluency tasks, and a nonverbal directed fluency task (5 points)</t>
    </r>
    <r>
      <rPr>
        <sz val="12"/>
        <color rgb="FFFF0000"/>
        <rFont val="Calibri"/>
      </rPr>
      <t xml:space="preserve"> (tests not specified); </t>
    </r>
    <r>
      <rPr>
        <b/>
        <sz val="12"/>
        <color rgb="FFFF0000"/>
        <rFont val="Calibri"/>
      </rPr>
      <t xml:space="preserve">Short-term verbal and nonverbal memory </t>
    </r>
    <r>
      <rPr>
        <sz val="12"/>
        <color rgb="FFFF0000"/>
        <rFont val="Calibri"/>
      </rPr>
      <t xml:space="preserve">(DS and CBT); </t>
    </r>
    <r>
      <rPr>
        <b/>
        <sz val="12"/>
        <color rgb="FFFF0000"/>
        <rFont val="Calibri"/>
      </rPr>
      <t>Long-term memory</t>
    </r>
    <r>
      <rPr>
        <sz val="12"/>
        <color rgb="FFFF0000"/>
        <rFont val="Calibri"/>
      </rPr>
      <t xml:space="preserve"> (RAVMT)</t>
    </r>
  </si>
  <si>
    <t>Does not report cognition longitudinal data (multiple tests). No descriptives reported. All tests but MMSE are part of the VDB battery</t>
  </si>
  <si>
    <r>
      <rPr>
        <b/>
        <sz val="12"/>
        <color theme="1"/>
        <rFont val="Calibri"/>
      </rPr>
      <t>Global cognitive function</t>
    </r>
    <r>
      <rPr>
        <sz val="12"/>
        <color theme="1"/>
        <rFont val="Calibri"/>
      </rPr>
      <t xml:space="preserve"> (MMSE); </t>
    </r>
    <r>
      <rPr>
        <b/>
        <sz val="12"/>
        <color theme="1"/>
        <rFont val="Calibri"/>
      </rPr>
      <t>EF</t>
    </r>
    <r>
      <rPr>
        <sz val="12"/>
        <color theme="1"/>
        <rFont val="Calibri"/>
      </rPr>
      <t xml:space="preserve"> (FAB); </t>
    </r>
    <r>
      <rPr>
        <b/>
        <sz val="12"/>
        <color theme="1"/>
        <rFont val="Calibri"/>
      </rPr>
      <t xml:space="preserve">attention </t>
    </r>
    <r>
      <rPr>
        <sz val="12"/>
        <color theme="1"/>
        <rFont val="Calibri"/>
      </rPr>
      <t xml:space="preserve">(DSB and DSF, and ADT); </t>
    </r>
    <r>
      <rPr>
        <b/>
        <sz val="12"/>
        <color theme="1"/>
        <rFont val="Calibri"/>
      </rPr>
      <t>language</t>
    </r>
    <r>
      <rPr>
        <sz val="12"/>
        <color theme="1"/>
        <rFont val="Calibri"/>
      </rPr>
      <t xml:space="preserve"> (modified BNT, verbal fluency [animal and food categories]); </t>
    </r>
    <r>
      <rPr>
        <b/>
        <sz val="12"/>
        <color theme="1"/>
        <rFont val="Calibri"/>
      </rPr>
      <t xml:space="preserve">verbal memory </t>
    </r>
    <r>
      <rPr>
        <sz val="12"/>
        <color theme="1"/>
        <rFont val="Calibri"/>
      </rPr>
      <t xml:space="preserve">(immediate and delayed word list recall, delayed word list recognition, and immediate and delayed story recall); </t>
    </r>
    <r>
      <rPr>
        <b/>
        <sz val="12"/>
        <color theme="1"/>
        <rFont val="Calibri"/>
      </rPr>
      <t xml:space="preserve">visual memory </t>
    </r>
    <r>
      <rPr>
        <sz val="12"/>
        <color theme="1"/>
        <rFont val="Calibri"/>
      </rPr>
      <t xml:space="preserve">(immediate picture recall, delayed picture recall and delayed picture recognition,  VR I and II and delayed recognition [from WMS-III]); </t>
    </r>
    <r>
      <rPr>
        <b/>
        <sz val="12"/>
        <color theme="1"/>
        <rFont val="Calibri"/>
      </rPr>
      <t xml:space="preserve">visuoconstruction </t>
    </r>
    <r>
      <rPr>
        <sz val="12"/>
        <color theme="1"/>
        <rFont val="Calibri"/>
      </rPr>
      <t xml:space="preserve">(CDT, block design [from WAIS-III], and VR copy [from WMS-III]); </t>
    </r>
    <r>
      <rPr>
        <b/>
        <sz val="12"/>
        <color theme="1"/>
        <rFont val="Calibri"/>
      </rPr>
      <t xml:space="preserve">visuomotor speed </t>
    </r>
    <r>
      <rPr>
        <sz val="12"/>
        <color theme="1"/>
        <rFont val="Calibri"/>
      </rPr>
      <t>(SDMT, DCT, and maze task)</t>
    </r>
  </si>
  <si>
    <t>Cognitive function (MMSE and MMT)</t>
  </si>
  <si>
    <r>
      <t xml:space="preserve">[no area] (MMSE); </t>
    </r>
    <r>
      <rPr>
        <b/>
        <sz val="12"/>
        <color theme="1"/>
        <rFont val="Calibri"/>
      </rPr>
      <t xml:space="preserve">attention </t>
    </r>
    <r>
      <rPr>
        <sz val="12"/>
        <color theme="1"/>
        <rFont val="Calibri"/>
      </rPr>
      <t xml:space="preserve">(DSF/B, VMSF/B, ADT); </t>
    </r>
    <r>
      <rPr>
        <b/>
        <sz val="12"/>
        <color theme="1"/>
        <rFont val="Calibri"/>
      </rPr>
      <t>language</t>
    </r>
    <r>
      <rPr>
        <sz val="12"/>
        <color theme="1"/>
        <rFont val="Calibri"/>
      </rPr>
      <t xml:space="preserve"> (modified BNT, VFT); </t>
    </r>
    <r>
      <rPr>
        <b/>
        <sz val="12"/>
        <color theme="1"/>
        <rFont val="Calibri"/>
      </rPr>
      <t xml:space="preserve">verbal memory </t>
    </r>
    <r>
      <rPr>
        <sz val="12"/>
        <color theme="1"/>
        <rFont val="Calibri"/>
      </rPr>
      <t xml:space="preserve">(WLR-IR, WLR-DR, WLR-DRec, SR-IR, SR-DR); </t>
    </r>
    <r>
      <rPr>
        <b/>
        <sz val="12"/>
        <color theme="1"/>
        <rFont val="Calibri"/>
      </rPr>
      <t xml:space="preserve">visual memory </t>
    </r>
    <r>
      <rPr>
        <sz val="12"/>
        <color theme="1"/>
        <rFont val="Calibri"/>
      </rPr>
      <t xml:space="preserve">(PR - IR, PR - DR, PR - DR, WMS-R VR - IR, WMS-R VR - DR, WMS-R VR-DRec); </t>
    </r>
    <r>
      <rPr>
        <b/>
        <sz val="12"/>
        <color theme="1"/>
        <rFont val="Calibri"/>
      </rPr>
      <t>visuoconstruction</t>
    </r>
    <r>
      <rPr>
        <sz val="12"/>
        <color theme="1"/>
        <rFont val="Calibri"/>
      </rPr>
      <t xml:space="preserve"> (WMS-R VR - Copy, CDT, BD[from WAIS-R]); </t>
    </r>
    <r>
      <rPr>
        <b/>
        <sz val="12"/>
        <color theme="1"/>
        <rFont val="Calibri"/>
      </rPr>
      <t xml:space="preserve">visuomotor speed </t>
    </r>
    <r>
      <rPr>
        <sz val="12"/>
        <color theme="1"/>
        <rFont val="Calibri"/>
      </rPr>
      <t>(DCT, DSMT, Maze Task)</t>
    </r>
  </si>
  <si>
    <r>
      <rPr>
        <b/>
        <sz val="12"/>
        <color theme="1"/>
        <rFont val="Calibri"/>
      </rPr>
      <t>Memory</t>
    </r>
    <r>
      <rPr>
        <sz val="12"/>
        <color theme="1"/>
        <rFont val="Calibri"/>
      </rPr>
      <t xml:space="preserve"> (immediate recall, delayed recall, and delayed recognition [from RAVLT], and DSF [from WAIS-III); </t>
    </r>
    <r>
      <rPr>
        <b/>
        <sz val="12"/>
        <color theme="1"/>
        <rFont val="Calibri"/>
      </rPr>
      <t>EF</t>
    </r>
    <r>
      <rPr>
        <sz val="12"/>
        <color theme="1"/>
        <rFont val="Calibri"/>
      </rPr>
      <t xml:space="preserve"> (Stroop [interference score], and TMT [interference score], category fluency [animals and professions], and letter fluency, letter-number fluency, letter-number sequencing [from WAIS-III], and DSB [from WAIS-III]); </t>
    </r>
    <r>
      <rPr>
        <b/>
        <sz val="12"/>
        <color theme="1"/>
        <rFont val="Calibri"/>
      </rPr>
      <t>information processing speed</t>
    </r>
    <r>
      <rPr>
        <sz val="12"/>
        <color theme="1"/>
        <rFont val="Calibri"/>
      </rPr>
      <t xml:space="preserve"> (symbol substitution - coding subtest [from WAIS-III], TMT A, and SCWT parts 1 and 2) </t>
    </r>
  </si>
  <si>
    <r>
      <rPr>
        <b/>
        <sz val="12"/>
        <color theme="1"/>
        <rFont val="Calibri"/>
      </rPr>
      <t>General cognitive functioning</t>
    </r>
    <r>
      <rPr>
        <sz val="12"/>
        <color theme="1"/>
        <rFont val="Calibri"/>
      </rPr>
      <t xml:space="preserve"> (MMSE [acute and chronic stages only]); </t>
    </r>
    <r>
      <rPr>
        <b/>
        <sz val="12"/>
        <color theme="1"/>
        <rFont val="Calibri"/>
      </rPr>
      <t>Unilateral visuospatial neglect</t>
    </r>
    <r>
      <rPr>
        <sz val="12"/>
        <color theme="1"/>
        <rFont val="Calibri"/>
      </rPr>
      <t xml:space="preserve"> (Star Cancellation [from BIT], line bisection and copy of the Gainotti–Ogden figure, Reading of a short text of four lines); </t>
    </r>
    <r>
      <rPr>
        <b/>
        <sz val="12"/>
        <color theme="1"/>
        <rFont val="Calibri"/>
      </rPr>
      <t>personal neglect</t>
    </r>
    <r>
      <rPr>
        <sz val="12"/>
        <color theme="1"/>
        <rFont val="Calibri"/>
      </rPr>
      <t xml:space="preserve"> (procedure of Bisiach); </t>
    </r>
    <r>
      <rPr>
        <b/>
        <sz val="12"/>
        <color theme="1"/>
        <rFont val="Calibri"/>
      </rPr>
      <t>mental flexibility</t>
    </r>
    <r>
      <rPr>
        <sz val="12"/>
        <color theme="1"/>
        <rFont val="Calibri"/>
      </rPr>
      <t xml:space="preserve"> (VF - categorical [animals], phonological [words]); self-monitoring of non-motor performance (Marcel et al. 2004 procedure); </t>
    </r>
    <r>
      <rPr>
        <b/>
        <sz val="12"/>
        <color theme="1"/>
        <rFont val="Calibri"/>
      </rPr>
      <t>mental flexibility and reasoning</t>
    </r>
    <r>
      <rPr>
        <sz val="12"/>
        <color theme="1"/>
        <rFont val="Calibri"/>
      </rPr>
      <t xml:space="preserve"> (Weigl CST); </t>
    </r>
    <r>
      <rPr>
        <b/>
        <sz val="12"/>
        <color theme="1"/>
        <rFont val="Calibri"/>
      </rPr>
      <t>Short-term memory</t>
    </r>
    <r>
      <rPr>
        <sz val="12"/>
        <color theme="1"/>
        <rFont val="Calibri"/>
      </rPr>
      <t xml:space="preserve"> (verbal span); </t>
    </r>
    <r>
      <rPr>
        <b/>
        <sz val="12"/>
        <color theme="1"/>
        <rFont val="Calibri"/>
      </rPr>
      <t>general long-term memory</t>
    </r>
    <r>
      <rPr>
        <sz val="12"/>
        <color theme="1"/>
        <rFont val="Calibri"/>
      </rPr>
      <t xml:space="preserve"> (memorize three words [from MMSE]);  </t>
    </r>
    <r>
      <rPr>
        <b/>
        <sz val="12"/>
        <color theme="1"/>
        <rFont val="Calibri"/>
      </rPr>
      <t>awareness of visuospatial neglect</t>
    </r>
    <r>
      <rPr>
        <sz val="12"/>
        <color theme="1"/>
        <rFont val="Calibri"/>
      </rPr>
      <t xml:space="preserve"> (Catherine Bergego scale); </t>
    </r>
  </si>
  <si>
    <t xml:space="preserve">Does not report cognition longitudinal data (MMSE and CDR). STRIDE cohort Only baseline scores and then proportion of declined cognition (in text). </t>
  </si>
  <si>
    <r>
      <t>Memory Self-efficacy</t>
    </r>
    <r>
      <rPr>
        <sz val="12"/>
        <color rgb="FF000000"/>
        <rFont val="Calibri"/>
      </rPr>
      <t xml:space="preserve"> (Memory in Adulthood Questionnaire)</t>
    </r>
  </si>
  <si>
    <r>
      <t xml:space="preserve">[no area] </t>
    </r>
    <r>
      <rPr>
        <sz val="12"/>
        <color rgb="FF000000"/>
        <rFont val="Calibri"/>
      </rPr>
      <t xml:space="preserve">(MMSE, DS and LM [from WMT-R]; COWAT, Category Fluency [animals], and the CERAD battery); </t>
    </r>
    <r>
      <rPr>
        <b/>
        <sz val="12"/>
        <color rgb="FF000000"/>
        <rFont val="Calibri"/>
      </rPr>
      <t>behavior</t>
    </r>
    <r>
      <rPr>
        <sz val="12"/>
        <color rgb="FF000000"/>
        <rFont val="Calibri"/>
      </rPr>
      <t xml:space="preserve"> (NPI)</t>
    </r>
  </si>
  <si>
    <r>
      <t>Attention and EF</t>
    </r>
    <r>
      <rPr>
        <sz val="12"/>
        <color rgb="FF000000"/>
        <rFont val="Calibri"/>
      </rPr>
      <t xml:space="preserve"> (Stroop, TMT A/B, Symbol Digits Modalities Test, Mental Control [from WMS-III], DSB and DSF [from WMS-III]; </t>
    </r>
    <r>
      <rPr>
        <b/>
        <sz val="12"/>
        <color rgb="FF000000"/>
        <rFont val="Calibri"/>
      </rPr>
      <t>memory</t>
    </r>
    <r>
      <rPr>
        <sz val="12"/>
        <color rgb="FF000000"/>
        <rFont val="Calibri"/>
      </rPr>
      <t xml:space="preserve"> (AVLT and Visual Reproduction [from WMS-III]); </t>
    </r>
    <r>
      <rPr>
        <b/>
        <sz val="12"/>
        <color rgb="FF000000"/>
        <rFont val="Calibri"/>
      </rPr>
      <t xml:space="preserve">language </t>
    </r>
    <r>
      <rPr>
        <sz val="12"/>
        <color rgb="FF000000"/>
        <rFont val="Calibri"/>
      </rPr>
      <t xml:space="preserve">(BNT, Verbal Fluency [animals] and COWA, Pseudo words and Sentences Repetition, and Token Test); </t>
    </r>
    <r>
      <rPr>
        <b/>
        <sz val="12"/>
        <color rgb="FF000000"/>
        <rFont val="Calibri"/>
      </rPr>
      <t>spatial perception</t>
    </r>
    <r>
      <rPr>
        <sz val="12"/>
        <color rgb="FF000000"/>
        <rFont val="Calibri"/>
      </rPr>
      <t xml:space="preserve"> (JLO); </t>
    </r>
    <r>
      <rPr>
        <b/>
        <sz val="12"/>
        <color rgb="FF000000"/>
        <rFont val="Calibri"/>
      </rPr>
      <t xml:space="preserve">motor speed </t>
    </r>
    <r>
      <rPr>
        <sz val="12"/>
        <color rgb="FF000000"/>
        <rFont val="Calibri"/>
      </rPr>
      <t>(GPT);</t>
    </r>
    <r>
      <rPr>
        <b/>
        <sz val="12"/>
        <color rgb="FF000000"/>
        <rFont val="Calibri"/>
      </rPr>
      <t xml:space="preserve"> temporal orientation </t>
    </r>
    <r>
      <rPr>
        <sz val="12"/>
        <color rgb="FF000000"/>
        <rFont val="Calibri"/>
      </rPr>
      <t>(BTO)</t>
    </r>
  </si>
  <si>
    <r>
      <t>Mental Status</t>
    </r>
    <r>
      <rPr>
        <sz val="12"/>
        <color rgb="FF000000"/>
        <rFont val="Calibri"/>
      </rPr>
      <t xml:space="preserve"> (S-MMSE and KSNAP [Mental Status subtest]);  </t>
    </r>
    <r>
      <rPr>
        <b/>
        <sz val="12"/>
        <color rgb="FF000000"/>
        <rFont val="Calibri"/>
      </rPr>
      <t xml:space="preserve">Attention </t>
    </r>
    <r>
      <rPr>
        <sz val="12"/>
        <color rgb="FF000000"/>
        <rFont val="Calibri"/>
      </rPr>
      <t xml:space="preserve">(Bannatyne’s sequential index [developed from WAIS-R Arithmetic, Digit Span, and Digit Symbol subtests]); </t>
    </r>
    <r>
      <rPr>
        <b/>
        <sz val="12"/>
        <color rgb="FF000000"/>
        <rFont val="Calibri"/>
      </rPr>
      <t>memory</t>
    </r>
    <r>
      <rPr>
        <sz val="12"/>
        <color rgb="FF000000"/>
        <rFont val="Calibri"/>
      </rPr>
      <t xml:space="preserve"> (RBMT, RCFT delay score, RAVLT total number of learnt words from A1–A5); </t>
    </r>
    <r>
      <rPr>
        <b/>
        <sz val="12"/>
        <color rgb="FF000000"/>
        <rFont val="Calibri"/>
      </rPr>
      <t xml:space="preserve">verbal processing </t>
    </r>
    <r>
      <rPr>
        <sz val="12"/>
        <color rgb="FF000000"/>
        <rFont val="Calibri"/>
      </rPr>
      <t xml:space="preserve">(KSNAP four letter word subtest, Information and Similarities subtests [from WAIS-R], COWAT [total number of words]); </t>
    </r>
    <r>
      <rPr>
        <b/>
        <sz val="12"/>
        <color rgb="FF000000"/>
        <rFont val="Calibri"/>
      </rPr>
      <t xml:space="preserve">visuo-perceptual </t>
    </r>
    <r>
      <rPr>
        <sz val="12"/>
        <color rgb="FF000000"/>
        <rFont val="Calibri"/>
      </rPr>
      <t xml:space="preserve">(copy score [from RCFT], BD [from WAIS-R], KSNAP [Gestalt Closure subtest]); </t>
    </r>
    <r>
      <rPr>
        <b/>
        <sz val="12"/>
        <color rgb="FF000000"/>
        <rFont val="Calibri"/>
      </rPr>
      <t>[no area]</t>
    </r>
    <r>
      <rPr>
        <sz val="12"/>
        <color rgb="FF000000"/>
        <rFont val="Calibri"/>
      </rPr>
      <t xml:space="preserve"> (CDT)</t>
    </r>
  </si>
  <si>
    <r>
      <rPr>
        <b/>
        <sz val="12"/>
        <color theme="1"/>
        <rFont val="Calibri"/>
      </rPr>
      <t>Attention, processing speed and EF</t>
    </r>
    <r>
      <rPr>
        <sz val="12"/>
        <color theme="1"/>
        <rFont val="Calibri"/>
      </rPr>
      <t xml:space="preserve"> (CDRCP - which includes the MMSE, SRT, choice reaction time, digital vigilance, memory scanning, spatial memory, and BNT); </t>
    </r>
    <r>
      <rPr>
        <b/>
        <sz val="12"/>
        <color theme="1"/>
        <rFont val="Calibri"/>
      </rPr>
      <t>cognitive performance</t>
    </r>
    <r>
      <rPr>
        <sz val="12"/>
        <color theme="1"/>
        <rFont val="Calibri"/>
      </rPr>
      <t xml:space="preserve"> (CAMCOG)</t>
    </r>
  </si>
  <si>
    <r>
      <t>Sustained, selective, divided, alternating attention</t>
    </r>
    <r>
      <rPr>
        <sz val="12"/>
        <color rgb="FF000000"/>
        <rFont val="Calibri"/>
      </rPr>
      <t xml:space="preserve"> (Bells Test, IVA-CPT, TMT A/B, and 2 slowest Paced Auditory Serial Addition Test trials)</t>
    </r>
  </si>
  <si>
    <r>
      <t>Attention</t>
    </r>
    <r>
      <rPr>
        <sz val="12"/>
        <color rgb="FF305496"/>
        <rFont val="Calibri"/>
      </rPr>
      <t xml:space="preserve"> (Bells test, cancellation test, IVA-CPT, TMT A/B, and PASAT)</t>
    </r>
  </si>
  <si>
    <r>
      <t>[no area] (</t>
    </r>
    <r>
      <rPr>
        <sz val="12"/>
        <color rgb="FF305496"/>
        <rFont val="Calibri"/>
      </rPr>
      <t>MMSE, TMT A/B, COWA, IQCODE-SF)</t>
    </r>
  </si>
  <si>
    <r>
      <t xml:space="preserve">[no area] </t>
    </r>
    <r>
      <rPr>
        <sz val="12"/>
        <color rgb="FF000000"/>
        <rFont val="Calibri"/>
      </rPr>
      <t xml:space="preserve">(MMSE; Stroop test; TMT A/ B; </t>
    </r>
    <r>
      <rPr>
        <b/>
        <sz val="12"/>
        <color rgb="FF000000"/>
        <rFont val="Calibri"/>
      </rPr>
      <t>category fluency</t>
    </r>
    <r>
      <rPr>
        <sz val="12"/>
        <color rgb="FF000000"/>
        <rFont val="Calibri"/>
      </rPr>
      <t xml:space="preserve"> [animal naming]; TICS-Modified); </t>
    </r>
    <r>
      <rPr>
        <b/>
        <sz val="12"/>
        <color rgb="FF000000"/>
        <rFont val="Calibri"/>
      </rPr>
      <t>Executive and attentional tasks</t>
    </r>
    <r>
      <rPr>
        <sz val="12"/>
        <color rgb="FF000000"/>
        <rFont val="Calibri"/>
      </rPr>
      <t xml:space="preserve"> (ACE-R); </t>
    </r>
    <r>
      <rPr>
        <b/>
        <sz val="12"/>
        <color rgb="FF000000"/>
        <rFont val="Calibri"/>
      </rPr>
      <t>premorbid cognitive function</t>
    </r>
    <r>
      <rPr>
        <sz val="12"/>
        <color rgb="FF000000"/>
        <rFont val="Calibri"/>
      </rPr>
      <t xml:space="preserve"> (IQCODE)</t>
    </r>
  </si>
  <si>
    <r>
      <rPr>
        <b/>
        <sz val="12"/>
        <color theme="1"/>
        <rFont val="Calibri"/>
      </rPr>
      <t>Global cognitive performance</t>
    </r>
    <r>
      <rPr>
        <sz val="12"/>
        <color theme="1"/>
        <rFont val="Calibri"/>
      </rPr>
      <t xml:space="preserve"> (CAMCOG)</t>
    </r>
  </si>
  <si>
    <r>
      <rPr>
        <b/>
        <sz val="12"/>
        <color theme="1"/>
        <rFont val="Calibri"/>
      </rPr>
      <t>Memory</t>
    </r>
    <r>
      <rPr>
        <sz val="12"/>
        <color theme="1"/>
        <rFont val="Calibri"/>
      </rPr>
      <t xml:space="preserve"> (AVLT, RCF, Corsi Block-Tapping test); attention (Stroop); </t>
    </r>
    <r>
      <rPr>
        <b/>
        <sz val="12"/>
        <color theme="1"/>
        <rFont val="Calibri"/>
      </rPr>
      <t>Visuospatial functions</t>
    </r>
    <r>
      <rPr>
        <sz val="12"/>
        <color theme="1"/>
        <rFont val="Calibri"/>
      </rPr>
      <t xml:space="preserve"> (RCF); </t>
    </r>
    <r>
      <rPr>
        <b/>
        <sz val="12"/>
        <color theme="1"/>
        <rFont val="Calibri"/>
      </rPr>
      <t>EF</t>
    </r>
    <r>
      <rPr>
        <sz val="12"/>
        <color theme="1"/>
        <rFont val="Calibri"/>
      </rPr>
      <t xml:space="preserve"> (TMT, WCST); </t>
    </r>
    <r>
      <rPr>
        <b/>
        <sz val="12"/>
        <color theme="1"/>
        <rFont val="Calibri"/>
      </rPr>
      <t>conceptual thinking</t>
    </r>
    <r>
      <rPr>
        <sz val="12"/>
        <color theme="1"/>
        <rFont val="Calibri"/>
      </rPr>
      <t xml:space="preserve"> (RCPM); </t>
    </r>
    <r>
      <rPr>
        <b/>
        <sz val="12"/>
        <color theme="1"/>
        <rFont val="Calibri"/>
      </rPr>
      <t>language</t>
    </r>
    <r>
      <rPr>
        <sz val="12"/>
        <color theme="1"/>
        <rFont val="Calibri"/>
      </rPr>
      <t xml:space="preserve"> (COWAT, and Aachener Naming Subtest)</t>
    </r>
  </si>
  <si>
    <r>
      <rPr>
        <b/>
        <sz val="12"/>
        <color rgb="FFFF0000"/>
        <rFont val="Calibri"/>
      </rPr>
      <t>General intelligence</t>
    </r>
    <r>
      <rPr>
        <sz val="12"/>
        <color rgb="FFFF0000"/>
        <rFont val="Calibri"/>
      </rPr>
      <t xml:space="preserve"> (RSPM and Vocabulary subtest [from WAIS-R]); </t>
    </r>
    <r>
      <rPr>
        <b/>
        <sz val="12"/>
        <color rgb="FFFF0000"/>
        <rFont val="Calibri"/>
      </rPr>
      <t>learning and memory</t>
    </r>
    <r>
      <rPr>
        <sz val="12"/>
        <color rgb="FFFF0000"/>
        <rFont val="Calibri"/>
      </rPr>
      <t xml:space="preserve"> (WMS, VLMT); </t>
    </r>
    <r>
      <rPr>
        <b/>
        <sz val="12"/>
        <color rgb="FFFF0000"/>
        <rFont val="Calibri"/>
      </rPr>
      <t>EF</t>
    </r>
    <r>
      <rPr>
        <sz val="12"/>
        <color rgb="FFFF0000"/>
        <rFont val="Calibri"/>
      </rPr>
      <t xml:space="preserve"> (TMT A/B, MCST, Word Production According to Lexical Rules-UNKA test); </t>
    </r>
    <r>
      <rPr>
        <b/>
        <sz val="12"/>
        <color rgb="FFFF0000"/>
        <rFont val="Calibri"/>
      </rPr>
      <t xml:space="preserve">reaction speed </t>
    </r>
    <r>
      <rPr>
        <sz val="12"/>
        <color rgb="FFFF0000"/>
        <rFont val="Calibri"/>
      </rPr>
      <t>(go-no-go test)</t>
    </r>
  </si>
  <si>
    <r>
      <rPr>
        <b/>
        <sz val="12"/>
        <color theme="1"/>
        <rFont val="Calibri"/>
      </rPr>
      <t>EF</t>
    </r>
    <r>
      <rPr>
        <sz val="12"/>
        <color theme="1"/>
        <rFont val="Calibri"/>
      </rPr>
      <t xml:space="preserve"> (TMT B, modified WCST, and FAS); </t>
    </r>
    <r>
      <rPr>
        <b/>
        <sz val="12"/>
        <color theme="1"/>
        <rFont val="Calibri"/>
      </rPr>
      <t xml:space="preserve">processing speed </t>
    </r>
    <r>
      <rPr>
        <sz val="12"/>
        <color theme="1"/>
        <rFont val="Calibri"/>
      </rPr>
      <t>(digit symbol substitution [from WAIS-III], SIPT, and GPT)</t>
    </r>
  </si>
  <si>
    <r>
      <rPr>
        <b/>
        <sz val="12"/>
        <color theme="1"/>
        <rFont val="Calibri"/>
      </rPr>
      <t>Cognitive performance</t>
    </r>
    <r>
      <rPr>
        <sz val="12"/>
        <color theme="1"/>
        <rFont val="Calibri"/>
      </rPr>
      <t xml:space="preserve"> (MMSE); [no area] (CDR); </t>
    </r>
    <r>
      <rPr>
        <b/>
        <sz val="12"/>
        <color theme="1"/>
        <rFont val="Calibri"/>
      </rPr>
      <t>attention and information processing</t>
    </r>
    <r>
      <rPr>
        <sz val="12"/>
        <color theme="1"/>
        <rFont val="Calibri"/>
      </rPr>
      <t xml:space="preserve"> (DSF and DSB, and mental control [from WMS]); </t>
    </r>
    <r>
      <rPr>
        <b/>
        <sz val="12"/>
        <color theme="1"/>
        <rFont val="Calibri"/>
      </rPr>
      <t>language-confrontation naming</t>
    </r>
    <r>
      <rPr>
        <sz val="12"/>
        <color theme="1"/>
        <rFont val="Calibri"/>
      </rPr>
      <t xml:space="preserve"> (naming 5 objects and 5 parts of object); </t>
    </r>
    <r>
      <rPr>
        <b/>
        <sz val="12"/>
        <color theme="1"/>
        <rFont val="Calibri"/>
      </rPr>
      <t>language-phonemic verbal fluency</t>
    </r>
    <r>
      <rPr>
        <sz val="12"/>
        <color theme="1"/>
        <rFont val="Calibri"/>
      </rPr>
      <t xml:space="preserve"> (FAS); </t>
    </r>
    <r>
      <rPr>
        <b/>
        <sz val="12"/>
        <color theme="1"/>
        <rFont val="Calibri"/>
      </rPr>
      <t>language-auditory comprehension</t>
    </r>
    <r>
      <rPr>
        <sz val="12"/>
        <color theme="1"/>
        <rFont val="Calibri"/>
      </rPr>
      <t xml:space="preserve"> (clinical observation); </t>
    </r>
    <r>
      <rPr>
        <b/>
        <sz val="12"/>
        <color theme="1"/>
        <rFont val="Calibri"/>
      </rPr>
      <t xml:space="preserve">spatial skills </t>
    </r>
    <r>
      <rPr>
        <sz val="12"/>
        <color theme="1"/>
        <rFont val="Calibri"/>
      </rPr>
      <t xml:space="preserve">(copy cross, clock and house drawing); </t>
    </r>
    <r>
      <rPr>
        <b/>
        <sz val="12"/>
        <color theme="1"/>
        <rFont val="Calibri"/>
      </rPr>
      <t>memory</t>
    </r>
    <r>
      <rPr>
        <sz val="12"/>
        <color theme="1"/>
        <rFont val="Calibri"/>
      </rPr>
      <t xml:space="preserve"> (delayed recall from LM, and visual reproduction [from WMS], RAVLT); </t>
    </r>
    <r>
      <rPr>
        <b/>
        <sz val="12"/>
        <color theme="1"/>
        <rFont val="Calibri"/>
      </rPr>
      <t>EF</t>
    </r>
    <r>
      <rPr>
        <sz val="12"/>
        <color theme="1"/>
        <rFont val="Calibri"/>
      </rPr>
      <t xml:space="preserve"> (color form sort, similarities and block design [from WAIS-R], and Porteus Mazes); </t>
    </r>
    <r>
      <rPr>
        <b/>
        <sz val="12"/>
        <color theme="1"/>
        <rFont val="Calibri"/>
      </rPr>
      <t>behavioral change</t>
    </r>
    <r>
      <rPr>
        <sz val="12"/>
        <color theme="1"/>
        <rFont val="Calibri"/>
      </rPr>
      <t xml:space="preserve"> (disorder of drive, disorder of control, and GDS)</t>
    </r>
  </si>
  <si>
    <r>
      <t>[no area]</t>
    </r>
    <r>
      <rPr>
        <sz val="12"/>
        <color theme="1"/>
        <rFont val="Calibri"/>
      </rPr>
      <t xml:space="preserve"> (MoCA); </t>
    </r>
    <r>
      <rPr>
        <b/>
        <sz val="12"/>
        <color theme="1"/>
        <rFont val="Calibri"/>
      </rPr>
      <t>memory, executive functions, visuospatial perception, verbal function and attention</t>
    </r>
    <r>
      <rPr>
        <sz val="12"/>
        <color theme="1"/>
        <rFont val="Calibri"/>
      </rPr>
      <t xml:space="preserve"> (NTCCTB)</t>
    </r>
  </si>
  <si>
    <r>
      <t>Episodic memory</t>
    </r>
    <r>
      <rPr>
        <sz val="12"/>
        <color rgb="FF000000"/>
        <rFont val="Calibri"/>
      </rPr>
      <t xml:space="preserve"> (HVLT-R); </t>
    </r>
    <r>
      <rPr>
        <b/>
        <sz val="12"/>
        <color rgb="FF000000"/>
        <rFont val="Calibri"/>
      </rPr>
      <t xml:space="preserve">working memory </t>
    </r>
    <r>
      <rPr>
        <sz val="12"/>
        <color rgb="FF000000"/>
        <rFont val="Calibri"/>
      </rPr>
      <t xml:space="preserve">(Brown–Peterson paradigm); </t>
    </r>
    <r>
      <rPr>
        <b/>
        <sz val="12"/>
        <color rgb="FF000000"/>
        <rFont val="Calibri"/>
      </rPr>
      <t>attention omission and commission errors</t>
    </r>
    <r>
      <rPr>
        <sz val="12"/>
        <color rgb="FF000000"/>
        <rFont val="Calibri"/>
      </rPr>
      <t xml:space="preserve"> (CPT)</t>
    </r>
  </si>
  <si>
    <r>
      <rPr>
        <b/>
        <sz val="12"/>
        <color theme="1"/>
        <rFont val="Calibri"/>
      </rPr>
      <t>Processing speed</t>
    </r>
    <r>
      <rPr>
        <sz val="12"/>
        <color theme="1"/>
        <rFont val="Calibri"/>
      </rPr>
      <t xml:space="preserve"> (Symbol Search, and TMT A);  </t>
    </r>
    <r>
      <rPr>
        <b/>
        <sz val="12"/>
        <color theme="1"/>
        <rFont val="Calibri"/>
      </rPr>
      <t xml:space="preserve">attention and working memory </t>
    </r>
    <r>
      <rPr>
        <sz val="12"/>
        <color theme="1"/>
        <rFont val="Calibri"/>
      </rPr>
      <t xml:space="preserve">(DS, and Spatial Span [from WMS-III]); </t>
    </r>
    <r>
      <rPr>
        <b/>
        <sz val="12"/>
        <color theme="1"/>
        <rFont val="Calibri"/>
      </rPr>
      <t>learning and memory</t>
    </r>
    <r>
      <rPr>
        <sz val="12"/>
        <color theme="1"/>
        <rFont val="Calibri"/>
      </rPr>
      <t xml:space="preserve">  RAVLT, RAVLT [delayed recall], modified LLT [displacement score]); verbal ability (BNT); </t>
    </r>
    <r>
      <rPr>
        <b/>
        <sz val="12"/>
        <color theme="1"/>
        <rFont val="Calibri"/>
      </rPr>
      <t>visuospatial construction</t>
    </r>
    <r>
      <rPr>
        <sz val="12"/>
        <color theme="1"/>
        <rFont val="Calibri"/>
      </rPr>
      <t xml:space="preserve"> (BD [from WAIS-III]); </t>
    </r>
    <r>
      <rPr>
        <b/>
        <sz val="12"/>
        <color theme="1"/>
        <rFont val="Calibri"/>
      </rPr>
      <t>EF</t>
    </r>
    <r>
      <rPr>
        <sz val="12"/>
        <color theme="1"/>
        <rFont val="Calibri"/>
      </rPr>
      <t xml:space="preserve"> (TMT B, phonemic fluency [words with s], ToL)</t>
    </r>
  </si>
  <si>
    <r>
      <rPr>
        <b/>
        <sz val="12"/>
        <color rgb="FF305496"/>
        <rFont val="Calibri"/>
      </rPr>
      <t>Cognitive function</t>
    </r>
    <r>
      <rPr>
        <sz val="12"/>
        <color rgb="FF305496"/>
        <rFont val="Calibri"/>
      </rPr>
      <t xml:space="preserve"> (MMSE)</t>
    </r>
  </si>
  <si>
    <r>
      <t>Cognitive abilities</t>
    </r>
    <r>
      <rPr>
        <sz val="12"/>
        <color rgb="FF000000"/>
        <rFont val="Calibri"/>
      </rPr>
      <t xml:space="preserve"> (MMSE-Italian telephone version); </t>
    </r>
    <r>
      <rPr>
        <b/>
        <sz val="12"/>
        <color rgb="FF000000"/>
        <rFont val="Calibri"/>
      </rPr>
      <t>premorbid cognitive impairment</t>
    </r>
    <r>
      <rPr>
        <sz val="12"/>
        <color rgb="FF000000"/>
        <rFont val="Calibri"/>
      </rPr>
      <t xml:space="preserve"> (IQCODE)</t>
    </r>
  </si>
  <si>
    <r>
      <t>Cognitive function</t>
    </r>
    <r>
      <rPr>
        <sz val="12"/>
        <color rgb="FF000000"/>
        <rFont val="Calibri"/>
      </rPr>
      <t xml:space="preserve"> (MMSE); </t>
    </r>
    <r>
      <rPr>
        <b/>
        <sz val="12"/>
        <color rgb="FF000000"/>
        <rFont val="Calibri"/>
      </rPr>
      <t xml:space="preserve">Cognitive dysfunction </t>
    </r>
    <r>
      <rPr>
        <sz val="12"/>
        <color rgb="FF000000"/>
        <rFont val="Calibri"/>
      </rPr>
      <t xml:space="preserve">(CIMP-QUEST); </t>
    </r>
    <r>
      <rPr>
        <b/>
        <sz val="12"/>
        <color rgb="FF000000"/>
        <rFont val="Calibri"/>
      </rPr>
      <t>auditory memory</t>
    </r>
    <r>
      <rPr>
        <sz val="12"/>
        <color rgb="FF000000"/>
        <rFont val="Calibri"/>
      </rPr>
      <t xml:space="preserve"> (WLM); </t>
    </r>
    <r>
      <rPr>
        <b/>
        <sz val="12"/>
        <color rgb="FF000000"/>
        <rFont val="Calibri"/>
      </rPr>
      <t xml:space="preserve">visual memory </t>
    </r>
    <r>
      <rPr>
        <sz val="12"/>
        <color rgb="FF000000"/>
        <rFont val="Calibri"/>
      </rPr>
      <t xml:space="preserve">[nonverbal] (CMT); </t>
    </r>
    <r>
      <rPr>
        <b/>
        <sz val="12"/>
        <color rgb="FF000000"/>
        <rFont val="Calibri"/>
      </rPr>
      <t xml:space="preserve">visuospatial function </t>
    </r>
    <r>
      <rPr>
        <sz val="12"/>
        <color rgb="FF000000"/>
        <rFont val="Calibri"/>
      </rPr>
      <t xml:space="preserve">(draw mirror image of a cup, count number of cubes, copy cube); </t>
    </r>
    <r>
      <rPr>
        <b/>
        <sz val="12"/>
        <color rgb="FF000000"/>
        <rFont val="Calibri"/>
      </rPr>
      <t xml:space="preserve">EF </t>
    </r>
    <r>
      <rPr>
        <sz val="12"/>
        <color rgb="FF000000"/>
        <rFont val="Calibri"/>
      </rPr>
      <t xml:space="preserve">(I-flex [a short form of the EXIT], and Stroop [Victoria version)); </t>
    </r>
    <r>
      <rPr>
        <b/>
        <sz val="12"/>
        <color rgb="FF000000"/>
        <rFont val="Calibri"/>
      </rPr>
      <t>speed and attention</t>
    </r>
    <r>
      <rPr>
        <sz val="12"/>
        <color rgb="FF000000"/>
        <rFont val="Calibri"/>
      </rPr>
      <t xml:space="preserve"> (TMT A); </t>
    </r>
    <r>
      <rPr>
        <b/>
        <sz val="12"/>
        <color rgb="FF000000"/>
        <rFont val="Calibri"/>
      </rPr>
      <t>logical deductive ability</t>
    </r>
    <r>
      <rPr>
        <sz val="12"/>
        <color rgb="FF000000"/>
        <rFont val="Calibri"/>
      </rPr>
      <t xml:space="preserve"> (RCM [set A])</t>
    </r>
  </si>
  <si>
    <r>
      <t>Global cognitive function</t>
    </r>
    <r>
      <rPr>
        <sz val="12"/>
        <color rgb="FF000000"/>
        <rFont val="Calibri"/>
      </rPr>
      <t xml:space="preserve"> (MMSE-[Chinese Version])</t>
    </r>
  </si>
  <si>
    <r>
      <t>Memory, problem solving, social interaction, comprehension, and expression</t>
    </r>
    <r>
      <rPr>
        <sz val="12"/>
        <color rgb="FF000000"/>
        <rFont val="Calibri"/>
      </rPr>
      <t xml:space="preserve"> (FIM); </t>
    </r>
    <r>
      <rPr>
        <b/>
        <sz val="12"/>
        <color rgb="FF000000"/>
        <rFont val="Calibri"/>
      </rPr>
      <t>and communication</t>
    </r>
    <r>
      <rPr>
        <sz val="12"/>
        <color rgb="FF000000"/>
        <rFont val="Calibri"/>
      </rPr>
      <t xml:space="preserve"> (RIC-FAS)</t>
    </r>
  </si>
  <si>
    <r>
      <t xml:space="preserve">Cognitive status </t>
    </r>
    <r>
      <rPr>
        <sz val="12"/>
        <color rgb="FF000000"/>
        <rFont val="Calibri"/>
      </rPr>
      <t>(SPMSQ)</t>
    </r>
  </si>
  <si>
    <r>
      <t>Cognitive functions</t>
    </r>
    <r>
      <rPr>
        <sz val="12"/>
        <color rgb="FF000000"/>
        <rFont val="Calibri"/>
      </rPr>
      <t xml:space="preserve"> (IADL, MMSE); </t>
    </r>
    <r>
      <rPr>
        <b/>
        <sz val="12"/>
        <color rgb="FF000000"/>
        <rFont val="Calibri"/>
      </rPr>
      <t xml:space="preserve">attention </t>
    </r>
    <r>
      <rPr>
        <sz val="12"/>
        <color rgb="FF000000"/>
        <rFont val="Calibri"/>
      </rPr>
      <t xml:space="preserve">(forward and backward counting and calculation test); </t>
    </r>
    <r>
      <rPr>
        <b/>
        <sz val="12"/>
        <color rgb="FF000000"/>
        <rFont val="Calibri"/>
      </rPr>
      <t>verbal memory</t>
    </r>
    <r>
      <rPr>
        <sz val="12"/>
        <color rgb="FF000000"/>
        <rFont val="Calibri"/>
      </rPr>
      <t xml:space="preserve"> (word list memory [or flash memory], word list recall [or learning period], </t>
    </r>
    <r>
      <rPr>
        <b/>
        <sz val="12"/>
        <color rgb="FF000000"/>
        <rFont val="Calibri"/>
      </rPr>
      <t>and word list recognition</t>
    </r>
    <r>
      <rPr>
        <sz val="12"/>
        <color rgb="FF000000"/>
        <rFont val="Calibri"/>
      </rPr>
      <t xml:space="preserve"> [or recall of knowledge]); </t>
    </r>
    <r>
      <rPr>
        <b/>
        <sz val="12"/>
        <color rgb="FF000000"/>
        <rFont val="Calibri"/>
      </rPr>
      <t>language</t>
    </r>
    <r>
      <rPr>
        <sz val="12"/>
        <color rgb="FF000000"/>
        <rFont val="Calibri"/>
      </rPr>
      <t xml:space="preserve"> (BNT); </t>
    </r>
    <r>
      <rPr>
        <b/>
        <sz val="12"/>
        <color rgb="FF000000"/>
        <rFont val="Calibri"/>
      </rPr>
      <t>planning visuospatial abilities</t>
    </r>
    <r>
      <rPr>
        <sz val="12"/>
        <color rgb="FF000000"/>
        <rFont val="Calibri"/>
      </rPr>
      <t xml:space="preserve"> (CDT); </t>
    </r>
    <r>
      <rPr>
        <b/>
        <sz val="12"/>
        <color rgb="FF000000"/>
        <rFont val="Calibri"/>
      </rPr>
      <t>constructing and visual memory</t>
    </r>
    <r>
      <rPr>
        <sz val="12"/>
        <color rgb="FF000000"/>
        <rFont val="Calibri"/>
      </rPr>
      <t xml:space="preserve"> </t>
    </r>
    <r>
      <rPr>
        <b/>
        <sz val="12"/>
        <color rgb="FF000000"/>
        <rFont val="Calibri"/>
      </rPr>
      <t>[or visuospatial functions]</t>
    </r>
    <r>
      <rPr>
        <sz val="12"/>
        <color rgb="FF000000"/>
        <rFont val="Calibri"/>
      </rPr>
      <t xml:space="preserve"> (construction ability); </t>
    </r>
    <r>
      <rPr>
        <b/>
        <sz val="12"/>
        <color rgb="FF000000"/>
        <rFont val="Calibri"/>
      </rPr>
      <t>EF</t>
    </r>
    <r>
      <rPr>
        <sz val="12"/>
        <color rgb="FF000000"/>
        <rFont val="Calibri"/>
      </rPr>
      <t xml:space="preserve"> (FAB)</t>
    </r>
  </si>
  <si>
    <r>
      <rPr>
        <b/>
        <sz val="12"/>
        <color theme="1"/>
        <rFont val="Calibri"/>
        <family val="2"/>
        <scheme val="minor"/>
      </rPr>
      <t xml:space="preserve">Neuropsychological impairment </t>
    </r>
    <r>
      <rPr>
        <sz val="12"/>
        <color theme="1"/>
        <rFont val="Calibri"/>
        <family val="2"/>
        <scheme val="minor"/>
      </rPr>
      <t xml:space="preserve">(MMSE); and </t>
    </r>
    <r>
      <rPr>
        <b/>
        <sz val="12"/>
        <color theme="1"/>
        <rFont val="Calibri"/>
        <family val="2"/>
        <scheme val="minor"/>
      </rPr>
      <t xml:space="preserve">extent of disability </t>
    </r>
    <r>
      <rPr>
        <sz val="12"/>
        <color theme="1"/>
        <rFont val="Calibri"/>
        <family val="2"/>
        <scheme val="minor"/>
      </rPr>
      <t>(FIM)</t>
    </r>
  </si>
  <si>
    <t>Attention tests only. More studies on this cohort were excluded.  (UFOV 3 subtests encompassing speed of mental processing, divided attention, selective attention)</t>
  </si>
  <si>
    <r>
      <t>Attention, visuospatial abilities, and executive reasoning</t>
    </r>
    <r>
      <rPr>
        <sz val="12"/>
        <color rgb="FF000000"/>
        <rFont val="Calibri"/>
      </rPr>
      <t xml:space="preserve"> (SDSA); </t>
    </r>
    <r>
      <rPr>
        <b/>
        <sz val="12"/>
        <color rgb="FF000000"/>
        <rFont val="Calibri"/>
      </rPr>
      <t>functional field of view</t>
    </r>
    <r>
      <rPr>
        <sz val="12"/>
        <color rgb="FF000000"/>
        <rFont val="Calibri"/>
      </rPr>
      <t xml:space="preserve"> (UFOV)</t>
    </r>
  </si>
  <si>
    <r>
      <t>Cognitive function</t>
    </r>
    <r>
      <rPr>
        <sz val="12"/>
        <color rgb="FF000000"/>
        <rFont val="Calibri"/>
      </rPr>
      <t xml:space="preserve"> (MMS and MoCA)</t>
    </r>
  </si>
  <si>
    <r>
      <t>[no area]</t>
    </r>
    <r>
      <rPr>
        <sz val="12"/>
        <color rgb="FF305496"/>
        <rFont val="Calibri"/>
      </rPr>
      <t xml:space="preserve"> (Schulte test, 10-word memory test, similarity test, and verbal activity)</t>
    </r>
  </si>
  <si>
    <r>
      <t>Global cognition</t>
    </r>
    <r>
      <rPr>
        <sz val="12"/>
        <color rgb="FF000000"/>
        <rFont val="Calibri"/>
      </rPr>
      <t xml:space="preserve"> (CAMCOG-R [section B only]); </t>
    </r>
    <r>
      <rPr>
        <b/>
        <sz val="12"/>
        <color rgb="FF000000"/>
        <rFont val="Calibri"/>
      </rPr>
      <t>dementia diagnostic instrument</t>
    </r>
    <r>
      <rPr>
        <sz val="12"/>
        <color rgb="FF000000"/>
        <rFont val="Calibri"/>
      </rPr>
      <t xml:space="preserve"> (MMSE + DSM IV criteria)</t>
    </r>
  </si>
  <si>
    <r>
      <t>Change of cognitive performance</t>
    </r>
    <r>
      <rPr>
        <sz val="12"/>
        <color rgb="FF305496"/>
        <rFont val="Calibri"/>
      </rPr>
      <t xml:space="preserve"> (MMSE); </t>
    </r>
    <r>
      <rPr>
        <b/>
        <sz val="12"/>
        <color rgb="FF305496"/>
        <rFont val="Calibri"/>
      </rPr>
      <t>unilateral neglect or visual inattention</t>
    </r>
    <r>
      <rPr>
        <sz val="12"/>
        <color rgb="FF305496"/>
        <rFont val="Calibri"/>
      </rPr>
      <t xml:space="preserve"> (BIT)</t>
    </r>
  </si>
  <si>
    <r>
      <t>Cognitive function</t>
    </r>
    <r>
      <rPr>
        <sz val="12"/>
        <color rgb="FF305496"/>
        <rFont val="Calibri"/>
      </rPr>
      <t xml:space="preserve"> (MMSE); </t>
    </r>
    <r>
      <rPr>
        <b/>
        <sz val="12"/>
        <color rgb="FF305496"/>
        <rFont val="Calibri"/>
      </rPr>
      <t>attention</t>
    </r>
    <r>
      <rPr>
        <sz val="12"/>
        <color rgb="FF305496"/>
        <rFont val="Calibri"/>
      </rPr>
      <t xml:space="preserve"> (DSF [from WAIS]); </t>
    </r>
    <r>
      <rPr>
        <b/>
        <sz val="12"/>
        <color rgb="FF305496"/>
        <rFont val="Calibri"/>
      </rPr>
      <t>repetition and Comprehension</t>
    </r>
    <r>
      <rPr>
        <sz val="12"/>
        <color rgb="FF305496"/>
        <rFont val="Calibri"/>
      </rPr>
      <t xml:space="preserve"> (BDAE); </t>
    </r>
    <r>
      <rPr>
        <b/>
        <sz val="12"/>
        <color rgb="FF305496"/>
        <rFont val="Calibri"/>
      </rPr>
      <t>Immediate Recall</t>
    </r>
    <r>
      <rPr>
        <sz val="12"/>
        <color rgb="FF305496"/>
        <rFont val="Calibri"/>
      </rPr>
      <t xml:space="preserve"> (10-word list); </t>
    </r>
    <r>
      <rPr>
        <b/>
        <sz val="12"/>
        <color rgb="FF305496"/>
        <rFont val="Calibri"/>
      </rPr>
      <t>Delayed Word Recall</t>
    </r>
    <r>
      <rPr>
        <sz val="12"/>
        <color rgb="FF305496"/>
        <rFont val="Calibri"/>
      </rPr>
      <t xml:space="preserve"> (11-min average delay); </t>
    </r>
    <r>
      <rPr>
        <b/>
        <sz val="12"/>
        <color rgb="FF305496"/>
        <rFont val="Calibri"/>
      </rPr>
      <t xml:space="preserve">[area not specified] </t>
    </r>
    <r>
      <rPr>
        <sz val="12"/>
        <color rgb="FF305496"/>
        <rFont val="Calibri"/>
      </rPr>
      <t>(1-min Animal Naming Test, TMT A and B)</t>
    </r>
  </si>
  <si>
    <r>
      <t>Attention and short-term memory</t>
    </r>
    <r>
      <rPr>
        <sz val="12"/>
        <color rgb="FF000000"/>
        <rFont val="Calibri"/>
      </rPr>
      <t xml:space="preserve"> (DSF and DSS [from WAIS-III]); </t>
    </r>
    <r>
      <rPr>
        <b/>
        <sz val="12"/>
        <color rgb="FF000000"/>
        <rFont val="Calibri"/>
      </rPr>
      <t>working memory</t>
    </r>
    <r>
      <rPr>
        <sz val="12"/>
        <color rgb="FF000000"/>
        <rFont val="Calibri"/>
      </rPr>
      <t xml:space="preserve"> (DSB [from WAIS-III]); </t>
    </r>
    <r>
      <rPr>
        <b/>
        <sz val="12"/>
        <color rgb="FF000000"/>
        <rFont val="Calibri"/>
      </rPr>
      <t>premotor functions</t>
    </r>
    <r>
      <rPr>
        <sz val="12"/>
        <color rgb="FF000000"/>
        <rFont val="Calibri"/>
      </rPr>
      <t xml:space="preserve"> (Luria’s Premotor Sequences); </t>
    </r>
    <r>
      <rPr>
        <b/>
        <sz val="12"/>
        <color rgb="FF000000"/>
        <rFont val="Calibri"/>
      </rPr>
      <t xml:space="preserve">EF </t>
    </r>
    <r>
      <rPr>
        <sz val="12"/>
        <color rgb="FF000000"/>
        <rFont val="Calibri"/>
      </rPr>
      <t xml:space="preserve">(Categorical Verbal Fluency [animals, 1-min]; TMT A and B; and Stroop [interference subtest]); </t>
    </r>
    <r>
      <rPr>
        <b/>
        <sz val="12"/>
        <color rgb="FF000000"/>
        <rFont val="Calibri"/>
      </rPr>
      <t>memory</t>
    </r>
    <r>
      <rPr>
        <sz val="12"/>
        <color rgb="FF000000"/>
        <rFont val="Calibri"/>
      </rPr>
      <t xml:space="preserve"> (VR [from WMS-III] OR delayed recall [from RAVLT])</t>
    </r>
  </si>
  <si>
    <r>
      <t xml:space="preserve">Current general intellectual functioning </t>
    </r>
    <r>
      <rPr>
        <sz val="12"/>
        <color rgb="FF000000"/>
        <rFont val="Calibri"/>
      </rPr>
      <t>(WAIS-R or RCPM)</t>
    </r>
    <r>
      <rPr>
        <b/>
        <sz val="12"/>
        <color rgb="FF000000"/>
        <rFont val="Calibri"/>
      </rPr>
      <t xml:space="preserve">; verbal and visual memory functions </t>
    </r>
    <r>
      <rPr>
        <sz val="12"/>
        <color rgb="FF000000"/>
        <rFont val="Calibri"/>
      </rPr>
      <t>(RMT)</t>
    </r>
    <r>
      <rPr>
        <b/>
        <sz val="12"/>
        <color rgb="FF000000"/>
        <rFont val="Calibri"/>
      </rPr>
      <t xml:space="preserve">; naming skills </t>
    </r>
    <r>
      <rPr>
        <sz val="12"/>
        <color rgb="FF000000"/>
        <rFont val="Calibri"/>
      </rPr>
      <t>(GNT or ONT)</t>
    </r>
    <r>
      <rPr>
        <b/>
        <sz val="12"/>
        <color rgb="FF000000"/>
        <rFont val="Calibri"/>
      </rPr>
      <t xml:space="preserve">; perceptual functions </t>
    </r>
    <r>
      <rPr>
        <sz val="12"/>
        <color rgb="FF000000"/>
        <rFont val="Calibri"/>
      </rPr>
      <t xml:space="preserve">(VOSPB); </t>
    </r>
    <r>
      <rPr>
        <b/>
        <sz val="12"/>
        <color rgb="FF000000"/>
        <rFont val="Calibri"/>
      </rPr>
      <t>speed and attention</t>
    </r>
    <r>
      <rPr>
        <sz val="12"/>
        <color rgb="FF000000"/>
        <rFont val="Calibri"/>
      </rPr>
      <t xml:space="preserve"> (one or more of the following tests - ‘O’ Cancellation, Digit Copy, SDMT, or TMT A);</t>
    </r>
    <r>
      <rPr>
        <b/>
        <sz val="12"/>
        <color rgb="FF000000"/>
        <rFont val="Calibri"/>
      </rPr>
      <t xml:space="preserve"> EF</t>
    </r>
    <r>
      <rPr>
        <sz val="12"/>
        <color rgb="FF000000"/>
        <rFont val="Calibri"/>
      </rPr>
      <t xml:space="preserve"> (2 or more of the following tests: Stroop, Word Fluency, TMT B, WCFST and MCST)</t>
    </r>
  </si>
  <si>
    <r>
      <rPr>
        <b/>
        <sz val="12"/>
        <color rgb="FFFF0000"/>
        <rFont val="Calibri"/>
      </rPr>
      <t>Cognitive status</t>
    </r>
    <r>
      <rPr>
        <sz val="12"/>
        <color rgb="FFFF0000"/>
        <rFont val="Calibri"/>
      </rPr>
      <t xml:space="preserve"> (MMSE and COGNISTAT); and </t>
    </r>
    <r>
      <rPr>
        <b/>
        <sz val="12"/>
        <color rgb="FFFF0000"/>
        <rFont val="Calibri"/>
      </rPr>
      <t xml:space="preserve">function </t>
    </r>
    <r>
      <rPr>
        <sz val="12"/>
        <color rgb="FFFF0000"/>
        <rFont val="Calibri"/>
      </rPr>
      <t>(FIM)</t>
    </r>
  </si>
  <si>
    <r>
      <t>Neuropsychological functions</t>
    </r>
    <r>
      <rPr>
        <sz val="12"/>
        <color rgb="FF305496"/>
        <rFont val="Calibri"/>
      </rPr>
      <t xml:space="preserve"> (BNIS); and </t>
    </r>
    <r>
      <rPr>
        <b/>
        <sz val="12"/>
        <color rgb="FF305496"/>
        <rFont val="Calibri"/>
      </rPr>
      <t>cognition</t>
    </r>
    <r>
      <rPr>
        <sz val="12"/>
        <color rgb="FF305496"/>
        <rFont val="Calibri"/>
      </rPr>
      <t xml:space="preserve"> (FIM)</t>
    </r>
  </si>
  <si>
    <r>
      <t>Cognitive function</t>
    </r>
    <r>
      <rPr>
        <sz val="12"/>
        <color rgb="FF000000"/>
        <rFont val="Calibri"/>
      </rPr>
      <t xml:space="preserve"> (MMSE and CNT [consists of 6 tests  (1) a visual continuous performance test, (2) an auditory continuous performance test, (3) DSF and DSB, (4) visual span forward and backward tests for assessing </t>
    </r>
    <r>
      <rPr>
        <b/>
        <sz val="12"/>
        <color rgb="FF000000"/>
        <rFont val="Calibri"/>
      </rPr>
      <t>attention</t>
    </r>
    <r>
      <rPr>
        <sz val="12"/>
        <color rgb="FF000000"/>
        <rFont val="Calibri"/>
      </rPr>
      <t xml:space="preserve">, (5) AVLT, and (6) a visual recognition test (VRT) for measurement of </t>
    </r>
    <r>
      <rPr>
        <b/>
        <sz val="12"/>
        <color rgb="FF000000"/>
        <rFont val="Calibri"/>
      </rPr>
      <t>memory function</t>
    </r>
    <r>
      <rPr>
        <sz val="12"/>
        <color rgb="FF000000"/>
        <rFont val="Calibri"/>
      </rPr>
      <t>]).</t>
    </r>
  </si>
  <si>
    <r>
      <t>Working Memory</t>
    </r>
    <r>
      <rPr>
        <sz val="12"/>
        <color rgb="FF000000"/>
        <rFont val="Calibri"/>
      </rPr>
      <t xml:space="preserve"> (DS); </t>
    </r>
    <r>
      <rPr>
        <b/>
        <sz val="12"/>
        <color rgb="FF000000"/>
        <rFont val="Calibri"/>
      </rPr>
      <t xml:space="preserve">long term memory </t>
    </r>
    <r>
      <rPr>
        <sz val="12"/>
        <color rgb="FF000000"/>
        <rFont val="Calibri"/>
      </rPr>
      <t xml:space="preserve">(LM and VR); </t>
    </r>
    <r>
      <rPr>
        <b/>
        <sz val="12"/>
        <color rgb="FF000000"/>
        <rFont val="Calibri"/>
      </rPr>
      <t>processing speed</t>
    </r>
    <r>
      <rPr>
        <sz val="12"/>
        <color rgb="FF000000"/>
        <rFont val="Calibri"/>
      </rPr>
      <t xml:space="preserve"> (BMIPB SOIP, DS, and GP); </t>
    </r>
    <r>
      <rPr>
        <b/>
        <sz val="12"/>
        <color rgb="FF000000"/>
        <rFont val="Calibri"/>
      </rPr>
      <t>EF</t>
    </r>
    <r>
      <rPr>
        <sz val="12"/>
        <color rgb="FF000000"/>
        <rFont val="Calibri"/>
      </rPr>
      <t xml:space="preserve"> (TMT, S-L-Verbal Fluency and modified WCST); </t>
    </r>
    <r>
      <rPr>
        <b/>
        <sz val="12"/>
        <color rgb="FF000000"/>
        <rFont val="Calibri"/>
      </rPr>
      <t xml:space="preserve">global cognition </t>
    </r>
    <r>
      <rPr>
        <sz val="12"/>
        <color rgb="FF000000"/>
        <rFont val="Calibri"/>
      </rPr>
      <t>(all tasks listed above)</t>
    </r>
  </si>
  <si>
    <r>
      <t>Orientation</t>
    </r>
    <r>
      <rPr>
        <sz val="12"/>
        <color rgb="FF305496"/>
        <rFont val="Calibri"/>
      </rPr>
      <t xml:space="preserve"> (personal and temporal orientation); </t>
    </r>
    <r>
      <rPr>
        <b/>
        <sz val="12"/>
        <color rgb="FF305496"/>
        <rFont val="Calibri"/>
      </rPr>
      <t>attention</t>
    </r>
    <r>
      <rPr>
        <sz val="12"/>
        <color rgb="FF305496"/>
        <rFont val="Calibri"/>
      </rPr>
      <t xml:space="preserve"> (reverse repetition - weekdays, months, and 4 digits); </t>
    </r>
    <r>
      <rPr>
        <b/>
        <sz val="12"/>
        <color rgb="FF305496"/>
        <rFont val="Calibri"/>
      </rPr>
      <t>higher level perception</t>
    </r>
    <r>
      <rPr>
        <sz val="12"/>
        <color rgb="FF305496"/>
        <rFont val="Calibri"/>
      </rPr>
      <t xml:space="preserve"> (visual gnosis, tactile gnosis, and finger gnosis); </t>
    </r>
    <r>
      <rPr>
        <b/>
        <sz val="12"/>
        <color rgb="FF305496"/>
        <rFont val="Calibri"/>
      </rPr>
      <t xml:space="preserve">memory-short term </t>
    </r>
    <r>
      <rPr>
        <sz val="12"/>
        <color rgb="FF305496"/>
        <rFont val="Calibri"/>
      </rPr>
      <t xml:space="preserve">(5-word repetition, figure recognition with 10s delay, 5-word repetition with 3 min delay); </t>
    </r>
    <r>
      <rPr>
        <b/>
        <sz val="12"/>
        <color rgb="FF305496"/>
        <rFont val="Calibri"/>
      </rPr>
      <t>memory</t>
    </r>
    <r>
      <rPr>
        <sz val="12"/>
        <color rgb="FF305496"/>
        <rFont val="Calibri"/>
      </rPr>
      <t>-</t>
    </r>
    <r>
      <rPr>
        <b/>
        <sz val="12"/>
        <color rgb="FF305496"/>
        <rFont val="Calibri"/>
      </rPr>
      <t xml:space="preserve">long term </t>
    </r>
    <r>
      <rPr>
        <sz val="12"/>
        <color rgb="FF305496"/>
        <rFont val="Calibri"/>
      </rPr>
      <t xml:space="preserve">(date recollection (WW-II, first day of school year, and current president), </t>
    </r>
    <r>
      <rPr>
        <b/>
        <sz val="12"/>
        <color rgb="FF305496"/>
        <rFont val="Calibri"/>
      </rPr>
      <t>praxis</t>
    </r>
    <r>
      <rPr>
        <sz val="12"/>
        <color rgb="FF305496"/>
        <rFont val="Calibri"/>
      </rPr>
      <t xml:space="preserve"> (limb and oral imitations, and ideomotor commands) </t>
    </r>
    <r>
      <rPr>
        <b/>
        <sz val="12"/>
        <color rgb="FF305496"/>
        <rFont val="Calibri"/>
      </rPr>
      <t>visuospatial functions</t>
    </r>
    <r>
      <rPr>
        <sz val="12"/>
        <color rgb="FF305496"/>
        <rFont val="Calibri"/>
      </rPr>
      <t xml:space="preserve"> (constructional ability, spatial attention, and calculation), </t>
    </r>
    <r>
      <rPr>
        <b/>
        <sz val="12"/>
        <color rgb="FF305496"/>
        <rFont val="Calibri"/>
      </rPr>
      <t>language</t>
    </r>
    <r>
      <rPr>
        <sz val="12"/>
        <color rgb="FF305496"/>
        <rFont val="Calibri"/>
      </rPr>
      <t xml:space="preserve"> (spontaneous speech, repetition, naming, comprehension, reading, writing), </t>
    </r>
    <r>
      <rPr>
        <b/>
        <sz val="12"/>
        <color rgb="FF305496"/>
        <rFont val="Calibri"/>
      </rPr>
      <t>and EF</t>
    </r>
    <r>
      <rPr>
        <sz val="12"/>
        <color rgb="FF305496"/>
        <rFont val="Calibri"/>
      </rPr>
      <t xml:space="preserve"> (go-no-go test [initiation and response-inhibition], verbal similarities [abstract thinking, from WAIS], TMT [set-shifting], and VFT [generation]) </t>
    </r>
  </si>
  <si>
    <r>
      <t>Global cognitive function</t>
    </r>
    <r>
      <rPr>
        <sz val="12"/>
        <color rgb="FF000000"/>
        <rFont val="Calibri"/>
      </rPr>
      <t xml:space="preserve"> (Six Item Screener); </t>
    </r>
    <r>
      <rPr>
        <b/>
        <sz val="12"/>
        <color rgb="FF000000"/>
        <rFont val="Calibri"/>
      </rPr>
      <t>new learning</t>
    </r>
    <r>
      <rPr>
        <sz val="12"/>
        <color rgb="FF000000"/>
        <rFont val="Calibri"/>
      </rPr>
      <t xml:space="preserve"> (WLL [from CERAD];, </t>
    </r>
    <r>
      <rPr>
        <b/>
        <sz val="12"/>
        <color rgb="FF000000"/>
        <rFont val="Calibri"/>
      </rPr>
      <t xml:space="preserve">verbal memory </t>
    </r>
    <r>
      <rPr>
        <sz val="12"/>
        <color rgb="FF000000"/>
        <rFont val="Calibri"/>
      </rPr>
      <t>(WLD); and EF (AFT)</t>
    </r>
  </si>
  <si>
    <r>
      <t>Global cognition</t>
    </r>
    <r>
      <rPr>
        <sz val="12"/>
        <color rgb="FF000000"/>
        <rFont val="Calibri"/>
      </rPr>
      <t xml:space="preserve"> (MMSE); </t>
    </r>
    <r>
      <rPr>
        <b/>
        <sz val="12"/>
        <color rgb="FF000000"/>
        <rFont val="Calibri"/>
      </rPr>
      <t xml:space="preserve">memory, orientation, language, and ideational and constructional praxis </t>
    </r>
    <r>
      <rPr>
        <sz val="12"/>
        <color rgb="FF000000"/>
        <rFont val="Calibri"/>
      </rPr>
      <t xml:space="preserve">(ADAS-Cog); </t>
    </r>
    <r>
      <rPr>
        <b/>
        <sz val="12"/>
        <color rgb="FF000000"/>
        <rFont val="Calibri"/>
      </rPr>
      <t xml:space="preserve">verbal fluency </t>
    </r>
    <r>
      <rPr>
        <sz val="12"/>
        <color rgb="FF000000"/>
        <rFont val="Calibri"/>
      </rPr>
      <t xml:space="preserve">(category naming [fruits, vegetables, and fishes]); and </t>
    </r>
    <r>
      <rPr>
        <b/>
        <sz val="12"/>
        <color rgb="FF000000"/>
        <rFont val="Calibri"/>
      </rPr>
      <t>[no area]</t>
    </r>
    <r>
      <rPr>
        <sz val="12"/>
        <color rgb="FF000000"/>
        <rFont val="Calibri"/>
      </rPr>
      <t xml:space="preserve"> (TMT A and B)</t>
    </r>
  </si>
  <si>
    <r>
      <t>Global cognitive functioning</t>
    </r>
    <r>
      <rPr>
        <sz val="12"/>
        <color rgb="FF000000"/>
        <rFont val="Calibri"/>
      </rPr>
      <t xml:space="preserve"> (MMSE); </t>
    </r>
    <r>
      <rPr>
        <b/>
        <sz val="12"/>
        <color rgb="FF000000"/>
        <rFont val="Calibri"/>
      </rPr>
      <t>learning and episodic verbal memory</t>
    </r>
    <r>
      <rPr>
        <sz val="12"/>
        <color rgb="FF000000"/>
        <rFont val="Calibri"/>
      </rPr>
      <t xml:space="preserve"> (WLL-immediate and WLL-delayed [from CERAD], and recognition); </t>
    </r>
    <r>
      <rPr>
        <b/>
        <sz val="12"/>
        <color rgb="FF000000"/>
        <rFont val="Calibri"/>
      </rPr>
      <t xml:space="preserve">attention </t>
    </r>
    <r>
      <rPr>
        <sz val="12"/>
        <color rgb="FF000000"/>
        <rFont val="Calibri"/>
      </rPr>
      <t xml:space="preserve">(TMT A); </t>
    </r>
    <r>
      <rPr>
        <b/>
        <sz val="12"/>
        <color rgb="FF000000"/>
        <rFont val="Calibri"/>
      </rPr>
      <t>EF -</t>
    </r>
    <r>
      <rPr>
        <sz val="12"/>
        <color rgb="FF000000"/>
        <rFont val="Calibri"/>
      </rPr>
      <t xml:space="preserve">cognitive flexibility and set shifting (TMT B); EF - verbal fluency and set sifting using (IST [15-second version]); </t>
    </r>
    <r>
      <rPr>
        <b/>
        <sz val="12"/>
        <color rgb="FF000000"/>
        <rFont val="Calibri"/>
      </rPr>
      <t>language abilities</t>
    </r>
    <r>
      <rPr>
        <sz val="12"/>
        <color rgb="FF000000"/>
        <rFont val="Calibri"/>
      </rPr>
      <t xml:space="preserve"> (15-item subset of the BNT); </t>
    </r>
    <r>
      <rPr>
        <b/>
        <sz val="12"/>
        <color rgb="FF000000"/>
        <rFont val="Calibri"/>
      </rPr>
      <t>constructive praxis</t>
    </r>
    <r>
      <rPr>
        <sz val="12"/>
        <color rgb="FF000000"/>
        <rFont val="Calibri"/>
      </rPr>
      <t xml:space="preserve"> (figure Copying [from CERAD])</t>
    </r>
  </si>
  <si>
    <r>
      <t>General cognitive function</t>
    </r>
    <r>
      <rPr>
        <sz val="12"/>
        <color rgb="FF000000"/>
        <rFont val="Calibri"/>
      </rPr>
      <t xml:space="preserve"> (MMSE and ADAS-cog); </t>
    </r>
    <r>
      <rPr>
        <b/>
        <sz val="12"/>
        <color rgb="FF000000"/>
        <rFont val="Calibri"/>
      </rPr>
      <t>EF</t>
    </r>
    <r>
      <rPr>
        <sz val="12"/>
        <color rgb="FF000000"/>
        <rFont val="Calibri"/>
      </rPr>
      <t xml:space="preserve"> (Initiation and perseveration [from MDRS])</t>
    </r>
  </si>
  <si>
    <r>
      <t xml:space="preserve">Reasoning </t>
    </r>
    <r>
      <rPr>
        <sz val="12"/>
        <color rgb="FF305496"/>
        <rFont val="Calibri"/>
      </rPr>
      <t xml:space="preserve">(RAPM [SF], and similarities [from WAIS-III]); </t>
    </r>
    <r>
      <rPr>
        <b/>
        <sz val="12"/>
        <color rgb="FF305496"/>
        <rFont val="Calibri"/>
      </rPr>
      <t>verbal memory</t>
    </r>
    <r>
      <rPr>
        <sz val="12"/>
        <color rgb="FF305496"/>
        <rFont val="Calibri"/>
      </rPr>
      <t xml:space="preserve"> (RAVLT and DS [from WAIS-III]); </t>
    </r>
    <r>
      <rPr>
        <b/>
        <sz val="12"/>
        <color rgb="FF305496"/>
        <rFont val="Calibri"/>
      </rPr>
      <t xml:space="preserve">EF </t>
    </r>
    <r>
      <rPr>
        <sz val="12"/>
        <color rgb="FF305496"/>
        <rFont val="Calibri"/>
      </rPr>
      <t xml:space="preserve">(BSAT, and the VET [from TEA], letter fluency); </t>
    </r>
    <r>
      <rPr>
        <b/>
        <sz val="12"/>
        <color rgb="FF305496"/>
        <rFont val="Calibri"/>
      </rPr>
      <t>visual perception and construction</t>
    </r>
    <r>
      <rPr>
        <sz val="12"/>
        <color rgb="FF305496"/>
        <rFont val="Calibri"/>
      </rPr>
      <t xml:space="preserve"> (JLO-SF, TFR-SF, and ROCFC); </t>
    </r>
    <r>
      <rPr>
        <b/>
        <sz val="12"/>
        <color rgb="FF305496"/>
        <rFont val="Calibri"/>
      </rPr>
      <t>visual memory</t>
    </r>
    <r>
      <rPr>
        <sz val="12"/>
        <color rgb="FF305496"/>
        <rFont val="Calibri"/>
      </rPr>
      <t xml:space="preserve"> (CBS and ROCFD); </t>
    </r>
    <r>
      <rPr>
        <b/>
        <sz val="12"/>
        <color rgb="FF305496"/>
        <rFont val="Calibri"/>
      </rPr>
      <t xml:space="preserve">language </t>
    </r>
    <r>
      <rPr>
        <sz val="12"/>
        <color rgb="FF305496"/>
        <rFont val="Calibri"/>
      </rPr>
      <t xml:space="preserve">(STT, BNT-SF); and </t>
    </r>
    <r>
      <rPr>
        <b/>
        <sz val="12"/>
        <color rgb="FF305496"/>
        <rFont val="Calibri"/>
      </rPr>
      <t>unilateral neglect</t>
    </r>
    <r>
      <rPr>
        <sz val="12"/>
        <color rgb="FF305496"/>
        <rFont val="Calibri"/>
      </rPr>
      <t xml:space="preserve"> (star cancellation [from BIT])</t>
    </r>
  </si>
  <si>
    <r>
      <rPr>
        <b/>
        <sz val="12"/>
        <color theme="1"/>
        <rFont val="Calibri"/>
        <family val="2"/>
        <scheme val="minor"/>
      </rPr>
      <t>Cognitive function</t>
    </r>
    <r>
      <rPr>
        <sz val="12"/>
        <color theme="1"/>
        <rFont val="Calibri"/>
        <family val="2"/>
        <scheme val="minor"/>
      </rPr>
      <t xml:space="preserve"> (GDS)</t>
    </r>
  </si>
  <si>
    <r>
      <t>Global cognitive function</t>
    </r>
    <r>
      <rPr>
        <sz val="12"/>
        <color rgb="FF305496"/>
        <rFont val="Calibri"/>
      </rPr>
      <t xml:space="preserve"> (MMSE); </t>
    </r>
    <r>
      <rPr>
        <b/>
        <sz val="12"/>
        <color rgb="FF305496"/>
        <rFont val="Calibri"/>
      </rPr>
      <t xml:space="preserve">attention, verbal memory, nonverbal memory and visuo-motor coordination </t>
    </r>
    <r>
      <rPr>
        <sz val="12"/>
        <color rgb="FF305496"/>
        <rFont val="Calibri"/>
      </rPr>
      <t>(SCNT)</t>
    </r>
  </si>
  <si>
    <r>
      <t>Cognition</t>
    </r>
    <r>
      <rPr>
        <sz val="12"/>
        <color rgb="FF000000"/>
        <rFont val="Calibri"/>
      </rPr>
      <t xml:space="preserve"> (MMSE [Bengali Version])</t>
    </r>
  </si>
  <si>
    <r>
      <t>Language abilities -</t>
    </r>
    <r>
      <rPr>
        <sz val="12"/>
        <color rgb="FF000000"/>
        <rFont val="Calibri"/>
      </rPr>
      <t xml:space="preserve"> </t>
    </r>
    <r>
      <rPr>
        <b/>
        <sz val="12"/>
        <color rgb="FF000000"/>
        <rFont val="Calibri"/>
      </rPr>
      <t xml:space="preserve">speech fluency and information content in spontaneous speech </t>
    </r>
    <r>
      <rPr>
        <sz val="12"/>
        <color rgb="FF000000"/>
        <rFont val="Calibri"/>
      </rPr>
      <t xml:space="preserve">(Conversational Narrative Speech Test); </t>
    </r>
    <r>
      <rPr>
        <b/>
        <sz val="12"/>
        <color rgb="FF000000"/>
        <rFont val="Calibri"/>
      </rPr>
      <t>narrative speech</t>
    </r>
    <r>
      <rPr>
        <sz val="12"/>
        <color rgb="FF000000"/>
        <rFont val="Calibri"/>
      </rPr>
      <t xml:space="preserve"> (Picture description Test); </t>
    </r>
    <r>
      <rPr>
        <b/>
        <sz val="12"/>
        <color rgb="FF000000"/>
        <rFont val="Calibri"/>
      </rPr>
      <t>word generation</t>
    </r>
    <r>
      <rPr>
        <sz val="12"/>
        <color rgb="FF000000"/>
        <rFont val="Calibri"/>
      </rPr>
      <t xml:space="preserve"> (Animal Naming Fluency Test); </t>
    </r>
    <r>
      <rPr>
        <b/>
        <sz val="12"/>
        <color rgb="FF000000"/>
        <rFont val="Calibri"/>
      </rPr>
      <t>Auditory comprehension</t>
    </r>
    <r>
      <rPr>
        <sz val="12"/>
        <color rgb="FF000000"/>
        <rFont val="Calibri"/>
      </rPr>
      <t xml:space="preserve"> (Commands Test); </t>
    </r>
    <r>
      <rPr>
        <b/>
        <sz val="12"/>
        <color rgb="FF000000"/>
        <rFont val="Calibri"/>
      </rPr>
      <t>verbal short term memory</t>
    </r>
    <r>
      <rPr>
        <sz val="12"/>
        <color rgb="FF000000"/>
        <rFont val="Calibri"/>
      </rPr>
      <t xml:space="preserve"> (Auditory Digit forward test); and </t>
    </r>
    <r>
      <rPr>
        <b/>
        <sz val="12"/>
        <color rgb="FF000000"/>
        <rFont val="Calibri"/>
      </rPr>
      <t xml:space="preserve">verbal comprehension of complex material </t>
    </r>
    <r>
      <rPr>
        <sz val="12"/>
        <color rgb="FF000000"/>
        <rFont val="Calibri"/>
      </rPr>
      <t>(Token Test)</t>
    </r>
  </si>
  <si>
    <r>
      <t xml:space="preserve">Processing speed </t>
    </r>
    <r>
      <rPr>
        <sz val="12"/>
        <color rgb="FF000000"/>
        <rFont val="Calibri"/>
      </rPr>
      <t xml:space="preserve">(TMT A, Stroop [color naming], and the DS [coding subtest from WAIS-III); </t>
    </r>
    <r>
      <rPr>
        <b/>
        <sz val="12"/>
        <color rgb="FF000000"/>
        <rFont val="Calibri"/>
      </rPr>
      <t xml:space="preserve">memory </t>
    </r>
    <r>
      <rPr>
        <sz val="12"/>
        <color rgb="FF000000"/>
        <rFont val="Calibri"/>
      </rPr>
      <t xml:space="preserve">(LM I [from WMS-R], 10-word list learning task, and BVRT-SF); </t>
    </r>
    <r>
      <rPr>
        <b/>
        <sz val="12"/>
        <color rgb="FF000000"/>
        <rFont val="Calibri"/>
      </rPr>
      <t>EF</t>
    </r>
    <r>
      <rPr>
        <sz val="12"/>
        <color rgb="FF000000"/>
        <rFont val="Calibri"/>
      </rPr>
      <t xml:space="preserve"> (TMT [B minus A], stroop [interference minus naming], and phonemic fluency task); </t>
    </r>
    <r>
      <rPr>
        <b/>
        <sz val="12"/>
        <color rgb="FF000000"/>
        <rFont val="Calibri"/>
      </rPr>
      <t xml:space="preserve">reasoning </t>
    </r>
    <r>
      <rPr>
        <sz val="12"/>
        <color rgb="FF000000"/>
        <rFont val="Calibri"/>
      </rPr>
      <t>(similarities and BD [from WAIS-III])</t>
    </r>
  </si>
  <si>
    <r>
      <t>EF - speed, attention and cognitive flexibility</t>
    </r>
    <r>
      <rPr>
        <sz val="12"/>
        <color rgb="FF000000"/>
        <rFont val="Calibri"/>
      </rPr>
      <t xml:space="preserve"> (TMT); </t>
    </r>
    <r>
      <rPr>
        <b/>
        <sz val="12"/>
        <color rgb="FF000000"/>
        <rFont val="Calibri"/>
      </rPr>
      <t xml:space="preserve">EF-cognitive flexibility and inhibition </t>
    </r>
    <r>
      <rPr>
        <sz val="12"/>
        <color rgb="FF000000"/>
        <rFont val="Calibri"/>
      </rPr>
      <t xml:space="preserve">(Stroop-CWIT [from the D-KEFS]); </t>
    </r>
    <r>
      <rPr>
        <b/>
        <sz val="12"/>
        <color rgb="FF000000"/>
        <rFont val="Calibri"/>
      </rPr>
      <t xml:space="preserve">working memory </t>
    </r>
    <r>
      <rPr>
        <sz val="12"/>
        <color rgb="FF000000"/>
        <rFont val="Calibri"/>
      </rPr>
      <t>(DS [from WAIS-IV])</t>
    </r>
  </si>
  <si>
    <r>
      <t xml:space="preserve">Cognitive status </t>
    </r>
    <r>
      <rPr>
        <sz val="12"/>
        <color rgb="FF000000"/>
        <rFont val="Calibri"/>
      </rPr>
      <t xml:space="preserve">(MMSE); </t>
    </r>
    <r>
      <rPr>
        <b/>
        <sz val="12"/>
        <color rgb="FF000000"/>
        <rFont val="Calibri"/>
      </rPr>
      <t xml:space="preserve">cognitive disorders </t>
    </r>
    <r>
      <rPr>
        <sz val="12"/>
        <color rgb="FF000000"/>
        <rFont val="Calibri"/>
      </rPr>
      <t xml:space="preserve">(FAB); </t>
    </r>
    <r>
      <rPr>
        <b/>
        <sz val="12"/>
        <color rgb="FF000000"/>
        <rFont val="Calibri"/>
      </rPr>
      <t xml:space="preserve">optical-spatial gnosis and EF </t>
    </r>
    <r>
      <rPr>
        <sz val="12"/>
        <color rgb="FF000000"/>
        <rFont val="Calibri"/>
      </rPr>
      <t xml:space="preserve">(CDT); </t>
    </r>
    <r>
      <rPr>
        <b/>
        <sz val="12"/>
        <color rgb="FF000000"/>
        <rFont val="Calibri"/>
      </rPr>
      <t xml:space="preserve">moderate cognitive dysfunction </t>
    </r>
    <r>
      <rPr>
        <sz val="12"/>
        <color rgb="FF000000"/>
        <rFont val="Calibri"/>
      </rPr>
      <t>(MoCA);</t>
    </r>
    <r>
      <rPr>
        <b/>
        <sz val="12"/>
        <color rgb="FF000000"/>
        <rFont val="Calibri"/>
      </rPr>
      <t xml:space="preserve"> concentration and switching of attention </t>
    </r>
    <r>
      <rPr>
        <sz val="12"/>
        <color rgb="FF000000"/>
        <rFont val="Calibri"/>
      </rPr>
      <t>(Schulte's tables)</t>
    </r>
  </si>
  <si>
    <r>
      <t>Language</t>
    </r>
    <r>
      <rPr>
        <sz val="12"/>
        <color rgb="FF305496"/>
        <rFont val="Calibri"/>
      </rPr>
      <t xml:space="preserve"> (Token Test, BNT, and Verbal Fluency Test); </t>
    </r>
    <r>
      <rPr>
        <b/>
        <sz val="12"/>
        <color rgb="FF305496"/>
        <rFont val="Calibri"/>
      </rPr>
      <t>visuospatial function</t>
    </r>
    <r>
      <rPr>
        <sz val="12"/>
        <color rgb="FF305496"/>
        <rFont val="Calibri"/>
      </rPr>
      <t xml:space="preserve"> (CP, GCT, and ADAS [four pictures]); </t>
    </r>
    <r>
      <rPr>
        <b/>
        <sz val="12"/>
        <color rgb="FF305496"/>
        <rFont val="Calibri"/>
      </rPr>
      <t>visual inattention</t>
    </r>
    <r>
      <rPr>
        <sz val="12"/>
        <color rgb="FF305496"/>
        <rFont val="Calibri"/>
      </rPr>
      <t xml:space="preserve"> (LBT, and LCT); </t>
    </r>
    <r>
      <rPr>
        <b/>
        <sz val="12"/>
        <color rgb="FF305496"/>
        <rFont val="Calibri"/>
      </rPr>
      <t>memory</t>
    </r>
    <r>
      <rPr>
        <sz val="12"/>
        <color rgb="FF305496"/>
        <rFont val="Calibri"/>
      </rPr>
      <t xml:space="preserve"> (verbal learning recall test [from WMS], and ADAS [four pictures])</t>
    </r>
  </si>
  <si>
    <r>
      <rPr>
        <b/>
        <sz val="12"/>
        <color theme="1"/>
        <rFont val="Calibri"/>
        <family val="2"/>
        <scheme val="minor"/>
      </rPr>
      <t>Neurologic function</t>
    </r>
    <r>
      <rPr>
        <sz val="12"/>
        <color theme="1"/>
        <rFont val="Calibri"/>
        <family val="2"/>
        <scheme val="minor"/>
      </rPr>
      <t xml:space="preserve"> (CNS)</t>
    </r>
  </si>
  <si>
    <r>
      <t>Verbal declarative memory</t>
    </r>
    <r>
      <rPr>
        <sz val="12"/>
        <color rgb="FF000000"/>
        <rFont val="Calibri"/>
      </rPr>
      <t xml:space="preserve"> (LMT);  </t>
    </r>
    <r>
      <rPr>
        <b/>
        <sz val="12"/>
        <color rgb="FF000000"/>
        <rFont val="Calibri"/>
      </rPr>
      <t xml:space="preserve">nonverbal reasoning </t>
    </r>
    <r>
      <rPr>
        <sz val="12"/>
        <color rgb="FF000000"/>
        <rFont val="Calibri"/>
      </rPr>
      <t xml:space="preserve">(RPM); </t>
    </r>
    <r>
      <rPr>
        <b/>
        <sz val="12"/>
        <color rgb="FF000000"/>
        <rFont val="Calibri"/>
      </rPr>
      <t>EF</t>
    </r>
    <r>
      <rPr>
        <sz val="12"/>
        <color rgb="FF000000"/>
        <rFont val="Calibri"/>
      </rPr>
      <t xml:space="preserve"> (VFT);</t>
    </r>
    <r>
      <rPr>
        <b/>
        <sz val="12"/>
        <color rgb="FF000000"/>
        <rFont val="Calibri"/>
      </rPr>
      <t xml:space="preserve"> word naming </t>
    </r>
    <r>
      <rPr>
        <sz val="12"/>
        <color rgb="FF000000"/>
        <rFont val="Calibri"/>
      </rPr>
      <t xml:space="preserve">(1-minute word naming trial [letters C, F, and L]); </t>
    </r>
    <r>
      <rPr>
        <b/>
        <sz val="12"/>
        <color rgb="FF000000"/>
        <rFont val="Calibri"/>
      </rPr>
      <t xml:space="preserve">processing speed </t>
    </r>
    <r>
      <rPr>
        <sz val="12"/>
        <color rgb="FF000000"/>
        <rFont val="Calibri"/>
      </rPr>
      <t>(DST)</t>
    </r>
  </si>
  <si>
    <r>
      <t>EF</t>
    </r>
    <r>
      <rPr>
        <sz val="12"/>
        <color rgb="FF305496"/>
        <rFont val="Calibri"/>
      </rPr>
      <t xml:space="preserve"> - </t>
    </r>
    <r>
      <rPr>
        <b/>
        <sz val="12"/>
        <color rgb="FF305496"/>
        <rFont val="Calibri"/>
      </rPr>
      <t>response inhibition</t>
    </r>
    <r>
      <rPr>
        <sz val="12"/>
        <color rgb="FF305496"/>
        <rFont val="Calibri"/>
      </rPr>
      <t xml:space="preserve"> (Stroop); </t>
    </r>
    <r>
      <rPr>
        <b/>
        <sz val="12"/>
        <color rgb="FF305496"/>
        <rFont val="Calibri"/>
      </rPr>
      <t>EF - attention and working memory</t>
    </r>
    <r>
      <rPr>
        <sz val="12"/>
        <color rgb="FF305496"/>
        <rFont val="Calibri"/>
      </rPr>
      <t xml:space="preserve"> (DSB); </t>
    </r>
    <r>
      <rPr>
        <b/>
        <sz val="12"/>
        <color rgb="FF305496"/>
        <rFont val="Calibri"/>
      </rPr>
      <t>EF -</t>
    </r>
    <r>
      <rPr>
        <sz val="12"/>
        <color rgb="FF305496"/>
        <rFont val="Calibri"/>
      </rPr>
      <t xml:space="preserve"> </t>
    </r>
    <r>
      <rPr>
        <b/>
        <sz val="12"/>
        <color rgb="FF305496"/>
        <rFont val="Calibri"/>
      </rPr>
      <t>psychomotor performance</t>
    </r>
    <r>
      <rPr>
        <sz val="12"/>
        <color rgb="FF305496"/>
        <rFont val="Calibri"/>
      </rPr>
      <t xml:space="preserve"> (DST); </t>
    </r>
    <r>
      <rPr>
        <b/>
        <sz val="12"/>
        <color rgb="FF305496"/>
        <rFont val="Calibri"/>
      </rPr>
      <t>EF - visuomotor scanning, divided attention, and cognitive flexibility</t>
    </r>
    <r>
      <rPr>
        <sz val="12"/>
        <color rgb="FF305496"/>
        <rFont val="Calibri"/>
      </rPr>
      <t xml:space="preserve"> (TMT B); </t>
    </r>
    <r>
      <rPr>
        <b/>
        <sz val="12"/>
        <color rgb="FF305496"/>
        <rFont val="Calibri"/>
      </rPr>
      <t>EF - attention switching</t>
    </r>
    <r>
      <rPr>
        <sz val="12"/>
        <color rgb="FF305496"/>
        <rFont val="Calibri"/>
      </rPr>
      <t xml:space="preserve"> (WWT); </t>
    </r>
    <r>
      <rPr>
        <b/>
        <sz val="12"/>
        <color rgb="FF305496"/>
        <rFont val="Calibri"/>
      </rPr>
      <t>EF - learning, delayed recall, and long-term memory</t>
    </r>
    <r>
      <rPr>
        <sz val="12"/>
        <color rgb="FF305496"/>
        <rFont val="Calibri"/>
      </rPr>
      <t xml:space="preserve"> (RAVLT)</t>
    </r>
  </si>
  <si>
    <r>
      <t>Cognitive functioning</t>
    </r>
    <r>
      <rPr>
        <sz val="12"/>
        <color rgb="FF305496"/>
        <rFont val="Calibri"/>
      </rPr>
      <t xml:space="preserve"> (MMSE, and CAMCOG); </t>
    </r>
    <r>
      <rPr>
        <b/>
        <sz val="12"/>
        <color rgb="FF305496"/>
        <rFont val="Calibri"/>
      </rPr>
      <t>memory</t>
    </r>
    <r>
      <rPr>
        <sz val="12"/>
        <color rgb="FF305496"/>
        <rFont val="Calibri"/>
      </rPr>
      <t xml:space="preserve"> (AVLT); </t>
    </r>
    <r>
      <rPr>
        <b/>
        <sz val="12"/>
        <color rgb="FF305496"/>
        <rFont val="Calibri"/>
      </rPr>
      <t>EF</t>
    </r>
    <r>
      <rPr>
        <sz val="12"/>
        <color rgb="FF305496"/>
        <rFont val="Calibri"/>
      </rPr>
      <t xml:space="preserve"> (CST, and Stroop); </t>
    </r>
    <r>
      <rPr>
        <b/>
        <sz val="12"/>
        <color rgb="FF305496"/>
        <rFont val="Calibri"/>
      </rPr>
      <t>and calculation and visuospatial abilities</t>
    </r>
    <r>
      <rPr>
        <sz val="12"/>
        <color rgb="FF305496"/>
        <rFont val="Calibri"/>
      </rPr>
      <t xml:space="preserve"> (GIT)</t>
    </r>
  </si>
  <si>
    <r>
      <t>Orientation</t>
    </r>
    <r>
      <rPr>
        <sz val="12"/>
        <color theme="1"/>
        <rFont val="Calibri"/>
      </rPr>
      <t xml:space="preserve"> (orientation [from ADAScog]); </t>
    </r>
    <r>
      <rPr>
        <b/>
        <sz val="12"/>
        <color theme="1"/>
        <rFont val="Calibri"/>
      </rPr>
      <t xml:space="preserve">naming </t>
    </r>
    <r>
      <rPr>
        <sz val="12"/>
        <color theme="1"/>
        <rFont val="Calibri"/>
      </rPr>
      <t xml:space="preserve">(aphasia scale [from ADAScog]); </t>
    </r>
    <r>
      <rPr>
        <b/>
        <sz val="12"/>
        <color theme="1"/>
        <rFont val="Calibri"/>
      </rPr>
      <t>memory</t>
    </r>
    <r>
      <rPr>
        <sz val="12"/>
        <color theme="1"/>
        <rFont val="Calibri"/>
      </rPr>
      <t xml:space="preserve"> (MIS); </t>
    </r>
    <r>
      <rPr>
        <b/>
        <sz val="12"/>
        <color theme="1"/>
        <rFont val="Calibri"/>
      </rPr>
      <t>working memory and concentration</t>
    </r>
    <r>
      <rPr>
        <sz val="12"/>
        <color theme="1"/>
        <rFont val="Calibri"/>
      </rPr>
      <t xml:space="preserve"> (letter sorting)</t>
    </r>
  </si>
  <si>
    <r>
      <t xml:space="preserve">EF - </t>
    </r>
    <r>
      <rPr>
        <sz val="12"/>
        <color rgb="FF000000"/>
        <rFont val="Calibri"/>
      </rPr>
      <t xml:space="preserve">visuomotor scanning, divided attention and cognitive flexibility </t>
    </r>
    <r>
      <rPr>
        <b/>
        <sz val="12"/>
        <color rgb="FF000000"/>
        <rFont val="Calibri"/>
      </rPr>
      <t xml:space="preserve">(TMT A and B); EF - initiation, planning, judgment and completion </t>
    </r>
    <r>
      <rPr>
        <sz val="12"/>
        <color rgb="FF000000"/>
        <rFont val="Calibri"/>
      </rPr>
      <t xml:space="preserve">(EFPT [bill payment subtest]); </t>
    </r>
    <r>
      <rPr>
        <b/>
        <sz val="12"/>
        <color rgb="FF000000"/>
        <rFont val="Calibri"/>
      </rPr>
      <t>EF - information seeking, problem solving, planning and working memory</t>
    </r>
    <r>
      <rPr>
        <sz val="12"/>
        <color rgb="FF000000"/>
        <rFont val="Calibri"/>
      </rPr>
      <t xml:space="preserve"> (EFRT)</t>
    </r>
  </si>
  <si>
    <r>
      <t>Verbal</t>
    </r>
    <r>
      <rPr>
        <sz val="12"/>
        <color rgb="FF000000"/>
        <rFont val="Calibri"/>
      </rPr>
      <t xml:space="preserve"> </t>
    </r>
    <r>
      <rPr>
        <b/>
        <sz val="12"/>
        <color rgb="FF000000"/>
        <rFont val="Calibri"/>
      </rPr>
      <t>memory</t>
    </r>
    <r>
      <rPr>
        <sz val="12"/>
        <color rgb="FF000000"/>
        <rFont val="Calibri"/>
      </rPr>
      <t xml:space="preserve"> (LM I and II [from WMS-R]); </t>
    </r>
    <r>
      <rPr>
        <b/>
        <sz val="12"/>
        <color rgb="FF000000"/>
        <rFont val="Calibri"/>
      </rPr>
      <t xml:space="preserve">visual memory </t>
    </r>
    <r>
      <rPr>
        <sz val="12"/>
        <color rgb="FF000000"/>
        <rFont val="Calibri"/>
      </rPr>
      <t xml:space="preserve">(VA I and II [from WMS-R]); </t>
    </r>
    <r>
      <rPr>
        <b/>
        <sz val="12"/>
        <color rgb="FF000000"/>
        <rFont val="Calibri"/>
      </rPr>
      <t>working memory</t>
    </r>
    <r>
      <rPr>
        <sz val="12"/>
        <color rgb="FF000000"/>
        <rFont val="Calibri"/>
      </rPr>
      <t xml:space="preserve"> (DSB, Arithmetic [from WAIS-R]); </t>
    </r>
    <r>
      <rPr>
        <b/>
        <sz val="12"/>
        <color rgb="FF000000"/>
        <rFont val="Calibri"/>
      </rPr>
      <t xml:space="preserve">attention </t>
    </r>
    <r>
      <rPr>
        <sz val="12"/>
        <color rgb="FF000000"/>
        <rFont val="Calibri"/>
      </rPr>
      <t xml:space="preserve">(DS [from WAIS-R]); </t>
    </r>
    <r>
      <rPr>
        <b/>
        <sz val="12"/>
        <color rgb="FF000000"/>
        <rFont val="Calibri"/>
      </rPr>
      <t>mental control</t>
    </r>
    <r>
      <rPr>
        <sz val="12"/>
        <color rgb="FF000000"/>
        <rFont val="Calibri"/>
      </rPr>
      <t xml:space="preserve"> (WMS-R); </t>
    </r>
    <r>
      <rPr>
        <b/>
        <sz val="12"/>
        <color rgb="FF000000"/>
        <rFont val="Calibri"/>
      </rPr>
      <t xml:space="preserve">language </t>
    </r>
    <r>
      <rPr>
        <sz val="12"/>
        <color rgb="FF000000"/>
        <rFont val="Calibri"/>
      </rPr>
      <t xml:space="preserve">(15-item BNT); </t>
    </r>
    <r>
      <rPr>
        <b/>
        <sz val="12"/>
        <color rgb="FF000000"/>
        <rFont val="Calibri"/>
      </rPr>
      <t>information processing speed</t>
    </r>
    <r>
      <rPr>
        <sz val="12"/>
        <color rgb="FF000000"/>
        <rFont val="Calibri"/>
      </rPr>
      <t xml:space="preserve"> (TMT A and SDMT); </t>
    </r>
    <r>
      <rPr>
        <b/>
        <sz val="12"/>
        <color rgb="FF000000"/>
        <rFont val="Calibri"/>
      </rPr>
      <t xml:space="preserve">visuoconstruction </t>
    </r>
    <r>
      <rPr>
        <sz val="12"/>
        <color rgb="FF000000"/>
        <rFont val="Calibri"/>
      </rPr>
      <t xml:space="preserve">(BDT [from WAIS-R], and copying simple figures); </t>
    </r>
    <r>
      <rPr>
        <b/>
        <sz val="12"/>
        <color rgb="FF000000"/>
        <rFont val="Calibri"/>
      </rPr>
      <t xml:space="preserve">praxis-gnosis </t>
    </r>
    <r>
      <rPr>
        <sz val="12"/>
        <color rgb="FF000000"/>
        <rFont val="Calibri"/>
      </rPr>
      <t xml:space="preserve">(ideomotor apraxia subtest items, finger gnosis and stereognosis [from WAB]); </t>
    </r>
    <r>
      <rPr>
        <b/>
        <sz val="12"/>
        <color rgb="FF000000"/>
        <rFont val="Calibri"/>
      </rPr>
      <t xml:space="preserve">abstract reasoning </t>
    </r>
    <r>
      <rPr>
        <sz val="12"/>
        <color rgb="FF000000"/>
        <rFont val="Calibri"/>
      </rPr>
      <t xml:space="preserve">(Similarities, Picture Completion [from WAIS-R]); </t>
    </r>
    <r>
      <rPr>
        <b/>
        <sz val="12"/>
        <color rgb="FF000000"/>
        <rFont val="Calibri"/>
      </rPr>
      <t xml:space="preserve">semantic fluency </t>
    </r>
    <r>
      <rPr>
        <sz val="12"/>
        <color rgb="FF000000"/>
        <rFont val="Calibri"/>
      </rPr>
      <t xml:space="preserve">(category of animals). </t>
    </r>
    <r>
      <rPr>
        <b/>
        <sz val="12"/>
        <color rgb="FF000000"/>
        <rFont val="Calibri"/>
      </rPr>
      <t>EF - Mental flexibility and verbal fluency</t>
    </r>
    <r>
      <rPr>
        <sz val="12"/>
        <color rgb="FF000000"/>
        <rFont val="Calibri"/>
      </rPr>
      <t xml:space="preserve"> (CFST, TMT B, and phonemic fluency [from FAS]); </t>
    </r>
    <r>
      <rPr>
        <b/>
        <sz val="12"/>
        <color rgb="FF000000"/>
        <rFont val="Calibri"/>
      </rPr>
      <t xml:space="preserve">premorbid ability </t>
    </r>
    <r>
      <rPr>
        <sz val="12"/>
        <color rgb="FF000000"/>
        <rFont val="Calibri"/>
      </rPr>
      <t>(NART-R).</t>
    </r>
  </si>
  <si>
    <r>
      <t>Working memory</t>
    </r>
    <r>
      <rPr>
        <sz val="12"/>
        <color rgb="FF305496"/>
        <rFont val="Calibri"/>
      </rPr>
      <t xml:space="preserve"> (DS [from WMS-R] and Memory Interference); </t>
    </r>
    <r>
      <rPr>
        <b/>
        <sz val="12"/>
        <color rgb="FF305496"/>
        <rFont val="Calibri"/>
      </rPr>
      <t>verbal learning and memory</t>
    </r>
    <r>
      <rPr>
        <sz val="12"/>
        <color rgb="FF305496"/>
        <rFont val="Calibri"/>
      </rPr>
      <t xml:space="preserve"> (ALL, and Story Recall [from RBMT]); </t>
    </r>
    <r>
      <rPr>
        <b/>
        <sz val="12"/>
        <color rgb="FF305496"/>
        <rFont val="Calibri"/>
      </rPr>
      <t>verbal expression and comprehension</t>
    </r>
    <r>
      <rPr>
        <sz val="12"/>
        <color rgb="FF305496"/>
        <rFont val="Calibri"/>
      </rPr>
      <t xml:space="preserve"> (Repetition and reading [from BDAE], semantic fluency and naming [from CERAD], and STT); </t>
    </r>
    <r>
      <rPr>
        <b/>
        <sz val="12"/>
        <color rgb="FF305496"/>
        <rFont val="Calibri"/>
      </rPr>
      <t>visuospatial cognition</t>
    </r>
    <r>
      <rPr>
        <sz val="12"/>
        <color rgb="FF305496"/>
        <rFont val="Calibri"/>
      </rPr>
      <t xml:space="preserve"> (Clock Task, Copying Designs, and BVRT-SF); </t>
    </r>
    <r>
      <rPr>
        <b/>
        <sz val="12"/>
        <color rgb="FF305496"/>
        <rFont val="Calibri"/>
      </rPr>
      <t>music cognition</t>
    </r>
    <r>
      <rPr>
        <sz val="12"/>
        <color rgb="FF305496"/>
        <rFont val="Calibri"/>
      </rPr>
      <t xml:space="preserve"> (MBEA-SF</t>
    </r>
    <r>
      <rPr>
        <b/>
        <sz val="12"/>
        <color rgb="FF305496"/>
        <rFont val="Calibri"/>
      </rPr>
      <t>); EF and attention</t>
    </r>
    <r>
      <rPr>
        <sz val="12"/>
        <color rgb="FF305496"/>
        <rFont val="Calibri"/>
      </rPr>
      <t xml:space="preserve"> (FAB, Phonemic Test, Balloons Test, Simple Reaction Time, Subtraction Task, Stroop, and Vigilance Task)</t>
    </r>
  </si>
  <si>
    <t>SS-IQCODE [all time-points; other tests at 3, 12, and 24 months]</t>
  </si>
  <si>
    <r>
      <t>Cognitive status</t>
    </r>
    <r>
      <rPr>
        <sz val="12"/>
        <color rgb="FF000000"/>
        <rFont val="Calibri"/>
      </rPr>
      <t xml:space="preserve"> (SS-IQCODE); </t>
    </r>
    <r>
      <rPr>
        <b/>
        <sz val="12"/>
        <color rgb="FF000000"/>
        <rFont val="Calibri"/>
      </rPr>
      <t xml:space="preserve">orientation </t>
    </r>
    <r>
      <rPr>
        <sz val="12"/>
        <color rgb="FF000000"/>
        <rFont val="Calibri"/>
      </rPr>
      <t xml:space="preserve">(temporal and spatial orientation [from MMSE]); </t>
    </r>
    <r>
      <rPr>
        <b/>
        <sz val="12"/>
        <color rgb="FF000000"/>
        <rFont val="Calibri"/>
      </rPr>
      <t>tonic attention</t>
    </r>
    <r>
      <rPr>
        <sz val="12"/>
        <color rgb="FF000000"/>
        <rFont val="Calibri"/>
      </rPr>
      <t xml:space="preserve"> (hearing and simple visual reaction time); </t>
    </r>
    <r>
      <rPr>
        <b/>
        <sz val="12"/>
        <color rgb="FF000000"/>
        <rFont val="Calibri"/>
      </rPr>
      <t>phasic attention</t>
    </r>
    <r>
      <rPr>
        <sz val="12"/>
        <color rgb="FF000000"/>
        <rFont val="Calibri"/>
      </rPr>
      <t xml:space="preserve"> (random visual reaction time); </t>
    </r>
    <r>
      <rPr>
        <b/>
        <sz val="12"/>
        <color rgb="FF000000"/>
        <rFont val="Calibri"/>
      </rPr>
      <t xml:space="preserve">verbal fluency </t>
    </r>
    <r>
      <rPr>
        <sz val="12"/>
        <color rgb="FF000000"/>
        <rFont val="Calibri"/>
      </rPr>
      <t xml:space="preserve">(category and phonetic fluency); </t>
    </r>
    <r>
      <rPr>
        <b/>
        <sz val="12"/>
        <color rgb="FF000000"/>
        <rFont val="Calibri"/>
      </rPr>
      <t xml:space="preserve">comprehension </t>
    </r>
    <r>
      <rPr>
        <sz val="12"/>
        <color rgb="FF000000"/>
        <rFont val="Calibri"/>
      </rPr>
      <t xml:space="preserve">(token test); </t>
    </r>
    <r>
      <rPr>
        <b/>
        <sz val="12"/>
        <color rgb="FF000000"/>
        <rFont val="Calibri"/>
      </rPr>
      <t xml:space="preserve">memory </t>
    </r>
    <r>
      <rPr>
        <sz val="12"/>
        <color rgb="FF000000"/>
        <rFont val="Calibri"/>
      </rPr>
      <t xml:space="preserve">(free immediate recall, free delayed recall, delayed logic memory); </t>
    </r>
    <r>
      <rPr>
        <b/>
        <sz val="12"/>
        <color rgb="FF000000"/>
        <rFont val="Calibri"/>
      </rPr>
      <t>and visuoconstructive ability</t>
    </r>
    <r>
      <rPr>
        <sz val="12"/>
        <color rgb="FF000000"/>
        <rFont val="Calibri"/>
      </rPr>
      <t xml:space="preserve"> (block test [from WAIS])</t>
    </r>
  </si>
  <si>
    <r>
      <t>State of higher mental functions</t>
    </r>
    <r>
      <rPr>
        <sz val="12"/>
        <color rgb="FF000000"/>
        <rFont val="Calibri"/>
      </rPr>
      <t xml:space="preserve"> (MMSE); </t>
    </r>
    <r>
      <rPr>
        <b/>
        <sz val="12"/>
        <color rgb="FF000000"/>
        <rFont val="Calibri"/>
      </rPr>
      <t>memory - short term and word memory</t>
    </r>
    <r>
      <rPr>
        <sz val="12"/>
        <color rgb="FF000000"/>
        <rFont val="Calibri"/>
      </rPr>
      <t xml:space="preserve"> (Luriya's 10-word test); and </t>
    </r>
    <r>
      <rPr>
        <b/>
        <sz val="12"/>
        <color rgb="FF000000"/>
        <rFont val="Calibri"/>
      </rPr>
      <t>time to find increasing numbers</t>
    </r>
    <r>
      <rPr>
        <sz val="12"/>
        <color rgb="FF000000"/>
        <rFont val="Calibri"/>
      </rPr>
      <t xml:space="preserve"> (Schulte test)</t>
    </r>
  </si>
  <si>
    <r>
      <rPr>
        <sz val="13.2"/>
        <color rgb="FF000000"/>
        <rFont val="Calibri"/>
      </rPr>
      <t>Memory</t>
    </r>
    <r>
      <rPr>
        <b/>
        <sz val="12"/>
        <color rgb="FF000000"/>
        <rFont val="Calibri"/>
      </rPr>
      <t xml:space="preserve"> </t>
    </r>
    <r>
      <rPr>
        <sz val="12"/>
        <color rgb="FF000000"/>
        <rFont val="Calibri"/>
      </rPr>
      <t>(WLL, WLDR,  story - IR, story - DR, geometric figures - IR, geometric figures - DR)</t>
    </r>
    <r>
      <rPr>
        <b/>
        <sz val="12"/>
        <color rgb="FF000000"/>
        <rFont val="Calibri"/>
      </rPr>
      <t xml:space="preserve">; </t>
    </r>
    <r>
      <rPr>
        <sz val="12"/>
        <color rgb="FF000000"/>
        <rFont val="Calibri"/>
      </rPr>
      <t>and EF (TMT B minus A, modified Stroop form B minus form A, DS backwards [WAIS-III], Phonemic Fluency, WCST [Nelson Version])</t>
    </r>
  </si>
  <si>
    <r>
      <t>Intellectual ability</t>
    </r>
    <r>
      <rPr>
        <sz val="12"/>
        <color rgb="FF000000"/>
        <rFont val="Calibri"/>
      </rPr>
      <t xml:space="preserve"> (WAIS [vocabulary], and advanced progressive matrices); </t>
    </r>
    <r>
      <rPr>
        <b/>
        <sz val="12"/>
        <color rgb="FF000000"/>
        <rFont val="Calibri"/>
      </rPr>
      <t>language</t>
    </r>
    <r>
      <rPr>
        <sz val="12"/>
        <color rgb="FF000000"/>
        <rFont val="Calibri"/>
      </rPr>
      <t xml:space="preserve"> (BNT, category fluency, and letter fluency); </t>
    </r>
    <r>
      <rPr>
        <b/>
        <sz val="12"/>
        <color rgb="FF000000"/>
        <rFont val="Calibri"/>
      </rPr>
      <t>memory</t>
    </r>
    <r>
      <rPr>
        <sz val="12"/>
        <color rgb="FF000000"/>
        <rFont val="Calibri"/>
      </rPr>
      <t xml:space="preserve"> (DS [from WAIS], CBTT, CFT [delayed recall], RAVLT [IR, DR, and DRec], and doors test); </t>
    </r>
    <r>
      <rPr>
        <b/>
        <sz val="12"/>
        <color rgb="FF000000"/>
        <rFont val="Calibri"/>
      </rPr>
      <t>attention</t>
    </r>
    <r>
      <rPr>
        <sz val="12"/>
        <color rgb="FF000000"/>
        <rFont val="Calibri"/>
      </rPr>
      <t xml:space="preserve"> (TMT A1, A2, and B); </t>
    </r>
    <r>
      <rPr>
        <b/>
        <sz val="12"/>
        <color rgb="FF000000"/>
        <rFont val="Calibri"/>
      </rPr>
      <t>perception and visuospatial construction</t>
    </r>
    <r>
      <rPr>
        <sz val="12"/>
        <color rgb="FF000000"/>
        <rFont val="Calibri"/>
      </rPr>
      <t xml:space="preserve"> (CFT [copy], TFP, and JLO)</t>
    </r>
  </si>
  <si>
    <r>
      <rPr>
        <b/>
        <sz val="12"/>
        <color theme="1"/>
        <rFont val="Calibri"/>
      </rPr>
      <t>Global cognitive function</t>
    </r>
    <r>
      <rPr>
        <sz val="12"/>
        <color theme="1"/>
        <rFont val="Calibri"/>
      </rPr>
      <t xml:space="preserve"> (MoCA)</t>
    </r>
  </si>
  <si>
    <r>
      <t>Changes in cognitive function</t>
    </r>
    <r>
      <rPr>
        <sz val="12"/>
        <color rgb="FF000000"/>
        <rFont val="Calibri"/>
      </rPr>
      <t xml:space="preserve"> (MMSE [Korean Version])</t>
    </r>
  </si>
  <si>
    <t>Yoon et al. (South Korea)</t>
  </si>
  <si>
    <r>
      <t xml:space="preserve">Comments </t>
    </r>
    <r>
      <rPr>
        <b/>
        <sz val="12"/>
        <color rgb="FFFF0000"/>
        <rFont val="Calibri"/>
      </rPr>
      <t>(RED COLOR MEANS PAPERS CHANGED CATEGORIES)</t>
    </r>
  </si>
  <si>
    <r>
      <t>Cognitive abilities</t>
    </r>
    <r>
      <rPr>
        <sz val="12"/>
        <color rgb="FF000000"/>
        <rFont val="Calibri"/>
      </rPr>
      <t xml:space="preserve"> (MMSE [Italian telephone version]); </t>
    </r>
    <r>
      <rPr>
        <b/>
        <sz val="12"/>
        <color rgb="FF000000"/>
        <rFont val="Calibri"/>
      </rPr>
      <t>premorbid cognitive impairment</t>
    </r>
    <r>
      <rPr>
        <sz val="12"/>
        <color rgb="FF000000"/>
        <rFont val="Calibri"/>
      </rPr>
      <t xml:space="preserve"> (IQCODE)</t>
    </r>
  </si>
  <si>
    <r>
      <t>Global cognitive function</t>
    </r>
    <r>
      <rPr>
        <sz val="12"/>
        <color rgb="FF000000"/>
        <rFont val="Calibri"/>
      </rPr>
      <t xml:space="preserve"> (MMSE [Chinese Version])</t>
    </r>
  </si>
  <si>
    <t>Cognitive function (MMSE [Thai version])</t>
  </si>
  <si>
    <r>
      <t>Cognitive functioning</t>
    </r>
    <r>
      <rPr>
        <sz val="12"/>
        <color rgb="FF305496"/>
        <rFont val="Calibri"/>
      </rPr>
      <t xml:space="preserve"> (MMSE and CAMCOG); </t>
    </r>
    <r>
      <rPr>
        <b/>
        <sz val="12"/>
        <color rgb="FF305496"/>
        <rFont val="Calibri"/>
      </rPr>
      <t>memory</t>
    </r>
    <r>
      <rPr>
        <sz val="12"/>
        <color rgb="FF305496"/>
        <rFont val="Calibri"/>
      </rPr>
      <t xml:space="preserve"> (AVLT); </t>
    </r>
    <r>
      <rPr>
        <b/>
        <sz val="12"/>
        <color rgb="FF305496"/>
        <rFont val="Calibri"/>
      </rPr>
      <t>EF</t>
    </r>
    <r>
      <rPr>
        <sz val="12"/>
        <color rgb="FF305496"/>
        <rFont val="Calibri"/>
      </rPr>
      <t xml:space="preserve"> (CST, and Stroop); </t>
    </r>
    <r>
      <rPr>
        <b/>
        <sz val="12"/>
        <color rgb="FF305496"/>
        <rFont val="Calibri"/>
      </rPr>
      <t>and calculation and visuospatial abilities</t>
    </r>
    <r>
      <rPr>
        <sz val="12"/>
        <color rgb="FF305496"/>
        <rFont val="Calibri"/>
      </rPr>
      <t xml:space="preserve"> (GIT)</t>
    </r>
  </si>
  <si>
    <r>
      <t>Orientation</t>
    </r>
    <r>
      <rPr>
        <sz val="12"/>
        <color theme="1"/>
        <rFont val="Calibri"/>
      </rPr>
      <t xml:space="preserve"> (orientation [from ADAS-cog]); </t>
    </r>
    <r>
      <rPr>
        <b/>
        <sz val="12"/>
        <color theme="1"/>
        <rFont val="Calibri"/>
      </rPr>
      <t xml:space="preserve">naming </t>
    </r>
    <r>
      <rPr>
        <sz val="12"/>
        <color theme="1"/>
        <rFont val="Calibri"/>
      </rPr>
      <t xml:space="preserve">(aphasia scale [from ADAS-cog]); </t>
    </r>
    <r>
      <rPr>
        <b/>
        <sz val="12"/>
        <color theme="1"/>
        <rFont val="Calibri"/>
      </rPr>
      <t>memory</t>
    </r>
    <r>
      <rPr>
        <sz val="12"/>
        <color theme="1"/>
        <rFont val="Calibri"/>
      </rPr>
      <t xml:space="preserve"> (MIS); </t>
    </r>
    <r>
      <rPr>
        <b/>
        <sz val="12"/>
        <color theme="1"/>
        <rFont val="Calibri"/>
      </rPr>
      <t>working memory and concentration</t>
    </r>
    <r>
      <rPr>
        <sz val="12"/>
        <color theme="1"/>
        <rFont val="Calibri"/>
      </rPr>
      <t xml:space="preserve"> (letter sorting)</t>
    </r>
  </si>
  <si>
    <r>
      <t>Memory self-efficacy</t>
    </r>
    <r>
      <rPr>
        <sz val="12"/>
        <color rgb="FF000000"/>
        <rFont val="Calibri"/>
      </rPr>
      <t xml:space="preserve"> (Memory in Adulthood Questionnaire)</t>
    </r>
  </si>
  <si>
    <r>
      <t>Cognitive impairment</t>
    </r>
    <r>
      <rPr>
        <sz val="12"/>
        <color rgb="FF305496"/>
        <rFont val="Calibri"/>
      </rPr>
      <t xml:space="preserve"> (MMSE [Bengali version]); and </t>
    </r>
    <r>
      <rPr>
        <b/>
        <sz val="12"/>
        <color rgb="FF305496"/>
        <rFont val="Calibri"/>
      </rPr>
      <t>cognitive function</t>
    </r>
    <r>
      <rPr>
        <sz val="12"/>
        <color rgb="FF305496"/>
        <rFont val="Calibri"/>
      </rPr>
      <t xml:space="preserve"> (KCSB)</t>
    </r>
  </si>
  <si>
    <r>
      <t>Global cognition</t>
    </r>
    <r>
      <rPr>
        <sz val="12"/>
        <color rgb="FF000000"/>
        <rFont val="Calibri"/>
      </rPr>
      <t xml:space="preserve"> (MMSE); and </t>
    </r>
    <r>
      <rPr>
        <b/>
        <sz val="12"/>
        <color rgb="FF000000"/>
        <rFont val="Calibri"/>
      </rPr>
      <t>EF</t>
    </r>
    <r>
      <rPr>
        <sz val="12"/>
        <color rgb="FF000000"/>
        <rFont val="Calibri"/>
      </rPr>
      <t xml:space="preserve"> (MDRS [initiation-perseveration])</t>
    </r>
  </si>
  <si>
    <r>
      <t>Episodic memory</t>
    </r>
    <r>
      <rPr>
        <sz val="12"/>
        <color rgb="FF000000"/>
        <rFont val="Calibri"/>
      </rPr>
      <t xml:space="preserve"> (HVLT-R); </t>
    </r>
    <r>
      <rPr>
        <b/>
        <sz val="12"/>
        <color rgb="FF000000"/>
        <rFont val="Calibri"/>
      </rPr>
      <t xml:space="preserve">working memory </t>
    </r>
    <r>
      <rPr>
        <sz val="12"/>
        <color rgb="FF000000"/>
        <rFont val="Calibri"/>
      </rPr>
      <t xml:space="preserve">(Brown-Peterson paradigm); </t>
    </r>
    <r>
      <rPr>
        <b/>
        <sz val="12"/>
        <color rgb="FF000000"/>
        <rFont val="Calibri"/>
      </rPr>
      <t>attention omission and commission errors</t>
    </r>
    <r>
      <rPr>
        <sz val="12"/>
        <color rgb="FF000000"/>
        <rFont val="Calibri"/>
      </rPr>
      <t xml:space="preserve"> (CPT)</t>
    </r>
  </si>
  <si>
    <t>120 patients (50 with stroke)</t>
  </si>
  <si>
    <t>Prospective Randomized Open-Label Study</t>
  </si>
  <si>
    <t>106 stroke patients (2 groups - LEV group n=52, age=74.1, SD 11.3; and CBZ group, age=69.7, SD 13.2 years)</t>
  </si>
  <si>
    <t>7 stroke patients</t>
  </si>
  <si>
    <t>52 stroke patients (age 72.8, SD 7.8)</t>
  </si>
  <si>
    <t>[not specified] secondary data analysis</t>
  </si>
  <si>
    <t>1161 stroke patients</t>
  </si>
  <si>
    <t>Retrospective study</t>
  </si>
  <si>
    <t>242 stroke patients</t>
  </si>
  <si>
    <t>26 stroke patients (age 75.8, SD 8.7)</t>
  </si>
  <si>
    <r>
      <t xml:space="preserve">Comments </t>
    </r>
    <r>
      <rPr>
        <b/>
        <sz val="12"/>
        <color rgb="FFFF0000"/>
        <rFont val="Calibri"/>
      </rPr>
      <t>(RED COLOR=study changed category after thorough revision in July 2018)</t>
    </r>
  </si>
  <si>
    <t>Repeated cohort. PROGRESS cohort. Assessment timepoints unclear. Does not report cognition longitudinal data (MMSE). No descriptive data in tables or text.</t>
  </si>
  <si>
    <t>Reed et al. (USA)</t>
  </si>
  <si>
    <t>Assessment timepoints unclear after filtering with key words. No mention of when the stroke happened after looking at tables 1 and 2, and filtering the document with words ("onset", "after", "time", "day", and "duration"). Does not report cognition longitudinal data for FIM assessment. Mentions significant changes in FIM-cog but does not report descriptive data for evaluations</t>
  </si>
  <si>
    <t>Assessment timepoints unclear after filtering with key words ("onset", "after", "time", and "duration"). Time post stroke 1.5 to 11 years. Sample size 7 patients. Does not report cognition longitudinal data (multiple tests). Memory task reported in figure 2 but without dispersion measure (SD, IQR, or range)</t>
  </si>
  <si>
    <t>Assessment timepoints unclear after filtering with key words ("onset", "after", "time", and "duration"). Time after stroke too broad (2 weeks to 3 years PS)</t>
  </si>
  <si>
    <t>Assessment timepoints unclear after filtering with key words ("onset", "after", "time", and "duration"). Does not clarify stroke onset and does not report cognition longitudinal data. Only regression line for annual change of cognition in plot (figure 2)</t>
  </si>
  <si>
    <t>Assessment timepoints unclear after filtering with key words ("onset", "after", "time", and "duration").  Also looked in another report on this cohort (Mungas et al., 2001 and 2002) and could not find evaluation time-points. Does not report cognition longitudinal data. Only results of multivariate analysis presented</t>
  </si>
  <si>
    <t xml:space="preserve">Assessment timepoints unclear after filtering with key words ("onset", "after", "time", and "duration"). Paper sugests an "initial" and a "final" assessment, but time after stroke not described. Inspected tables 1 through 4 and filtered document with key words ("onset", "after", "time", "day", and "duration"). Only reports model results. Does not report cognition longitudinal data (FIM). </t>
  </si>
  <si>
    <t xml:space="preserve">Assessment timepoints unclear after filtering with key words ("onset", "after", "time", and "duration").  Does not report cognition longitudinal data (MMSE). No descriptive data in tables or text. </t>
  </si>
  <si>
    <t>Assessment timepoints unclear after filtering with key words ("onset", "after", "time", and "duration").  Does not report cognition longitudinal data (MMSE). Plot with annual change in MMSE scores only. Only line for annual change in MMSE. Likely to be the same cohort as Mungas 2002</t>
  </si>
  <si>
    <t>Assessment timepoints unclear after filtering with key words ("onset", "after", "time", and "duration").  Does not report cognition longitudinal data (multiple tests). Model results only. Framingham cohort</t>
  </si>
  <si>
    <t>Assessment timepoints unclear after filtering with key words ("onset", "after", "time", and "duration").  Mixed population (stroke and carotid endardectomy). Does not clarify time after stroke onset. Does not report cognition longitudinal data. Only rates provided. Not scores</t>
  </si>
  <si>
    <t>27 stroke patients</t>
  </si>
  <si>
    <t>56 stroke patients</t>
  </si>
  <si>
    <t>Randomized, double-blind, placebo-controlled trial with a 4-year FU</t>
  </si>
  <si>
    <t>Tzourio et al. (Multinational)</t>
  </si>
  <si>
    <t xml:space="preserve">Assessment timepoints unclear after filtering with key words ("onset", "after", "time", and "duration").  Comparison of healthy cohort with OXVASC cohort looking at rates of dementia after follow-up. Time after stroke onset not reported. Does not report cognition longitudinal data. Only adjusted data in forest plots. </t>
  </si>
  <si>
    <t>1680 stroke patients</t>
  </si>
  <si>
    <t>432 stroke patients</t>
  </si>
  <si>
    <t>57 stroke patients</t>
  </si>
  <si>
    <t>Assessment timepoints unclear after filtering with key words ("onset", "after", "time", and "duration"). FIM results reported and divided into vascular territories for admission and discharge</t>
  </si>
  <si>
    <t xml:space="preserve">Assessment timepoints unclear after filtering with key words ("onset", "after", "time", and "duration"). Does not report cognition longitudinal data. AM-PAC assessment only Betas and SE reported. Very interesting paper with policy implication anaysis. </t>
  </si>
  <si>
    <t>Assessment timepoints unclear after filtering with key words ("onset", "after", "time", and "duration").  Mixed sample. Does not report cognition longitudinal data. Only provides intercept and slope for cognitive change in stroke patients</t>
  </si>
  <si>
    <t>Assessment timepoints unclear after filtering with key words ("onset", "after", "time", and "duration").  Time from event to randomization varies from &lt;1 to 5+ years. Does not report cognition longitudinal data. Only proportions of impaired/unimpaired with the MMSE. VITATOPS trial</t>
  </si>
  <si>
    <t>Assessment timepoints unclear after filtering with key words ("onset", "after", "time", and "duration").  Only refers to dementia onset. Does not report cognition longitudinal data. Only hazard ratios</t>
  </si>
  <si>
    <t>3089 stroke patients</t>
  </si>
  <si>
    <t>Cognition not longitudinal. Only premorbid baseline with the IQ-CODE</t>
  </si>
  <si>
    <t>Different cognitive tests at different time-points. 2 week cognitive assessment different from 3 month battery</t>
  </si>
  <si>
    <t>Cognition not longitudinal. Uses P300 brain waves as a proxy for cognition but no neuropsych assessment</t>
  </si>
  <si>
    <t>Cognition not longitudinal. Only 3 month assessment with the MMSE</t>
  </si>
  <si>
    <t>Cognition not longitudinal. Only mentions a baseline assessment of cognition</t>
  </si>
  <si>
    <t>Cognitive function (MMSE); and social cognition (FIM)</t>
  </si>
  <si>
    <t xml:space="preserve">Does not report cognition longitudinal data (FIM and MMSE). FIM-cog not reported and MMSE reported only baseline scores. Was first "Cognition not longitudinal", then </t>
  </si>
  <si>
    <t>61 patients (66.4, SD 1.6)</t>
  </si>
  <si>
    <t>36/24</t>
  </si>
  <si>
    <t>21.9 days PS and 41.7 days after</t>
  </si>
  <si>
    <t>all patients underwent a series of tests administered by a research assistant to determine their level of function- al and mental disability</t>
  </si>
  <si>
    <t>1 patient untestable</t>
  </si>
  <si>
    <t>neurologic deficits excluded</t>
  </si>
  <si>
    <t>MMSE and FIM</t>
  </si>
  <si>
    <t>multiple</t>
  </si>
  <si>
    <r>
      <t>Cognitive status</t>
    </r>
    <r>
      <rPr>
        <sz val="12"/>
        <color rgb="FF000000"/>
        <rFont val="Calibri"/>
      </rPr>
      <t xml:space="preserve"> (IQCODE-SS); </t>
    </r>
    <r>
      <rPr>
        <b/>
        <sz val="12"/>
        <color rgb="FF000000"/>
        <rFont val="Calibri"/>
      </rPr>
      <t xml:space="preserve">orientation </t>
    </r>
    <r>
      <rPr>
        <sz val="12"/>
        <color rgb="FF000000"/>
        <rFont val="Calibri"/>
      </rPr>
      <t xml:space="preserve">(temporal and spatial orientation [from MMSE]); </t>
    </r>
    <r>
      <rPr>
        <b/>
        <sz val="12"/>
        <color rgb="FF000000"/>
        <rFont val="Calibri"/>
      </rPr>
      <t>tonic attention</t>
    </r>
    <r>
      <rPr>
        <sz val="12"/>
        <color rgb="FF000000"/>
        <rFont val="Calibri"/>
      </rPr>
      <t xml:space="preserve"> (hearing and simple visual reaction time); </t>
    </r>
    <r>
      <rPr>
        <b/>
        <sz val="12"/>
        <color rgb="FF000000"/>
        <rFont val="Calibri"/>
      </rPr>
      <t>phasic attention</t>
    </r>
    <r>
      <rPr>
        <sz val="12"/>
        <color rgb="FF000000"/>
        <rFont val="Calibri"/>
      </rPr>
      <t xml:space="preserve"> (random visual reaction time); </t>
    </r>
    <r>
      <rPr>
        <b/>
        <sz val="12"/>
        <color rgb="FF000000"/>
        <rFont val="Calibri"/>
      </rPr>
      <t xml:space="preserve">verbal fluency </t>
    </r>
    <r>
      <rPr>
        <sz val="12"/>
        <color rgb="FF000000"/>
        <rFont val="Calibri"/>
      </rPr>
      <t xml:space="preserve">(category and phonetic fluency); </t>
    </r>
    <r>
      <rPr>
        <b/>
        <sz val="12"/>
        <color rgb="FF000000"/>
        <rFont val="Calibri"/>
      </rPr>
      <t xml:space="preserve">comprehension </t>
    </r>
    <r>
      <rPr>
        <sz val="12"/>
        <color rgb="FF000000"/>
        <rFont val="Calibri"/>
      </rPr>
      <t xml:space="preserve">(token test); </t>
    </r>
    <r>
      <rPr>
        <b/>
        <sz val="12"/>
        <color rgb="FF000000"/>
        <rFont val="Calibri"/>
      </rPr>
      <t xml:space="preserve">memory </t>
    </r>
    <r>
      <rPr>
        <sz val="12"/>
        <color rgb="FF000000"/>
        <rFont val="Calibri"/>
      </rPr>
      <t xml:space="preserve">(free immediate recall, free delayed recall, delayed logic memory); </t>
    </r>
    <r>
      <rPr>
        <b/>
        <sz val="12"/>
        <color rgb="FF000000"/>
        <rFont val="Calibri"/>
      </rPr>
      <t>and visuoconstructive ability</t>
    </r>
    <r>
      <rPr>
        <sz val="12"/>
        <color rgb="FF000000"/>
        <rFont val="Calibri"/>
      </rPr>
      <t xml:space="preserve"> (BDT [from WAIS])</t>
    </r>
  </si>
  <si>
    <t>Cognition not longitudinal. Cognition only at 1 year</t>
  </si>
  <si>
    <t>Cognition not longitudinal. Cognition only at baseline (FIM) in the acute stage</t>
  </si>
  <si>
    <t>Cognition not longitudinal. Cognition only at baseline with the MMSE. Mixed sample</t>
  </si>
  <si>
    <t>Cognition not longitudinal. Cognition at study entry with the MMSE</t>
  </si>
  <si>
    <t>352 patients recruited; 283 examined at 3 months (64.4, SD 8.4)</t>
  </si>
  <si>
    <t>46 moved or LTFU, 10 incomplete data, 8 died prior to the FU, and 5 lived in long-term care institutions</t>
  </si>
  <si>
    <t>Trained psychologist at baseline, and senior neurologists collected de- tailed clinical data, performed the neurobehavioral examinations, and scored the Hachinski Ischemia Scale</t>
  </si>
  <si>
    <t>Cognition not longitudinal. MMSE at baseline. 3 month FU only included the orientation items of MMSE</t>
  </si>
  <si>
    <t>Cognition not longitudinal. Cognitive function only measured at baseline (NCSE). Only sensori-motor functions reasssessed</t>
  </si>
  <si>
    <t>Repeated cohort. Lille Dementia/Stroke study. Cognition not longitudinal</t>
  </si>
  <si>
    <t>Cordoliani-Mackowiak et al. (France)</t>
  </si>
  <si>
    <t>Within first week PS, and 1 year FU</t>
  </si>
  <si>
    <t>a neurologist (T.P.M., P.C. or J.M.F.) col- lected clinical and neuroimaging data</t>
  </si>
  <si>
    <t>Cognition not longitudinal. MMSE only at 12 months FU.</t>
  </si>
  <si>
    <t>Cognition not longitudinal. ARCOS and ASTRO cohorts. ASTRO is the ARCOS cohort 5 years after stroke. Multiple cognitive tests but only 5 year outcomes reported</t>
  </si>
  <si>
    <t>Cognition not longitudinal. Only 1 cognitive assessment. See flow chart (fig 1)</t>
  </si>
  <si>
    <t>Cognition not longitudinal.  Formal cognitive assessment only at one year PS</t>
  </si>
  <si>
    <t>Cognition not longitudinal. Only functional status evaluated longitudinally. MMSE at baseline</t>
  </si>
  <si>
    <t>24 month prospective longitudinal</t>
  </si>
  <si>
    <t>377 patients; 218 included (with hip fracture=9, age 80, range 56-92; without=209, age 75, range 33-94)</t>
  </si>
  <si>
    <t>8 days, and 24 months PS</t>
  </si>
  <si>
    <t>Does not report cognition longitudinal data (MMSE). First tagged as Cognition not longitudinal</t>
  </si>
  <si>
    <t>111/107</t>
  </si>
  <si>
    <t>Stroke unit during acute stay</t>
  </si>
  <si>
    <t>8 died</t>
  </si>
  <si>
    <t>included MMSE LT 24 points</t>
  </si>
  <si>
    <t>Evaluated by a well trained multidisciplinary team of professionals</t>
  </si>
  <si>
    <t>Cognitive status (CPS)</t>
  </si>
  <si>
    <t>355 patients (age77.4, SD 9.7)</t>
  </si>
  <si>
    <t>161/194</t>
  </si>
  <si>
    <t>Admission and 1 year after</t>
  </si>
  <si>
    <t>Assessment timepoints unclear. Acknowledged in the discussion section</t>
  </si>
  <si>
    <t>Chausson et al. (France)</t>
  </si>
  <si>
    <t>Cognition not longitudinal. Only MMSE at 5 years PS</t>
  </si>
  <si>
    <t>Cognition not longitudinal. MMSE used at baseline as a screeing tool for study entry</t>
  </si>
  <si>
    <t>Cognition not longitudinal. Only 3 months. Survival analysis modeling results only with MMSE. Helsinki Stroke Aging Memory cohort</t>
  </si>
  <si>
    <t>Cognition not longitudinal. Only 3 month evaluation mentioned in this report. Survival tracked over time. Helsinki Stroke Aging Memory (SAM) cohort</t>
  </si>
  <si>
    <t>Cognition not longitudinal. Only baseline assessment with multiple cognitive tools</t>
  </si>
  <si>
    <t>Cognition not longitudinal. MMSE used as screening for study entry. Only motor outcomes tracked over time</t>
  </si>
  <si>
    <t>Cognition not longitudinal. Only burden characterized over time</t>
  </si>
  <si>
    <t>Cognition not longitudinal. Only FIM motor component and safety measure administered over time</t>
  </si>
  <si>
    <t>Cognition not longitudinal. Cognition with MoCA only 3-5 years PS</t>
  </si>
  <si>
    <t>Cognition not longitudinal (multiple tests). Only baseline assessment, which was used to predict later QoL</t>
  </si>
  <si>
    <t>Does not exist. Article not available. Journal name not found (Journal of Mental Health and Aging) in Melbourne uni Catalogue and La Trobe Uni. Google results only lists volumes from 2017 and onwards</t>
  </si>
  <si>
    <t>baseline (6.9-19.3 months PS) and post treatment (5-10 weeks), and 3 month FU</t>
  </si>
  <si>
    <r>
      <rPr>
        <b/>
        <sz val="12"/>
        <color rgb="FFFF0000"/>
        <rFont val="Calibri"/>
      </rPr>
      <t>Performance in time pressure situations</t>
    </r>
    <r>
      <rPr>
        <sz val="12"/>
        <color rgb="FFFF0000"/>
        <rFont val="Calibri"/>
      </rPr>
      <t xml:space="preserve"> (MSOT), </t>
    </r>
    <r>
      <rPr>
        <b/>
        <sz val="12"/>
        <color rgb="FFFF0000"/>
        <rFont val="Calibri"/>
      </rPr>
      <t>mental slowness in relation to daily activities</t>
    </r>
    <r>
      <rPr>
        <sz val="12"/>
        <color rgb="FFFF0000"/>
        <rFont val="Calibri"/>
      </rPr>
      <t xml:space="preserve"> (MSQ)</t>
    </r>
  </si>
  <si>
    <t xml:space="preserve">Time after stroke wide-ranging (~6.9 months for control group and ˜19.3 months for intervention group). Small sample size </t>
  </si>
  <si>
    <t>21/16</t>
  </si>
  <si>
    <t>Repeated cohort. Same as Alvarez-Sabin 2016</t>
  </si>
  <si>
    <r>
      <t>Cognitive function</t>
    </r>
    <r>
      <rPr>
        <sz val="12"/>
        <color rgb="FF000000"/>
        <rFont val="Calibri"/>
      </rPr>
      <t xml:space="preserve"> (MMSE); c</t>
    </r>
    <r>
      <rPr>
        <b/>
        <sz val="12"/>
        <color rgb="FF000000"/>
        <rFont val="Calibri"/>
      </rPr>
      <t xml:space="preserve">ognitive dysfunction </t>
    </r>
    <r>
      <rPr>
        <sz val="12"/>
        <color rgb="FF000000"/>
        <rFont val="Calibri"/>
      </rPr>
      <t xml:space="preserve">(CIMP-QUEST); </t>
    </r>
    <r>
      <rPr>
        <b/>
        <sz val="12"/>
        <color rgb="FF000000"/>
        <rFont val="Calibri"/>
      </rPr>
      <t>auditory memory</t>
    </r>
    <r>
      <rPr>
        <sz val="12"/>
        <color rgb="FF000000"/>
        <rFont val="Calibri"/>
      </rPr>
      <t xml:space="preserve"> (WLM); </t>
    </r>
    <r>
      <rPr>
        <b/>
        <sz val="12"/>
        <color rgb="FF000000"/>
        <rFont val="Calibri"/>
      </rPr>
      <t xml:space="preserve">visual memory </t>
    </r>
    <r>
      <rPr>
        <sz val="12"/>
        <color rgb="FF000000"/>
        <rFont val="Calibri"/>
      </rPr>
      <t xml:space="preserve">[nonverbal] (CMT); </t>
    </r>
    <r>
      <rPr>
        <b/>
        <sz val="12"/>
        <color rgb="FF000000"/>
        <rFont val="Calibri"/>
      </rPr>
      <t xml:space="preserve">visuospatial function </t>
    </r>
    <r>
      <rPr>
        <sz val="12"/>
        <color rgb="FF000000"/>
        <rFont val="Calibri"/>
      </rPr>
      <t xml:space="preserve">(draw mirror image of a cup, count number of cubes, copy cube); </t>
    </r>
    <r>
      <rPr>
        <b/>
        <sz val="12"/>
        <color rgb="FF000000"/>
        <rFont val="Calibri"/>
      </rPr>
      <t xml:space="preserve">EF </t>
    </r>
    <r>
      <rPr>
        <sz val="12"/>
        <color rgb="FF000000"/>
        <rFont val="Calibri"/>
      </rPr>
      <t xml:space="preserve">(I-flex [a short form of the EXIT], and Stroop [Victoria version]); </t>
    </r>
    <r>
      <rPr>
        <b/>
        <sz val="12"/>
        <color rgb="FF000000"/>
        <rFont val="Calibri"/>
      </rPr>
      <t>speed and attention</t>
    </r>
    <r>
      <rPr>
        <sz val="12"/>
        <color rgb="FF000000"/>
        <rFont val="Calibri"/>
      </rPr>
      <t xml:space="preserve"> (TMT A); </t>
    </r>
    <r>
      <rPr>
        <b/>
        <sz val="12"/>
        <color rgb="FF000000"/>
        <rFont val="Calibri"/>
      </rPr>
      <t>logical deductive ability</t>
    </r>
    <r>
      <rPr>
        <sz val="12"/>
        <color rgb="FF000000"/>
        <rFont val="Calibri"/>
      </rPr>
      <t xml:space="preserve"> (RCM [set A])</t>
    </r>
  </si>
  <si>
    <r>
      <t>Intrinsic alertness, vigilance and visual scanning</t>
    </r>
    <r>
      <rPr>
        <sz val="12"/>
        <color rgb="FF000000"/>
        <rFont val="Calibri"/>
      </rPr>
      <t xml:space="preserve"> (TBAP)</t>
    </r>
  </si>
  <si>
    <r>
      <rPr>
        <b/>
        <sz val="12"/>
        <color theme="1"/>
        <rFont val="Calibri"/>
      </rPr>
      <t>Function</t>
    </r>
    <r>
      <rPr>
        <sz val="12"/>
        <color theme="1"/>
        <rFont val="Calibri"/>
      </rPr>
      <t xml:space="preserve"> (FIM); </t>
    </r>
    <r>
      <rPr>
        <b/>
        <sz val="12"/>
        <color theme="1"/>
        <rFont val="Calibri"/>
      </rPr>
      <t xml:space="preserve">cognitive mental status </t>
    </r>
    <r>
      <rPr>
        <sz val="12"/>
        <color theme="1"/>
        <rFont val="Calibri"/>
      </rPr>
      <t>(MMSE)</t>
    </r>
  </si>
  <si>
    <r>
      <rPr>
        <b/>
        <sz val="12"/>
        <color rgb="FFFF0000"/>
        <rFont val="Calibri"/>
      </rPr>
      <t>Performance in time pressure situations</t>
    </r>
    <r>
      <rPr>
        <sz val="12"/>
        <color rgb="FFFF0000"/>
        <rFont val="Calibri"/>
      </rPr>
      <t xml:space="preserve"> (MSOT); </t>
    </r>
    <r>
      <rPr>
        <b/>
        <sz val="12"/>
        <color rgb="FFFF0000"/>
        <rFont val="Calibri"/>
      </rPr>
      <t>mental slowness in relation to daily activities</t>
    </r>
    <r>
      <rPr>
        <sz val="12"/>
        <color rgb="FFFF0000"/>
        <rFont val="Calibri"/>
      </rPr>
      <t xml:space="preserve"> (MSQ)</t>
    </r>
  </si>
  <si>
    <t>Therapeutic efficacy (FIM); Spatial neglect severity (BIT)</t>
  </si>
  <si>
    <t>Cognitive performance (TICS [modified version])</t>
  </si>
  <si>
    <r>
      <rPr>
        <b/>
        <sz val="12"/>
        <color rgb="FFFF0000"/>
        <rFont val="Calibri"/>
      </rPr>
      <t>General intelligence</t>
    </r>
    <r>
      <rPr>
        <sz val="12"/>
        <color rgb="FFFF0000"/>
        <rFont val="Calibri"/>
      </rPr>
      <t xml:space="preserve"> (RSPM and Vocabulary subtest [from WAIS-R]); </t>
    </r>
    <r>
      <rPr>
        <b/>
        <sz val="12"/>
        <color rgb="FFFF0000"/>
        <rFont val="Calibri"/>
      </rPr>
      <t>learning and memory</t>
    </r>
    <r>
      <rPr>
        <sz val="12"/>
        <color rgb="FFFF0000"/>
        <rFont val="Calibri"/>
      </rPr>
      <t xml:space="preserve"> (WMS, VLMT); </t>
    </r>
    <r>
      <rPr>
        <b/>
        <sz val="12"/>
        <color rgb="FFFF0000"/>
        <rFont val="Calibri"/>
      </rPr>
      <t>EF</t>
    </r>
    <r>
      <rPr>
        <sz val="12"/>
        <color rgb="FFFF0000"/>
        <rFont val="Calibri"/>
      </rPr>
      <t xml:space="preserve"> (TMT A &amp; B, MCST, Word Production According to Lexical Rules-UNKA test); </t>
    </r>
    <r>
      <rPr>
        <b/>
        <sz val="12"/>
        <color rgb="FFFF0000"/>
        <rFont val="Calibri"/>
      </rPr>
      <t xml:space="preserve">reaction speed </t>
    </r>
    <r>
      <rPr>
        <sz val="12"/>
        <color rgb="FFFF0000"/>
        <rFont val="Calibri"/>
      </rPr>
      <t>(go-no-go test)</t>
    </r>
  </si>
  <si>
    <r>
      <t>Attention</t>
    </r>
    <r>
      <rPr>
        <sz val="12"/>
        <color rgb="FF305496"/>
        <rFont val="Calibri"/>
      </rPr>
      <t xml:space="preserve"> (Bells test, cancellation test, IVA-CPT, TMT A &amp; B, and PASAT)</t>
    </r>
  </si>
  <si>
    <r>
      <t>Sustained, selective, divided, alternating attention</t>
    </r>
    <r>
      <rPr>
        <sz val="12"/>
        <color rgb="FF000000"/>
        <rFont val="Calibri"/>
      </rPr>
      <t xml:space="preserve"> (Bells Test, IVA-CPT, TMT A &amp; B, and PASAT [2 slowest trials])</t>
    </r>
  </si>
  <si>
    <r>
      <t>Attention and short-term memory</t>
    </r>
    <r>
      <rPr>
        <sz val="12"/>
        <color rgb="FF000000"/>
        <rFont val="Calibri"/>
      </rPr>
      <t xml:space="preserve"> (DSF and DSS [from WAIS-III]); </t>
    </r>
    <r>
      <rPr>
        <b/>
        <sz val="12"/>
        <color rgb="FF000000"/>
        <rFont val="Calibri"/>
      </rPr>
      <t>working memory</t>
    </r>
    <r>
      <rPr>
        <sz val="12"/>
        <color rgb="FF000000"/>
        <rFont val="Calibri"/>
      </rPr>
      <t xml:space="preserve"> (DSB [from WAIS-III]); </t>
    </r>
    <r>
      <rPr>
        <b/>
        <sz val="12"/>
        <color rgb="FF000000"/>
        <rFont val="Calibri"/>
      </rPr>
      <t>premotor functions</t>
    </r>
    <r>
      <rPr>
        <sz val="12"/>
        <color rgb="FF000000"/>
        <rFont val="Calibri"/>
      </rPr>
      <t xml:space="preserve"> (Lurias Premotor Sequences); </t>
    </r>
    <r>
      <rPr>
        <b/>
        <sz val="12"/>
        <color rgb="FF000000"/>
        <rFont val="Calibri"/>
      </rPr>
      <t xml:space="preserve">EF </t>
    </r>
    <r>
      <rPr>
        <sz val="12"/>
        <color rgb="FF000000"/>
        <rFont val="Calibri"/>
      </rPr>
      <t xml:space="preserve">(Categorical Verbal Fluency [animals-1-min], TMT A &amp; B, and Stroop [interference subtest]); </t>
    </r>
    <r>
      <rPr>
        <b/>
        <sz val="12"/>
        <color rgb="FF000000"/>
        <rFont val="Calibri"/>
      </rPr>
      <t>memory</t>
    </r>
    <r>
      <rPr>
        <sz val="12"/>
        <color rgb="FF000000"/>
        <rFont val="Calibri"/>
      </rPr>
      <t xml:space="preserve"> (VR [from WMS-III] OR delayed recall [from RAVLT])</t>
    </r>
  </si>
  <si>
    <r>
      <t>Attention-</t>
    </r>
    <r>
      <rPr>
        <sz val="12"/>
        <color rgb="FFFF0000"/>
        <rFont val="Calibri"/>
      </rPr>
      <t xml:space="preserve">phasic alert and divided attention (TEA, and D2); </t>
    </r>
    <r>
      <rPr>
        <b/>
        <sz val="12"/>
        <color rgb="FFFF0000"/>
        <rFont val="Calibri"/>
      </rPr>
      <t>language</t>
    </r>
    <r>
      <rPr>
        <sz val="12"/>
        <color rgb="FFFF0000"/>
        <rFont val="Calibri"/>
      </rPr>
      <t xml:space="preserve"> - </t>
    </r>
    <r>
      <rPr>
        <b/>
        <sz val="12"/>
        <color rgb="FFFF0000"/>
        <rFont val="Calibri"/>
      </rPr>
      <t xml:space="preserve">object naming from line drawing </t>
    </r>
    <r>
      <rPr>
        <sz val="12"/>
        <color rgb="FFFF0000"/>
        <rFont val="Calibri"/>
      </rPr>
      <t xml:space="preserve">(BNT [French version]); </t>
    </r>
    <r>
      <rPr>
        <b/>
        <sz val="12"/>
        <color rgb="FFFF0000"/>
        <rFont val="Calibri"/>
      </rPr>
      <t>written comprehension</t>
    </r>
    <r>
      <rPr>
        <sz val="12"/>
        <color rgb="FFFF0000"/>
        <rFont val="Calibri"/>
      </rPr>
      <t xml:space="preserve"> (BDAE); </t>
    </r>
    <r>
      <rPr>
        <b/>
        <sz val="12"/>
        <color rgb="FFFF0000"/>
        <rFont val="Calibri"/>
      </rPr>
      <t>EF</t>
    </r>
    <r>
      <rPr>
        <sz val="12"/>
        <color rgb="FFFF0000"/>
        <rFont val="Calibri"/>
      </rPr>
      <t xml:space="preserve"> (Stroop [modified version]); </t>
    </r>
    <r>
      <rPr>
        <b/>
        <sz val="12"/>
        <color rgb="FFFF0000"/>
        <rFont val="Calibri"/>
      </rPr>
      <t xml:space="preserve">category and letter fluency tasks, and nonverbal directed fluency task </t>
    </r>
    <r>
      <rPr>
        <sz val="12"/>
        <color rgb="FFFF0000"/>
        <rFont val="Calibri"/>
      </rPr>
      <t>([test not specified]); memory-s</t>
    </r>
    <r>
      <rPr>
        <b/>
        <sz val="12"/>
        <color rgb="FFFF0000"/>
        <rFont val="Calibri"/>
      </rPr>
      <t xml:space="preserve">hort-term verbal and nonverbal memory </t>
    </r>
    <r>
      <rPr>
        <sz val="12"/>
        <color rgb="FFFF0000"/>
        <rFont val="Calibri"/>
      </rPr>
      <t>(DS and CBT); memory-l</t>
    </r>
    <r>
      <rPr>
        <b/>
        <sz val="12"/>
        <color rgb="FFFF0000"/>
        <rFont val="Calibri"/>
      </rPr>
      <t>ong-term memory</t>
    </r>
    <r>
      <rPr>
        <sz val="12"/>
        <color rgb="FFFF0000"/>
        <rFont val="Calibri"/>
      </rPr>
      <t xml:space="preserve"> (RAVMT)</t>
    </r>
  </si>
  <si>
    <r>
      <rPr>
        <b/>
        <sz val="12"/>
        <color theme="9" tint="-0.499984740745262"/>
        <rFont val="Calibri"/>
      </rPr>
      <t>Global cognitive function</t>
    </r>
    <r>
      <rPr>
        <sz val="12"/>
        <color theme="9" tint="-0.499984740745262"/>
        <rFont val="Calibri"/>
      </rPr>
      <t xml:space="preserve"> (MDRS)</t>
    </r>
  </si>
  <si>
    <t>Cognitive and EF (Neuro-QoL)</t>
  </si>
  <si>
    <t>Does not report cognition longitudinal data. Only T scores reported (NeuroQoL [balancing a checkbook remembering a list of errands, keeping track of important documents such as bills or insurance policies, &amp; following instructions for medications])</t>
  </si>
  <si>
    <r>
      <t xml:space="preserve">EF - </t>
    </r>
    <r>
      <rPr>
        <sz val="12"/>
        <color rgb="FF000000"/>
        <rFont val="Calibri"/>
      </rPr>
      <t xml:space="preserve">visuomotor scanning, divided attention and cognitive flexibility </t>
    </r>
    <r>
      <rPr>
        <b/>
        <sz val="12"/>
        <color rgb="FF000000"/>
        <rFont val="Calibri"/>
      </rPr>
      <t xml:space="preserve">(TMT A &amp; B); EF - initiation, planning, judgment and completion </t>
    </r>
    <r>
      <rPr>
        <sz val="12"/>
        <color rgb="FF000000"/>
        <rFont val="Calibri"/>
      </rPr>
      <t xml:space="preserve">(EFPT [bill payment subtest]); </t>
    </r>
    <r>
      <rPr>
        <b/>
        <sz val="12"/>
        <color rgb="FF000000"/>
        <rFont val="Calibri"/>
      </rPr>
      <t>EF - information seeking, problem solving, planning and working memory</t>
    </r>
    <r>
      <rPr>
        <sz val="12"/>
        <color rgb="FF000000"/>
        <rFont val="Calibri"/>
      </rPr>
      <t xml:space="preserve"> (EFRT)</t>
    </r>
  </si>
  <si>
    <r>
      <rPr>
        <b/>
        <sz val="12"/>
        <color theme="1"/>
        <rFont val="Calibri"/>
      </rPr>
      <t>General cognitive functioning</t>
    </r>
    <r>
      <rPr>
        <sz val="12"/>
        <color theme="1"/>
        <rFont val="Calibri"/>
      </rPr>
      <t xml:space="preserve"> (MMSE [acute &amp; chronic stages only]); </t>
    </r>
    <r>
      <rPr>
        <b/>
        <sz val="12"/>
        <color theme="1"/>
        <rFont val="Calibri"/>
      </rPr>
      <t>Unilateral visuospatial neglect</t>
    </r>
    <r>
      <rPr>
        <sz val="12"/>
        <color theme="1"/>
        <rFont val="Calibri"/>
      </rPr>
      <t xml:space="preserve"> (Star Cancellation [from BIT], line bisection and copy of the Gainotti-Ogden figure, Reading of a short text of four lines); </t>
    </r>
    <r>
      <rPr>
        <b/>
        <sz val="12"/>
        <color theme="1"/>
        <rFont val="Calibri"/>
      </rPr>
      <t>personal neglect</t>
    </r>
    <r>
      <rPr>
        <sz val="12"/>
        <color theme="1"/>
        <rFont val="Calibri"/>
      </rPr>
      <t xml:space="preserve"> (procedure of Bisiach); </t>
    </r>
    <r>
      <rPr>
        <b/>
        <sz val="12"/>
        <color theme="1"/>
        <rFont val="Calibri"/>
      </rPr>
      <t>mental flexibility</t>
    </r>
    <r>
      <rPr>
        <sz val="12"/>
        <color theme="1"/>
        <rFont val="Calibri"/>
      </rPr>
      <t xml:space="preserve"> (VF - categorical [animals], VF - phonological [words]); self-monitoring of non-motor performance (Marcel et al. 2004 procedure); </t>
    </r>
    <r>
      <rPr>
        <b/>
        <sz val="12"/>
        <color theme="1"/>
        <rFont val="Calibri"/>
      </rPr>
      <t>mental flexibility and reasoning</t>
    </r>
    <r>
      <rPr>
        <sz val="12"/>
        <color theme="1"/>
        <rFont val="Calibri"/>
      </rPr>
      <t xml:space="preserve"> (Weigl CST); </t>
    </r>
    <r>
      <rPr>
        <b/>
        <sz val="12"/>
        <color theme="1"/>
        <rFont val="Calibri"/>
      </rPr>
      <t>Short-term memory</t>
    </r>
    <r>
      <rPr>
        <sz val="12"/>
        <color theme="1"/>
        <rFont val="Calibri"/>
      </rPr>
      <t xml:space="preserve"> (verbal span); </t>
    </r>
    <r>
      <rPr>
        <b/>
        <sz val="12"/>
        <color theme="1"/>
        <rFont val="Calibri"/>
      </rPr>
      <t>general long-term memory</t>
    </r>
    <r>
      <rPr>
        <sz val="12"/>
        <color theme="1"/>
        <rFont val="Calibri"/>
      </rPr>
      <t xml:space="preserve"> (memorize three words [from MMSE]); </t>
    </r>
    <r>
      <rPr>
        <b/>
        <sz val="12"/>
        <color theme="1"/>
        <rFont val="Calibri"/>
      </rPr>
      <t>awareness of visuospatial neglect</t>
    </r>
    <r>
      <rPr>
        <sz val="12"/>
        <color theme="1"/>
        <rFont val="Calibri"/>
      </rPr>
      <t xml:space="preserve"> (Catherine Bergego scale)</t>
    </r>
  </si>
  <si>
    <r>
      <rPr>
        <b/>
        <sz val="12"/>
        <color theme="9" tint="-0.499984740745262"/>
        <rFont val="Calibri"/>
      </rPr>
      <t xml:space="preserve">Learning </t>
    </r>
    <r>
      <rPr>
        <sz val="12"/>
        <color theme="9" tint="-0.499984740745262"/>
        <rFont val="Calibri"/>
      </rPr>
      <t xml:space="preserve">(Rey Osterrieth [15 words IR &amp; DR] [15 words adapted in French]); </t>
    </r>
    <r>
      <rPr>
        <b/>
        <sz val="12"/>
        <color theme="9" tint="-0.499984740745262"/>
        <rFont val="Calibri"/>
      </rPr>
      <t>EF</t>
    </r>
    <r>
      <rPr>
        <sz val="12"/>
        <color theme="9" tint="-0.499984740745262"/>
        <rFont val="Calibri"/>
      </rPr>
      <t xml:space="preserve"> (Word fluency [phonemic &amp; semantic], and Stroop animal test); </t>
    </r>
    <r>
      <rPr>
        <b/>
        <sz val="12"/>
        <color theme="9" tint="-0.499984740745262"/>
        <rFont val="Calibri"/>
      </rPr>
      <t>alertness and divided attention</t>
    </r>
    <r>
      <rPr>
        <sz val="12"/>
        <color theme="9" tint="-0.499984740745262"/>
        <rFont val="Calibri"/>
      </rPr>
      <t xml:space="preserve"> (two computerized attention subtests [selected from the Test for Attentional Performance])</t>
    </r>
  </si>
  <si>
    <r>
      <t>Orientation</t>
    </r>
    <r>
      <rPr>
        <sz val="12"/>
        <color rgb="FF305496"/>
        <rFont val="Calibri"/>
      </rPr>
      <t xml:space="preserve"> (personal &amp; temporal orientation); </t>
    </r>
    <r>
      <rPr>
        <b/>
        <sz val="12"/>
        <color rgb="FF305496"/>
        <rFont val="Calibri"/>
      </rPr>
      <t>attention</t>
    </r>
    <r>
      <rPr>
        <sz val="12"/>
        <color rgb="FF305496"/>
        <rFont val="Calibri"/>
      </rPr>
      <t xml:space="preserve"> (reverse repetition: weekdays-months &amp; 4 digits); </t>
    </r>
    <r>
      <rPr>
        <b/>
        <sz val="12"/>
        <color rgb="FF305496"/>
        <rFont val="Calibri"/>
      </rPr>
      <t>higher level perception</t>
    </r>
    <r>
      <rPr>
        <sz val="12"/>
        <color rgb="FF305496"/>
        <rFont val="Calibri"/>
      </rPr>
      <t xml:space="preserve"> (visual gnosis, tactile gnosis, and finger gnosis); </t>
    </r>
    <r>
      <rPr>
        <b/>
        <sz val="12"/>
        <color rgb="FF305496"/>
        <rFont val="Calibri"/>
      </rPr>
      <t xml:space="preserve">memory-short term </t>
    </r>
    <r>
      <rPr>
        <sz val="12"/>
        <color rgb="FF305496"/>
        <rFont val="Calibri"/>
      </rPr>
      <t xml:space="preserve">(5-word repetition, figure recognition with 10s delay, and 5-word repetition with 3 min delay); </t>
    </r>
    <r>
      <rPr>
        <b/>
        <sz val="12"/>
        <color rgb="FF305496"/>
        <rFont val="Calibri"/>
      </rPr>
      <t>memory</t>
    </r>
    <r>
      <rPr>
        <sz val="12"/>
        <color rgb="FF305496"/>
        <rFont val="Calibri"/>
      </rPr>
      <t>-</t>
    </r>
    <r>
      <rPr>
        <b/>
        <sz val="12"/>
        <color rgb="FF305496"/>
        <rFont val="Calibri"/>
      </rPr>
      <t xml:space="preserve">long term </t>
    </r>
    <r>
      <rPr>
        <sz val="12"/>
        <color rgb="FF305496"/>
        <rFont val="Calibri"/>
      </rPr>
      <t xml:space="preserve">(date recollection [World War-II - first day of school year &amp; current president]); </t>
    </r>
    <r>
      <rPr>
        <b/>
        <sz val="12"/>
        <color rgb="FF305496"/>
        <rFont val="Calibri"/>
      </rPr>
      <t>praxis</t>
    </r>
    <r>
      <rPr>
        <sz val="12"/>
        <color rgb="FF305496"/>
        <rFont val="Calibri"/>
      </rPr>
      <t xml:space="preserve"> (limb imitations, oral imitations, and ideomotor commands); </t>
    </r>
    <r>
      <rPr>
        <b/>
        <sz val="12"/>
        <color rgb="FF305496"/>
        <rFont val="Calibri"/>
      </rPr>
      <t>visuospatial functions</t>
    </r>
    <r>
      <rPr>
        <sz val="12"/>
        <color rgb="FF305496"/>
        <rFont val="Calibri"/>
      </rPr>
      <t xml:space="preserve"> (constructional ability, spatial attention, and calculation); </t>
    </r>
    <r>
      <rPr>
        <b/>
        <sz val="12"/>
        <color rgb="FF305496"/>
        <rFont val="Calibri"/>
      </rPr>
      <t>language</t>
    </r>
    <r>
      <rPr>
        <sz val="12"/>
        <color rgb="FF305496"/>
        <rFont val="Calibri"/>
      </rPr>
      <t xml:space="preserve"> (spontaneous speech, repetition, naming, comprehension, reading, and writing); </t>
    </r>
    <r>
      <rPr>
        <b/>
        <sz val="12"/>
        <color rgb="FF305496"/>
        <rFont val="Calibri"/>
      </rPr>
      <t>EF</t>
    </r>
    <r>
      <rPr>
        <sz val="12"/>
        <color rgb="FF305496"/>
        <rFont val="Calibri"/>
      </rPr>
      <t xml:space="preserve"> (go-no-go test [initiation &amp; response-inhibition], verbal similarities [abstract thinking from WAIS], TMT [set-shifting], and VFT [generation])</t>
    </r>
  </si>
  <si>
    <t>[no area] (RBANS [Naming &amp; Coding subtests]); [no area] (LCT); and [no area] (Recognition Memory Test [from RBANS])</t>
  </si>
  <si>
    <t>[no area] (MMSE); [no area] (TMT A &amp; B , WCST, ROCF, RAVLT, 60-item BNT, and Animal Naming test)</t>
  </si>
  <si>
    <r>
      <t>Selective attention and conflict resolution</t>
    </r>
    <r>
      <rPr>
        <sz val="12"/>
        <color rgb="FF000000"/>
        <rFont val="Calibri"/>
      </rPr>
      <t xml:space="preserve"> (Stroop); </t>
    </r>
    <r>
      <rPr>
        <b/>
        <sz val="12"/>
        <color rgb="FF000000"/>
        <rFont val="Calibri"/>
      </rPr>
      <t>set shifting</t>
    </r>
    <r>
      <rPr>
        <sz val="12"/>
        <color rgb="FF000000"/>
        <rFont val="Calibri"/>
      </rPr>
      <t xml:space="preserve"> (TMT A &amp; B); </t>
    </r>
    <r>
      <rPr>
        <b/>
        <sz val="12"/>
        <color rgb="FF000000"/>
        <rFont val="Calibri"/>
      </rPr>
      <t xml:space="preserve">working memory </t>
    </r>
    <r>
      <rPr>
        <sz val="12"/>
        <color rgb="FF000000"/>
        <rFont val="Calibri"/>
      </rPr>
      <t>(verbal digits forward &amp; backward)</t>
    </r>
  </si>
  <si>
    <r>
      <t>Cognitive function</t>
    </r>
    <r>
      <rPr>
        <sz val="12"/>
        <color rgb="FF305496"/>
        <rFont val="Calibri"/>
      </rPr>
      <t xml:space="preserve"> (MMSE); </t>
    </r>
    <r>
      <rPr>
        <b/>
        <sz val="12"/>
        <color rgb="FF305496"/>
        <rFont val="Calibri"/>
      </rPr>
      <t>attention</t>
    </r>
    <r>
      <rPr>
        <sz val="12"/>
        <color rgb="FF305496"/>
        <rFont val="Calibri"/>
      </rPr>
      <t xml:space="preserve"> (DSF [from WAIS]); </t>
    </r>
    <r>
      <rPr>
        <b/>
        <sz val="12"/>
        <color rgb="FF305496"/>
        <rFont val="Calibri"/>
      </rPr>
      <t>repetition and comprehension</t>
    </r>
    <r>
      <rPr>
        <sz val="12"/>
        <color rgb="FF305496"/>
        <rFont val="Calibri"/>
      </rPr>
      <t xml:space="preserve"> (BDAE); i</t>
    </r>
    <r>
      <rPr>
        <b/>
        <sz val="12"/>
        <color rgb="FF305496"/>
        <rFont val="Calibri"/>
      </rPr>
      <t>mmediate recall</t>
    </r>
    <r>
      <rPr>
        <sz val="12"/>
        <color rgb="FF305496"/>
        <rFont val="Calibri"/>
      </rPr>
      <t xml:space="preserve"> (10-word list); d</t>
    </r>
    <r>
      <rPr>
        <b/>
        <sz val="12"/>
        <color rgb="FF305496"/>
        <rFont val="Calibri"/>
      </rPr>
      <t>elayed word recall</t>
    </r>
    <r>
      <rPr>
        <sz val="12"/>
        <color rgb="FF305496"/>
        <rFont val="Calibri"/>
      </rPr>
      <t xml:space="preserve"> (11-min average delay); </t>
    </r>
    <r>
      <rPr>
        <b/>
        <sz val="12"/>
        <color rgb="FF305496"/>
        <rFont val="Calibri"/>
      </rPr>
      <t xml:space="preserve">[no area] </t>
    </r>
    <r>
      <rPr>
        <sz val="12"/>
        <color rgb="FF305496"/>
        <rFont val="Calibri"/>
      </rPr>
      <t>(1-min Animal Naming Test, TMT A &amp; B)</t>
    </r>
  </si>
  <si>
    <r>
      <t>Cognitive function</t>
    </r>
    <r>
      <rPr>
        <sz val="12"/>
        <color rgb="FF000000"/>
        <rFont val="Calibri"/>
      </rPr>
      <t xml:space="preserve"> (MMSE and CNT [visual continuous performance test - auditory continuous performance test - DSF &amp; DSB - visual span forward &amp; backward tests for assessing </t>
    </r>
    <r>
      <rPr>
        <b/>
        <sz val="12"/>
        <color rgb="FF000000"/>
        <rFont val="Calibri"/>
      </rPr>
      <t xml:space="preserve">attention - </t>
    </r>
    <r>
      <rPr>
        <sz val="12"/>
        <color rgb="FF000000"/>
        <rFont val="Calibri"/>
      </rPr>
      <t xml:space="preserve">AVLT - &amp; VRT for measurement of </t>
    </r>
    <r>
      <rPr>
        <b/>
        <sz val="12"/>
        <color rgb="FF000000"/>
        <rFont val="Calibri"/>
      </rPr>
      <t>memory function</t>
    </r>
    <r>
      <rPr>
        <sz val="12"/>
        <color rgb="FF000000"/>
        <rFont val="Calibri"/>
      </rPr>
      <t>])</t>
    </r>
  </si>
  <si>
    <r>
      <rPr>
        <b/>
        <sz val="12"/>
        <color theme="1"/>
        <rFont val="Calibri"/>
      </rPr>
      <t>Memory</t>
    </r>
    <r>
      <rPr>
        <sz val="12"/>
        <color theme="1"/>
        <rFont val="Calibri"/>
      </rPr>
      <t xml:space="preserve"> (IR, DR, and DRec [from RAVLT], and DSF [from WAIS-III]); </t>
    </r>
    <r>
      <rPr>
        <b/>
        <sz val="12"/>
        <color theme="1"/>
        <rFont val="Calibri"/>
      </rPr>
      <t>EF</t>
    </r>
    <r>
      <rPr>
        <sz val="12"/>
        <color theme="1"/>
        <rFont val="Calibri"/>
      </rPr>
      <t xml:space="preserve"> (Stroop [interference score], TMT [interference score], category fluency [animals &amp; professions], letter fluency, letter-number fluency, letter-number sequencing [from WAIS-III], and DSB [from WAIS-III]); </t>
    </r>
    <r>
      <rPr>
        <b/>
        <sz val="12"/>
        <color theme="1"/>
        <rFont val="Calibri"/>
      </rPr>
      <t>information processing speed</t>
    </r>
    <r>
      <rPr>
        <sz val="12"/>
        <color theme="1"/>
        <rFont val="Calibri"/>
      </rPr>
      <t xml:space="preserve"> (symbol substitution - coding subtest [from WAIS-III], TMT A, and Stroop [SCWT parts 1 &amp; 2])</t>
    </r>
  </si>
  <si>
    <t>Repeated cohort. Same as Berg 2003. See support paper 2001-Berg et al- Poststroke depression in acute phase after stroke.pdf. Cognitive function and language abilities 2 week, 6 and 12 month eval. Intellectual, memory and motor  2 week and 18 month assessment.</t>
  </si>
  <si>
    <r>
      <t>Cognitive function</t>
    </r>
    <r>
      <rPr>
        <sz val="12"/>
        <color rgb="FFFF0000"/>
        <rFont val="Calibri"/>
      </rPr>
      <t xml:space="preserve"> (similarities, digit symbol, and BDT [from WAIS], LM and verbal learning [from WMS-R], and right &amp; left hand tapping); </t>
    </r>
    <r>
      <rPr>
        <b/>
        <sz val="12"/>
        <color rgb="FFFF0000"/>
        <rFont val="Calibri"/>
      </rPr>
      <t>aphasia</t>
    </r>
    <r>
      <rPr>
        <sz val="12"/>
        <color rgb="FFFF0000"/>
        <rFont val="Calibri"/>
      </rPr>
      <t xml:space="preserve"> (WAB); </t>
    </r>
    <r>
      <rPr>
        <b/>
        <sz val="12"/>
        <color rgb="FFFF0000"/>
        <rFont val="Calibri"/>
      </rPr>
      <t>intellectual abilities</t>
    </r>
    <r>
      <rPr>
        <sz val="12"/>
        <color rgb="FFFF0000"/>
        <rFont val="Calibri"/>
      </rPr>
      <t xml:space="preserve"> (information, comprehension, similarities, arithmetic, BDT, picture arrangement, picture comprehension, and digit symbol [from WAIS]); </t>
    </r>
    <r>
      <rPr>
        <b/>
        <sz val="12"/>
        <color rgb="FFFF0000"/>
        <rFont val="Calibri"/>
      </rPr>
      <t xml:space="preserve">memory functions </t>
    </r>
    <r>
      <rPr>
        <sz val="12"/>
        <color rgb="FFFF0000"/>
        <rFont val="Calibri"/>
      </rPr>
      <t xml:space="preserve">(WMS-R); </t>
    </r>
    <r>
      <rPr>
        <b/>
        <sz val="12"/>
        <color rgb="FFFF0000"/>
        <rFont val="Calibri"/>
      </rPr>
      <t>and</t>
    </r>
    <r>
      <rPr>
        <sz val="12"/>
        <color rgb="FFFF0000"/>
        <rFont val="Calibri"/>
      </rPr>
      <t xml:space="preserve"> </t>
    </r>
    <r>
      <rPr>
        <b/>
        <sz val="12"/>
        <color rgb="FFFF0000"/>
        <rFont val="Calibri"/>
      </rPr>
      <t xml:space="preserve">motor functions </t>
    </r>
    <r>
      <rPr>
        <sz val="12"/>
        <color rgb="FFFF0000"/>
        <rFont val="Calibri"/>
      </rPr>
      <t>(hand sequencing, hand posture, and hand reciprocal coordination [from Luria's tasks])</t>
    </r>
  </si>
  <si>
    <t>Different cognitive tests at different timepoints. IQ-CODE at admission and battery at three months. Survival analysis. Proportion with dementia and dead</t>
  </si>
  <si>
    <t>Global cognition (MMSE); sustained attention (DSF [WAIS-III-R], MoCA [attention subtest], LCT); EF and working memory (DSB [from WAIS-III-R], TMT B); phonological fluency (letter fluency [words with P]); semantic fluency (animals); language (interview, and BNT); premotor abilities (Luria's sequences, rythms subtest [from MoCA], FAB); speed and visuomotor coordination (TMT A and GPT)</t>
  </si>
  <si>
    <r>
      <rPr>
        <b/>
        <sz val="12"/>
        <color theme="1"/>
        <rFont val="Calibri"/>
      </rPr>
      <t>EF</t>
    </r>
    <r>
      <rPr>
        <sz val="12"/>
        <color theme="1"/>
        <rFont val="Calibri"/>
      </rPr>
      <t xml:space="preserve"> (TMT B, WCST [modified version], and phonemic fluency [letters F-A-S]); </t>
    </r>
    <r>
      <rPr>
        <b/>
        <sz val="12"/>
        <color theme="1"/>
        <rFont val="Calibri"/>
      </rPr>
      <t xml:space="preserve">processing speed </t>
    </r>
    <r>
      <rPr>
        <sz val="12"/>
        <color theme="1"/>
        <rFont val="Calibri"/>
      </rPr>
      <t>(DSS [from WAIS-III], SIPT, and GPT)</t>
    </r>
  </si>
  <si>
    <r>
      <t>Language</t>
    </r>
    <r>
      <rPr>
        <sz val="12"/>
        <color rgb="FF305496"/>
        <rFont val="Calibri"/>
      </rPr>
      <t xml:space="preserve"> (Token Test, BNT, and Verbal Fluency Test); </t>
    </r>
    <r>
      <rPr>
        <b/>
        <sz val="12"/>
        <color rgb="FF305496"/>
        <rFont val="Calibri"/>
      </rPr>
      <t>visuospatial function</t>
    </r>
    <r>
      <rPr>
        <sz val="12"/>
        <color rgb="FF305496"/>
        <rFont val="Calibri"/>
      </rPr>
      <t xml:space="preserve"> (CP, GCT, and ADAS [Four pictures]); </t>
    </r>
    <r>
      <rPr>
        <b/>
        <sz val="12"/>
        <color rgb="FF305496"/>
        <rFont val="Calibri"/>
      </rPr>
      <t>visual inattention</t>
    </r>
    <r>
      <rPr>
        <sz val="12"/>
        <color rgb="FF305496"/>
        <rFont val="Calibri"/>
      </rPr>
      <t xml:space="preserve"> (LBT, and LCT); </t>
    </r>
    <r>
      <rPr>
        <b/>
        <sz val="12"/>
        <color rgb="FF305496"/>
        <rFont val="Calibri"/>
      </rPr>
      <t>memory</t>
    </r>
    <r>
      <rPr>
        <sz val="12"/>
        <color rgb="FF305496"/>
        <rFont val="Calibri"/>
      </rPr>
      <t xml:space="preserve"> (verbal learning recall test [from WMS], and ADAS [recall of four pictures])</t>
    </r>
  </si>
  <si>
    <t>Intellectual abilities (information, comprehension, similarities, arithmetic, BDT, picture arrangement, picture completion, and digit symbol [from WAIS]); memory (WMS-R); motor functions (hand sequencing, hand posture, hand reciprocal coordination [from Luria's tasks], and right &amp; left hand tapping); language (WAB)</t>
  </si>
  <si>
    <r>
      <rPr>
        <b/>
        <sz val="12"/>
        <color theme="1"/>
        <rFont val="Calibri"/>
      </rPr>
      <t>Processing speed</t>
    </r>
    <r>
      <rPr>
        <sz val="12"/>
        <color theme="1"/>
        <rFont val="Calibri"/>
      </rPr>
      <t xml:space="preserve"> (Symbol Search, and TMT A);  </t>
    </r>
    <r>
      <rPr>
        <b/>
        <sz val="12"/>
        <color theme="1"/>
        <rFont val="Calibri"/>
      </rPr>
      <t xml:space="preserve">attention and working memory </t>
    </r>
    <r>
      <rPr>
        <sz val="12"/>
        <color theme="1"/>
        <rFont val="Calibri"/>
      </rPr>
      <t xml:space="preserve">(DS and Spatial Span [from WMS-III]); </t>
    </r>
    <r>
      <rPr>
        <b/>
        <sz val="12"/>
        <color theme="1"/>
        <rFont val="Calibri"/>
      </rPr>
      <t>learning and memory (</t>
    </r>
    <r>
      <rPr>
        <sz val="12"/>
        <color theme="1"/>
        <rFont val="Calibri"/>
      </rPr>
      <t xml:space="preserve">AVLT, RAVLT [DR], LLT [displacement score-modified version]); verbal ability (BNT); </t>
    </r>
    <r>
      <rPr>
        <b/>
        <sz val="12"/>
        <color theme="1"/>
        <rFont val="Calibri"/>
      </rPr>
      <t>visuospatial construction</t>
    </r>
    <r>
      <rPr>
        <sz val="12"/>
        <color theme="1"/>
        <rFont val="Calibri"/>
      </rPr>
      <t xml:space="preserve"> (BDT [from WAIS-III]); </t>
    </r>
    <r>
      <rPr>
        <b/>
        <sz val="12"/>
        <color theme="1"/>
        <rFont val="Calibri"/>
      </rPr>
      <t>EF</t>
    </r>
    <r>
      <rPr>
        <sz val="12"/>
        <color theme="1"/>
        <rFont val="Calibri"/>
      </rPr>
      <t xml:space="preserve"> (TMT B, phonemic fluency [letter s], ToL)</t>
    </r>
  </si>
  <si>
    <r>
      <rPr>
        <b/>
        <sz val="12"/>
        <color theme="1"/>
        <rFont val="Calibri"/>
      </rPr>
      <t xml:space="preserve">Cognitive impairment </t>
    </r>
    <r>
      <rPr>
        <sz val="12"/>
        <color theme="1"/>
        <rFont val="Calibri"/>
      </rPr>
      <t>(MMSE)</t>
    </r>
    <r>
      <rPr>
        <b/>
        <sz val="12"/>
        <color theme="1"/>
        <rFont val="Calibri"/>
      </rPr>
      <t>; global cognitive functions</t>
    </r>
    <r>
      <rPr>
        <sz val="12"/>
        <color theme="1"/>
        <rFont val="Calibri"/>
      </rPr>
      <t xml:space="preserve"> (MDRS); </t>
    </r>
    <r>
      <rPr>
        <b/>
        <sz val="12"/>
        <color theme="1"/>
        <rFont val="Calibri"/>
      </rPr>
      <t xml:space="preserve">attention and frontal lobe functions </t>
    </r>
    <r>
      <rPr>
        <sz val="12"/>
        <color theme="1"/>
        <rFont val="Calibri"/>
      </rPr>
      <t xml:space="preserve">(mental control [from WMS], target detection tasks, TMT B, Stroop, subtests of the MDRS); </t>
    </r>
    <r>
      <rPr>
        <b/>
        <sz val="12"/>
        <color theme="1"/>
        <rFont val="Calibri"/>
      </rPr>
      <t xml:space="preserve">short-term verbal memory </t>
    </r>
    <r>
      <rPr>
        <sz val="12"/>
        <color theme="1"/>
        <rFont val="Calibri"/>
      </rPr>
      <t xml:space="preserve">(DS, immediate recall [from FACSRT]); </t>
    </r>
    <r>
      <rPr>
        <b/>
        <sz val="12"/>
        <color theme="1"/>
        <rFont val="Calibri"/>
      </rPr>
      <t xml:space="preserve">long-term verbal memory </t>
    </r>
    <r>
      <rPr>
        <sz val="12"/>
        <color theme="1"/>
        <rFont val="Calibri"/>
      </rPr>
      <t xml:space="preserve">(FACSRT, subtests of the MDRS); </t>
    </r>
    <r>
      <rPr>
        <b/>
        <sz val="12"/>
        <color theme="1"/>
        <rFont val="Calibri"/>
      </rPr>
      <t xml:space="preserve">visual memory </t>
    </r>
    <r>
      <rPr>
        <sz val="12"/>
        <color theme="1"/>
        <rFont val="Calibri"/>
      </rPr>
      <t xml:space="preserve">(BEM 144, CBT, subtests of the MDRS); </t>
    </r>
    <r>
      <rPr>
        <b/>
        <sz val="12"/>
        <color theme="1"/>
        <rFont val="Calibri"/>
      </rPr>
      <t>orientation</t>
    </r>
    <r>
      <rPr>
        <sz val="12"/>
        <color theme="1"/>
        <rFont val="Calibri"/>
      </rPr>
      <t xml:space="preserve"> (orientation items of the MMSE); </t>
    </r>
    <r>
      <rPr>
        <b/>
        <sz val="12"/>
        <color theme="1"/>
        <rFont val="Calibri"/>
      </rPr>
      <t>EF</t>
    </r>
    <r>
      <rPr>
        <sz val="12"/>
        <color theme="1"/>
        <rFont val="Calibri"/>
      </rPr>
      <t xml:space="preserve"> (subtests of the MDRS, WCST, verbal fluency); </t>
    </r>
    <r>
      <rPr>
        <b/>
        <sz val="12"/>
        <color theme="1"/>
        <rFont val="Calibri"/>
      </rPr>
      <t>language ability</t>
    </r>
    <r>
      <rPr>
        <sz val="12"/>
        <color theme="1"/>
        <rFont val="Calibri"/>
      </rPr>
      <t xml:space="preserve"> (confrontation naming of 36 figures, and Token Test [SF]); </t>
    </r>
    <r>
      <rPr>
        <b/>
        <sz val="12"/>
        <color theme="1"/>
        <rFont val="Calibri"/>
      </rPr>
      <t>gestual praxis</t>
    </r>
    <r>
      <rPr>
        <sz val="12"/>
        <color theme="1"/>
        <rFont val="Calibri"/>
      </rPr>
      <t xml:space="preserve"> (subtests of the MDRS, symbolic gesture, pantomiming of object use without objects); </t>
    </r>
    <r>
      <rPr>
        <b/>
        <sz val="12"/>
        <color theme="1"/>
        <rFont val="Calibri"/>
      </rPr>
      <t xml:space="preserve">gnosia </t>
    </r>
    <r>
      <rPr>
        <sz val="12"/>
        <color theme="1"/>
        <rFont val="Calibri"/>
      </rPr>
      <t xml:space="preserve">(identification of famous faces and naming of pictures of objects); </t>
    </r>
    <r>
      <rPr>
        <b/>
        <sz val="12"/>
        <color theme="1"/>
        <rFont val="Calibri"/>
      </rPr>
      <t>constructional and visuospatial functions</t>
    </r>
    <r>
      <rPr>
        <sz val="12"/>
        <color theme="1"/>
        <rFont val="Calibri"/>
      </rPr>
      <t xml:space="preserve"> (subtests of the MDRS, and construction of the MMSE); </t>
    </r>
    <r>
      <rPr>
        <b/>
        <sz val="12"/>
        <color theme="1"/>
        <rFont val="Calibri"/>
      </rPr>
      <t>concept formation</t>
    </r>
    <r>
      <rPr>
        <sz val="12"/>
        <color theme="1"/>
        <rFont val="Calibri"/>
      </rPr>
      <t xml:space="preserve"> (subtests of the MDRS, and WCST); and </t>
    </r>
    <r>
      <rPr>
        <b/>
        <sz val="12"/>
        <color theme="1"/>
        <rFont val="Calibri"/>
      </rPr>
      <t>reasoning</t>
    </r>
    <r>
      <rPr>
        <sz val="12"/>
        <color theme="1"/>
        <rFont val="Calibri"/>
      </rPr>
      <t xml:space="preserve"> (calculation, arithmetic problem solving, evaluation of judgment by the criticism of verbal absurdities)</t>
    </r>
    <r>
      <rPr>
        <b/>
        <sz val="12"/>
        <color theme="1"/>
        <rFont val="Calibri"/>
      </rPr>
      <t/>
    </r>
  </si>
  <si>
    <r>
      <t>Attention and EF</t>
    </r>
    <r>
      <rPr>
        <sz val="12"/>
        <color rgb="FF000000"/>
        <rFont val="Calibri"/>
      </rPr>
      <t xml:space="preserve"> (Stroop, TMT A &amp; B, SDMT, Mental Control [from WMS-III], DSB &amp; DSF [from WMS-III]); </t>
    </r>
    <r>
      <rPr>
        <b/>
        <sz val="12"/>
        <color rgb="FF000000"/>
        <rFont val="Calibri"/>
      </rPr>
      <t>memory</t>
    </r>
    <r>
      <rPr>
        <sz val="12"/>
        <color rgb="FF000000"/>
        <rFont val="Calibri"/>
      </rPr>
      <t xml:space="preserve"> (AVLT and VR [from WMS-III]); </t>
    </r>
    <r>
      <rPr>
        <b/>
        <sz val="12"/>
        <color rgb="FF000000"/>
        <rFont val="Calibri"/>
      </rPr>
      <t xml:space="preserve">language </t>
    </r>
    <r>
      <rPr>
        <sz val="12"/>
        <color rgb="FF000000"/>
        <rFont val="Calibri"/>
      </rPr>
      <t xml:space="preserve">(BNT, Verbal Fluency [animals] and COWAT, Pseudo words &amp; Sentences Repetition, and Token Test); </t>
    </r>
    <r>
      <rPr>
        <b/>
        <sz val="12"/>
        <color rgb="FF000000"/>
        <rFont val="Calibri"/>
      </rPr>
      <t>spatial perception</t>
    </r>
    <r>
      <rPr>
        <sz val="12"/>
        <color rgb="FF000000"/>
        <rFont val="Calibri"/>
      </rPr>
      <t xml:space="preserve"> (JLO); </t>
    </r>
    <r>
      <rPr>
        <b/>
        <sz val="12"/>
        <color rgb="FF000000"/>
        <rFont val="Calibri"/>
      </rPr>
      <t xml:space="preserve">motor speed </t>
    </r>
    <r>
      <rPr>
        <sz val="12"/>
        <color rgb="FF000000"/>
        <rFont val="Calibri"/>
      </rPr>
      <t>(GPT);</t>
    </r>
    <r>
      <rPr>
        <b/>
        <sz val="12"/>
        <color rgb="FF000000"/>
        <rFont val="Calibri"/>
      </rPr>
      <t xml:space="preserve"> temporal orientation </t>
    </r>
    <r>
      <rPr>
        <sz val="12"/>
        <color rgb="FF000000"/>
        <rFont val="Calibri"/>
      </rPr>
      <t>(BTO)</t>
    </r>
  </si>
  <si>
    <t>Aphasia (ScreeLing and Token Test); abstract reasoning (Matrix reasoning [from WAIS-III], and VSAT); visual memory (direct recall and DR [from WMS-III], and SRMT-Faces [from CMT]); visual perception and construction (BCT, BDT [from WAIS-III], and CDT); and EF (WCST, TMT A &amp; B, and Weigl Sorting Test)</t>
  </si>
  <si>
    <r>
      <rPr>
        <b/>
        <sz val="12"/>
        <color theme="1"/>
        <rFont val="Calibri"/>
      </rPr>
      <t>Cognitive performance</t>
    </r>
    <r>
      <rPr>
        <sz val="12"/>
        <color theme="1"/>
        <rFont val="Calibri"/>
      </rPr>
      <t xml:space="preserve"> (MMSE); [no area] (CDR); </t>
    </r>
    <r>
      <rPr>
        <b/>
        <sz val="12"/>
        <color theme="1"/>
        <rFont val="Calibri"/>
      </rPr>
      <t>attention and information processing</t>
    </r>
    <r>
      <rPr>
        <sz val="12"/>
        <color theme="1"/>
        <rFont val="Calibri"/>
      </rPr>
      <t xml:space="preserve"> (DSF &amp; DSB, and mental control [from WMS]); </t>
    </r>
    <r>
      <rPr>
        <b/>
        <sz val="12"/>
        <color theme="1"/>
        <rFont val="Calibri"/>
      </rPr>
      <t>language-confrontation naming</t>
    </r>
    <r>
      <rPr>
        <sz val="12"/>
        <color theme="1"/>
        <rFont val="Calibri"/>
      </rPr>
      <t xml:space="preserve"> (naming 5 objects and naming 5 parts of object); </t>
    </r>
    <r>
      <rPr>
        <b/>
        <sz val="12"/>
        <color theme="1"/>
        <rFont val="Calibri"/>
      </rPr>
      <t>language-phonemic verbal fluency</t>
    </r>
    <r>
      <rPr>
        <sz val="12"/>
        <color theme="1"/>
        <rFont val="Calibri"/>
      </rPr>
      <t xml:space="preserve"> (letters F-A-S); </t>
    </r>
    <r>
      <rPr>
        <b/>
        <sz val="12"/>
        <color theme="1"/>
        <rFont val="Calibri"/>
      </rPr>
      <t>language-auditory comprehension</t>
    </r>
    <r>
      <rPr>
        <sz val="12"/>
        <color theme="1"/>
        <rFont val="Calibri"/>
      </rPr>
      <t xml:space="preserve"> (clinical observation); </t>
    </r>
    <r>
      <rPr>
        <b/>
        <sz val="12"/>
        <color theme="1"/>
        <rFont val="Calibri"/>
      </rPr>
      <t xml:space="preserve">spatial skills </t>
    </r>
    <r>
      <rPr>
        <sz val="12"/>
        <color theme="1"/>
        <rFont val="Calibri"/>
      </rPr>
      <t xml:space="preserve">(copy cross, clock drawing and house drawing); </t>
    </r>
    <r>
      <rPr>
        <b/>
        <sz val="12"/>
        <color theme="1"/>
        <rFont val="Calibri"/>
      </rPr>
      <t>memory</t>
    </r>
    <r>
      <rPr>
        <sz val="12"/>
        <color theme="1"/>
        <rFont val="Calibri"/>
      </rPr>
      <t xml:space="preserve"> (LM [DR], and VR [from WMS], RAVLT); </t>
    </r>
    <r>
      <rPr>
        <b/>
        <sz val="12"/>
        <color theme="1"/>
        <rFont val="Calibri"/>
      </rPr>
      <t>EF</t>
    </r>
    <r>
      <rPr>
        <sz val="12"/>
        <color theme="1"/>
        <rFont val="Calibri"/>
      </rPr>
      <t xml:space="preserve"> (CFST, similarities, and BDT [from WAIS-R], and Porteus Mazes); </t>
    </r>
    <r>
      <rPr>
        <b/>
        <sz val="12"/>
        <color theme="1"/>
        <rFont val="Calibri"/>
      </rPr>
      <t>behavioral change</t>
    </r>
    <r>
      <rPr>
        <sz val="12"/>
        <color theme="1"/>
        <rFont val="Calibri"/>
      </rPr>
      <t xml:space="preserve"> (disorder of drive, disorder of control, and GDS)</t>
    </r>
  </si>
  <si>
    <r>
      <t>Cognitive functions</t>
    </r>
    <r>
      <rPr>
        <sz val="12"/>
        <color rgb="FF000000"/>
        <rFont val="Calibri"/>
      </rPr>
      <t xml:space="preserve"> (IADL, MMSE); </t>
    </r>
    <r>
      <rPr>
        <b/>
        <sz val="12"/>
        <color rgb="FF000000"/>
        <rFont val="Calibri"/>
      </rPr>
      <t xml:space="preserve">attention </t>
    </r>
    <r>
      <rPr>
        <sz val="12"/>
        <color rgb="FF000000"/>
        <rFont val="Calibri"/>
      </rPr>
      <t xml:space="preserve">(forward &amp; backward counting, and calculation test); </t>
    </r>
    <r>
      <rPr>
        <b/>
        <sz val="12"/>
        <color rgb="FF000000"/>
        <rFont val="Calibri"/>
      </rPr>
      <t>verbal memory</t>
    </r>
    <r>
      <rPr>
        <sz val="12"/>
        <color rgb="FF000000"/>
        <rFont val="Calibri"/>
      </rPr>
      <t xml:space="preserve"> (word list memory [or flash memory], word list recall [or learning period], </t>
    </r>
    <r>
      <rPr>
        <b/>
        <sz val="12"/>
        <color rgb="FF000000"/>
        <rFont val="Calibri"/>
      </rPr>
      <t>and word list recognition</t>
    </r>
    <r>
      <rPr>
        <sz val="12"/>
        <color rgb="FF000000"/>
        <rFont val="Calibri"/>
      </rPr>
      <t xml:space="preserve"> [or recall of knowledge]); </t>
    </r>
    <r>
      <rPr>
        <b/>
        <sz val="12"/>
        <color rgb="FF000000"/>
        <rFont val="Calibri"/>
      </rPr>
      <t>language</t>
    </r>
    <r>
      <rPr>
        <sz val="12"/>
        <color rgb="FF000000"/>
        <rFont val="Calibri"/>
      </rPr>
      <t xml:space="preserve"> (BNT); </t>
    </r>
    <r>
      <rPr>
        <b/>
        <sz val="12"/>
        <color rgb="FF000000"/>
        <rFont val="Calibri"/>
      </rPr>
      <t>planning visuospatial abilities</t>
    </r>
    <r>
      <rPr>
        <sz val="12"/>
        <color rgb="FF000000"/>
        <rFont val="Calibri"/>
      </rPr>
      <t xml:space="preserve"> (CDT); </t>
    </r>
    <r>
      <rPr>
        <b/>
        <sz val="12"/>
        <color rgb="FF000000"/>
        <rFont val="Calibri"/>
      </rPr>
      <t>constructing and visual memory</t>
    </r>
    <r>
      <rPr>
        <sz val="12"/>
        <color rgb="FF000000"/>
        <rFont val="Calibri"/>
      </rPr>
      <t xml:space="preserve"> </t>
    </r>
    <r>
      <rPr>
        <b/>
        <sz val="12"/>
        <color rgb="FF000000"/>
        <rFont val="Calibri"/>
      </rPr>
      <t>[or visuospatial functions]</t>
    </r>
    <r>
      <rPr>
        <sz val="12"/>
        <color rgb="FF000000"/>
        <rFont val="Calibri"/>
      </rPr>
      <t xml:space="preserve"> (construction ability); </t>
    </r>
    <r>
      <rPr>
        <b/>
        <sz val="12"/>
        <color rgb="FF000000"/>
        <rFont val="Calibri"/>
      </rPr>
      <t>EF</t>
    </r>
    <r>
      <rPr>
        <sz val="12"/>
        <color rgb="FF000000"/>
        <rFont val="Calibri"/>
      </rPr>
      <t xml:space="preserve"> (FAB)</t>
    </r>
  </si>
  <si>
    <r>
      <t>Global cognition</t>
    </r>
    <r>
      <rPr>
        <sz val="12"/>
        <color rgb="FF000000"/>
        <rFont val="Calibri"/>
      </rPr>
      <t xml:space="preserve"> (CAMCOG-R [section B only]); </t>
    </r>
    <r>
      <rPr>
        <b/>
        <sz val="12"/>
        <color rgb="FF000000"/>
        <rFont val="Calibri"/>
      </rPr>
      <t>dementia diagnostic instrument</t>
    </r>
    <r>
      <rPr>
        <sz val="12"/>
        <color rgb="FF000000"/>
        <rFont val="Calibri"/>
      </rPr>
      <t xml:space="preserve"> (MMSE, and DSM IV criteria)</t>
    </r>
  </si>
  <si>
    <r>
      <t>Working memory</t>
    </r>
    <r>
      <rPr>
        <sz val="12"/>
        <color rgb="FF305496"/>
        <rFont val="Calibri"/>
      </rPr>
      <t xml:space="preserve"> (DS [from WMS-R] and Memory Interference); </t>
    </r>
    <r>
      <rPr>
        <b/>
        <sz val="12"/>
        <color rgb="FF305496"/>
        <rFont val="Calibri"/>
      </rPr>
      <t>verbal learning and memory</t>
    </r>
    <r>
      <rPr>
        <sz val="12"/>
        <color rgb="FF305496"/>
        <rFont val="Calibri"/>
      </rPr>
      <t xml:space="preserve"> (ALL, and Story Recall [from RBMT]); </t>
    </r>
    <r>
      <rPr>
        <b/>
        <sz val="12"/>
        <color rgb="FF305496"/>
        <rFont val="Calibri"/>
      </rPr>
      <t>verbal expression and comprehension</t>
    </r>
    <r>
      <rPr>
        <sz val="12"/>
        <color rgb="FF305496"/>
        <rFont val="Calibri"/>
      </rPr>
      <t xml:space="preserve"> (Repetition and reading [from BDAE], semantic fluency and naming [from CERAD], and Token Test [SF]); </t>
    </r>
    <r>
      <rPr>
        <b/>
        <sz val="12"/>
        <color rgb="FF305496"/>
        <rFont val="Calibri"/>
      </rPr>
      <t>visuospatial cognition</t>
    </r>
    <r>
      <rPr>
        <sz val="12"/>
        <color rgb="FF305496"/>
        <rFont val="Calibri"/>
      </rPr>
      <t xml:space="preserve"> (Clock Task, Copying Designs, and BVRT [SF]); </t>
    </r>
    <r>
      <rPr>
        <b/>
        <sz val="12"/>
        <color rgb="FF305496"/>
        <rFont val="Calibri"/>
      </rPr>
      <t>music cognition</t>
    </r>
    <r>
      <rPr>
        <sz val="12"/>
        <color rgb="FF305496"/>
        <rFont val="Calibri"/>
      </rPr>
      <t xml:space="preserve"> (MBEA-SF</t>
    </r>
    <r>
      <rPr>
        <b/>
        <sz val="12"/>
        <color rgb="FF305496"/>
        <rFont val="Calibri"/>
      </rPr>
      <t>); EF and attention</t>
    </r>
    <r>
      <rPr>
        <sz val="12"/>
        <color rgb="FF305496"/>
        <rFont val="Calibri"/>
      </rPr>
      <t xml:space="preserve"> (FAB, Phonemic Test, Balloons Test, Simple Reaction Time, Subtraction Task, Stroop, and Vigilance Task)</t>
    </r>
  </si>
  <si>
    <r>
      <t>EF</t>
    </r>
    <r>
      <rPr>
        <sz val="12"/>
        <color rgb="FFFF0000"/>
        <rFont val="Calibri"/>
      </rPr>
      <t xml:space="preserve"> (TMT B, go-no-go task, and phonemic fluency); </t>
    </r>
    <r>
      <rPr>
        <b/>
        <sz val="12"/>
        <color rgb="FFFF0000"/>
        <rFont val="Calibri"/>
      </rPr>
      <t>psychomotor speed</t>
    </r>
    <r>
      <rPr>
        <sz val="12"/>
        <color rgb="FFFF0000"/>
        <rFont val="Calibri"/>
      </rPr>
      <t xml:space="preserve"> (TMT A, time of copying task, and Token Test [modified version-time to complete]); </t>
    </r>
    <r>
      <rPr>
        <b/>
        <sz val="12"/>
        <color rgb="FFFF0000"/>
        <rFont val="Calibri"/>
      </rPr>
      <t>episodic memory</t>
    </r>
    <r>
      <rPr>
        <sz val="12"/>
        <color rgb="FFFF0000"/>
        <rFont val="Calibri"/>
      </rPr>
      <t xml:space="preserve"> (LM II [from WMS-R], learning a series of 10 unrelated words, and modified BVRT); </t>
    </r>
    <r>
      <rPr>
        <b/>
        <sz val="12"/>
        <color rgb="FFFF0000"/>
        <rFont val="Calibri"/>
      </rPr>
      <t>working memory</t>
    </r>
    <r>
      <rPr>
        <sz val="12"/>
        <color rgb="FFFF0000"/>
        <rFont val="Calibri"/>
      </rPr>
      <t xml:space="preserve"> (DS [from WAIS - III], homogeneous interference task, and heterogeneous interference task); </t>
    </r>
    <r>
      <rPr>
        <b/>
        <sz val="12"/>
        <color rgb="FFFF0000"/>
        <rFont val="Calibri"/>
      </rPr>
      <t>language</t>
    </r>
    <r>
      <rPr>
        <sz val="12"/>
        <color rgb="FFFF0000"/>
        <rFont val="Calibri"/>
      </rPr>
      <t xml:space="preserve"> (MTT, VNT,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</si>
  <si>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r>
      <rPr>
        <b/>
        <sz val="12"/>
        <color theme="1"/>
        <rFont val="Calibri"/>
      </rPr>
      <t>Global cognitive function</t>
    </r>
    <r>
      <rPr>
        <sz val="12"/>
        <color theme="1"/>
        <rFont val="Calibri"/>
      </rPr>
      <t xml:space="preserve"> (MMSE); </t>
    </r>
    <r>
      <rPr>
        <b/>
        <sz val="12"/>
        <color theme="1"/>
        <rFont val="Calibri"/>
      </rPr>
      <t>EF</t>
    </r>
    <r>
      <rPr>
        <sz val="12"/>
        <color theme="1"/>
        <rFont val="Calibri"/>
      </rPr>
      <t xml:space="preserve"> (FAB); </t>
    </r>
    <r>
      <rPr>
        <b/>
        <sz val="12"/>
        <color theme="1"/>
        <rFont val="Calibri"/>
      </rPr>
      <t xml:space="preserve">attention </t>
    </r>
    <r>
      <rPr>
        <sz val="12"/>
        <color theme="1"/>
        <rFont val="Calibri"/>
      </rPr>
      <t xml:space="preserve">(DSB &amp; DSF, and ADT); </t>
    </r>
    <r>
      <rPr>
        <b/>
        <sz val="12"/>
        <color theme="1"/>
        <rFont val="Calibri"/>
      </rPr>
      <t>language</t>
    </r>
    <r>
      <rPr>
        <sz val="12"/>
        <color theme="1"/>
        <rFont val="Calibri"/>
      </rPr>
      <t xml:space="preserve"> (BNT [modified version], verbal fluency [animal &amp; food categories]); </t>
    </r>
    <r>
      <rPr>
        <b/>
        <sz val="12"/>
        <color theme="1"/>
        <rFont val="Calibri"/>
      </rPr>
      <t xml:space="preserve">verbal memory </t>
    </r>
    <r>
      <rPr>
        <sz val="12"/>
        <color theme="1"/>
        <rFont val="Calibri"/>
      </rPr>
      <t xml:space="preserve">(WLR [IR-DR &amp; DRec], and story recall [IR &amp; DR]); </t>
    </r>
    <r>
      <rPr>
        <b/>
        <sz val="12"/>
        <color theme="1"/>
        <rFont val="Calibri"/>
      </rPr>
      <t xml:space="preserve">visual memory </t>
    </r>
    <r>
      <rPr>
        <sz val="12"/>
        <color theme="1"/>
        <rFont val="Calibri"/>
      </rPr>
      <t xml:space="preserve">(PR [IR-DR &amp; DRec], VR [I - II &amp; DRec] [from WMS-III]); </t>
    </r>
    <r>
      <rPr>
        <b/>
        <sz val="12"/>
        <color theme="1"/>
        <rFont val="Calibri"/>
      </rPr>
      <t xml:space="preserve">visuoconstruction </t>
    </r>
    <r>
      <rPr>
        <sz val="12"/>
        <color theme="1"/>
        <rFont val="Calibri"/>
      </rPr>
      <t xml:space="preserve">(CDT, BDT [from WAIS-III], and VR copy [from WMS-III]); </t>
    </r>
    <r>
      <rPr>
        <b/>
        <sz val="12"/>
        <color theme="1"/>
        <rFont val="Calibri"/>
      </rPr>
      <t xml:space="preserve">visuomotor speed </t>
    </r>
    <r>
      <rPr>
        <sz val="12"/>
        <color theme="1"/>
        <rFont val="Calibri"/>
      </rPr>
      <t>(SDMT, DCT, and maze task)</t>
    </r>
  </si>
  <si>
    <t>[no area] (MMSE); attention (DSB &amp; DSF, VMSF &amp; VMSB, and ADT); language (BNT [modified version], VFT); verbal memory (WLR [IR-DR &amp; DRec], SR [IR &amp; DR]); visual memory (PR [IR-DR &amp; DRec], VR [IR-DR &amp; DRec] [from WMS-R]); visuoconstruction (VR [Copy score] [from WMS-R], CDT, BDT [from WAIS-R]); visuomotor speed (DCT, DSMT, and Maze Task)</t>
  </si>
  <si>
    <t>Orientation (time, length of time, place, and person); memory (AVLT, DS [from WAIS-II], RBMT, and recounting a story); attention (TMT A &amp; B, digit symbol [from WAIS-II], letter cancellation task, and picture scanning [from BIT]); visuospatial and visuoconstuctive functions (BDT [from WAIS-II], Bobertag test, structured clock test, CDT, copying task [from BIT], and Money's road map test); language (similarities subtest [from WAIS-II], writing task, and word comprehension, sentence comprehension, naming, and verbal fluency [animals] [from DAS]); arithmetic (handling money [recognizing-counting &amp; arithmetic])</t>
  </si>
  <si>
    <r>
      <rPr>
        <b/>
        <sz val="12"/>
        <color theme="1"/>
        <rFont val="Calibri"/>
      </rPr>
      <t>Cognitive impairment</t>
    </r>
    <r>
      <rPr>
        <sz val="12"/>
        <color theme="1"/>
        <rFont val="Calibri"/>
      </rPr>
      <t xml:space="preserve"> (complete a list of daily cognitive tasks [informant reported])</t>
    </r>
  </si>
  <si>
    <r>
      <t>Verbal declarative memory</t>
    </r>
    <r>
      <rPr>
        <sz val="12"/>
        <color rgb="FF000000"/>
        <rFont val="Calibri"/>
      </rPr>
      <t xml:space="preserve"> (LM);  </t>
    </r>
    <r>
      <rPr>
        <b/>
        <sz val="12"/>
        <color rgb="FF000000"/>
        <rFont val="Calibri"/>
      </rPr>
      <t xml:space="preserve">nonverbal reasoning </t>
    </r>
    <r>
      <rPr>
        <sz val="12"/>
        <color rgb="FF000000"/>
        <rFont val="Calibri"/>
      </rPr>
      <t xml:space="preserve">(RSPM); </t>
    </r>
    <r>
      <rPr>
        <b/>
        <sz val="12"/>
        <color rgb="FF000000"/>
        <rFont val="Calibri"/>
      </rPr>
      <t>EF</t>
    </r>
    <r>
      <rPr>
        <sz val="12"/>
        <color rgb="FF000000"/>
        <rFont val="Calibri"/>
      </rPr>
      <t xml:space="preserve"> (VFT);</t>
    </r>
    <r>
      <rPr>
        <b/>
        <sz val="12"/>
        <color rgb="FF000000"/>
        <rFont val="Calibri"/>
      </rPr>
      <t xml:space="preserve"> word naming </t>
    </r>
    <r>
      <rPr>
        <sz val="12"/>
        <color rgb="FF000000"/>
        <rFont val="Calibri"/>
      </rPr>
      <t xml:space="preserve">(1-minute word naming trial [letters C-F-L]); </t>
    </r>
    <r>
      <rPr>
        <b/>
        <sz val="12"/>
        <color rgb="FF000000"/>
        <rFont val="Calibri"/>
      </rPr>
      <t xml:space="preserve">processing speed </t>
    </r>
    <r>
      <rPr>
        <sz val="12"/>
        <color rgb="FF000000"/>
        <rFont val="Calibri"/>
      </rPr>
      <t>(DST)</t>
    </r>
  </si>
  <si>
    <r>
      <t xml:space="preserve">Global cognition </t>
    </r>
    <r>
      <rPr>
        <sz val="12"/>
        <color rgb="FF000000"/>
        <rFont val="Calibri"/>
      </rPr>
      <t>(CIMP-QUEST</t>
    </r>
    <r>
      <rPr>
        <b/>
        <sz val="12"/>
        <color rgb="FF000000"/>
        <rFont val="Calibri"/>
      </rPr>
      <t>); Speed and attention</t>
    </r>
    <r>
      <rPr>
        <sz val="12"/>
        <color rgb="FF000000"/>
        <rFont val="Calibri"/>
      </rPr>
      <t xml:space="preserve"> [psychomotor speed] (TMT A, Stroop Test 1 &amp; 2 [Victoria version]); a</t>
    </r>
    <r>
      <rPr>
        <b/>
        <sz val="12"/>
        <color rgb="FF000000"/>
        <rFont val="Calibri"/>
      </rPr>
      <t xml:space="preserve">uditory memory </t>
    </r>
    <r>
      <rPr>
        <sz val="12"/>
        <color rgb="FF000000"/>
        <rFont val="Calibri"/>
      </rPr>
      <t>(WLM); n</t>
    </r>
    <r>
      <rPr>
        <b/>
        <sz val="12"/>
        <color rgb="FF000000"/>
        <rFont val="Calibri"/>
      </rPr>
      <t>on-verbal visual memory</t>
    </r>
    <r>
      <rPr>
        <sz val="12"/>
        <color rgb="FF000000"/>
        <rFont val="Calibri"/>
      </rPr>
      <t xml:space="preserve"> (CMT); v</t>
    </r>
    <r>
      <rPr>
        <b/>
        <sz val="12"/>
        <color rgb="FF000000"/>
        <rFont val="Calibri"/>
      </rPr>
      <t>isuospatial function</t>
    </r>
    <r>
      <rPr>
        <sz val="12"/>
        <color rgb="FF000000"/>
        <rFont val="Calibri"/>
      </rPr>
      <t xml:space="preserve"> (draw mirror image of a cup, count number of cubes, and copy a cube); </t>
    </r>
    <r>
      <rPr>
        <b/>
        <sz val="12"/>
        <color rgb="FF000000"/>
        <rFont val="Calibri"/>
      </rPr>
      <t>higher visual perception</t>
    </r>
    <r>
      <rPr>
        <sz val="12"/>
        <color rgb="FF000000"/>
        <rFont val="Calibri"/>
      </rPr>
      <t xml:space="preserve"> (VOSP [Silhouettes subtest]); l</t>
    </r>
    <r>
      <rPr>
        <b/>
        <sz val="12"/>
        <color rgb="FF000000"/>
        <rFont val="Calibri"/>
      </rPr>
      <t xml:space="preserve">anguage </t>
    </r>
    <r>
      <rPr>
        <sz val="12"/>
        <color rgb="FF000000"/>
        <rFont val="Calibri"/>
      </rPr>
      <t xml:space="preserve">[judged by neuropsychologist] (spontaneous speech fluency, auditory comprehension, anomia, verbal &amp; literal paraphasia, reading &amp; writing capacity); </t>
    </r>
    <r>
      <rPr>
        <b/>
        <sz val="12"/>
        <color rgb="FF000000"/>
        <rFont val="Calibri"/>
      </rPr>
      <t>EF</t>
    </r>
    <r>
      <rPr>
        <sz val="12"/>
        <color rgb="FF000000"/>
        <rFont val="Calibri"/>
      </rPr>
      <t xml:space="preserve"> (I-Flex, Stroop [Victoria version]); </t>
    </r>
    <r>
      <rPr>
        <b/>
        <sz val="12"/>
        <color rgb="FF000000"/>
        <rFont val="Calibri"/>
      </rPr>
      <t>logical deductive ability</t>
    </r>
    <r>
      <rPr>
        <sz val="12"/>
        <color rgb="FF000000"/>
        <rFont val="Calibri"/>
      </rPr>
      <t xml:space="preserve"> (RCPM [set A]); </t>
    </r>
    <r>
      <rPr>
        <b/>
        <sz val="12"/>
        <color rgb="FF000000"/>
        <rFont val="Calibri"/>
      </rPr>
      <t>gnosia</t>
    </r>
    <r>
      <rPr>
        <sz val="12"/>
        <color rgb="FF000000"/>
        <rFont val="Calibri"/>
      </rPr>
      <t xml:space="preserve"> (Visual interpretation of pictures &amp; objects, visual recognition of photographs of well-known faces &amp; colors); </t>
    </r>
    <r>
      <rPr>
        <b/>
        <sz val="12"/>
        <color rgb="FF000000"/>
        <rFont val="Calibri"/>
      </rPr>
      <t>sensory and visual neglect</t>
    </r>
    <r>
      <rPr>
        <sz val="12"/>
        <color rgb="FF000000"/>
        <rFont val="Calibri"/>
      </rPr>
      <t xml:space="preserve"> (simultaneous stimulation of both hands, double simultaneous stimulation of both visual fields, and LBT); </t>
    </r>
    <r>
      <rPr>
        <b/>
        <sz val="12"/>
        <color rgb="FF000000"/>
        <rFont val="Calibri"/>
      </rPr>
      <t>and praxia</t>
    </r>
    <r>
      <rPr>
        <sz val="12"/>
        <color rgb="FF000000"/>
        <rFont val="Calibri"/>
      </rPr>
      <t xml:space="preserve"> (cut a paper with a pair of scissors, handle a matchbox, and strike a match)</t>
    </r>
  </si>
  <si>
    <r>
      <t>Mental status</t>
    </r>
    <r>
      <rPr>
        <sz val="12"/>
        <color rgb="FF000000"/>
        <rFont val="Calibri"/>
      </rPr>
      <t xml:space="preserve"> (MMSE and KSNAP [Mental Status subtest]); a</t>
    </r>
    <r>
      <rPr>
        <b/>
        <sz val="12"/>
        <color rgb="FF000000"/>
        <rFont val="Calibri"/>
      </rPr>
      <t xml:space="preserve">ttention </t>
    </r>
    <r>
      <rPr>
        <sz val="12"/>
        <color rgb="FF000000"/>
        <rFont val="Calibri"/>
      </rPr>
      <t xml:space="preserve">(Bannatynes sequential index [developed from WAIS-R Arithmetic - DS &amp; Digit Symbol]); </t>
    </r>
    <r>
      <rPr>
        <b/>
        <sz val="12"/>
        <color rgb="FF000000"/>
        <rFont val="Calibri"/>
      </rPr>
      <t>memory</t>
    </r>
    <r>
      <rPr>
        <sz val="12"/>
        <color rgb="FF000000"/>
        <rFont val="Calibri"/>
      </rPr>
      <t xml:space="preserve"> (RBMT, ROCF [delay score], RAVLT total number of learnt words from A1-A5); </t>
    </r>
    <r>
      <rPr>
        <b/>
        <sz val="12"/>
        <color rgb="FF000000"/>
        <rFont val="Calibri"/>
      </rPr>
      <t xml:space="preserve">verbal processing </t>
    </r>
    <r>
      <rPr>
        <sz val="12"/>
        <color rgb="FF000000"/>
        <rFont val="Calibri"/>
      </rPr>
      <t xml:space="preserve">(KSNAP [four letter word subtest], Information and Similarities subtests [from WAIS-R], COWAT [total number of words]); </t>
    </r>
    <r>
      <rPr>
        <b/>
        <sz val="12"/>
        <color rgb="FF000000"/>
        <rFont val="Calibri"/>
      </rPr>
      <t xml:space="preserve">visuo-perceptual </t>
    </r>
    <r>
      <rPr>
        <sz val="12"/>
        <color rgb="FF000000"/>
        <rFont val="Calibri"/>
      </rPr>
      <t xml:space="preserve">(ROCF [copy score], BDT [from WAIS-R], KSNAP [Gestalt Closure subtest]); </t>
    </r>
    <r>
      <rPr>
        <b/>
        <sz val="12"/>
        <color rgb="FF000000"/>
        <rFont val="Calibri"/>
      </rPr>
      <t>[no area]</t>
    </r>
    <r>
      <rPr>
        <sz val="12"/>
        <color rgb="FF000000"/>
        <rFont val="Calibri"/>
      </rPr>
      <t xml:space="preserve"> (CDT)</t>
    </r>
  </si>
  <si>
    <r>
      <t>Cognitive function</t>
    </r>
    <r>
      <rPr>
        <sz val="12"/>
        <color rgb="FF000000"/>
        <rFont val="Calibri"/>
      </rPr>
      <t xml:space="preserve"> (MMSE, ROCF, and SCNT)</t>
    </r>
  </si>
  <si>
    <r>
      <t>Intellectual ability</t>
    </r>
    <r>
      <rPr>
        <sz val="12"/>
        <color rgb="FF000000"/>
        <rFont val="Calibri"/>
      </rPr>
      <t xml:space="preserve"> (vocabulary [from WAIS], and RAPM); </t>
    </r>
    <r>
      <rPr>
        <b/>
        <sz val="12"/>
        <color rgb="FF000000"/>
        <rFont val="Calibri"/>
      </rPr>
      <t>language</t>
    </r>
    <r>
      <rPr>
        <sz val="12"/>
        <color rgb="FF000000"/>
        <rFont val="Calibri"/>
      </rPr>
      <t xml:space="preserve"> (BNT, category fluency, and letter fluency); </t>
    </r>
    <r>
      <rPr>
        <b/>
        <sz val="12"/>
        <color rgb="FF000000"/>
        <rFont val="Calibri"/>
      </rPr>
      <t>memory</t>
    </r>
    <r>
      <rPr>
        <sz val="12"/>
        <color rgb="FF000000"/>
        <rFont val="Calibri"/>
      </rPr>
      <t xml:space="preserve"> (DS [from WAIS], CBT, ROCF [delay score], RAVLT [IR-DR-DRec], and doors test); </t>
    </r>
    <r>
      <rPr>
        <b/>
        <sz val="12"/>
        <color rgb="FF000000"/>
        <rFont val="Calibri"/>
      </rPr>
      <t>attention</t>
    </r>
    <r>
      <rPr>
        <sz val="12"/>
        <color rgb="FF000000"/>
        <rFont val="Calibri"/>
      </rPr>
      <t xml:space="preserve"> (TMT [sets A1-A2 &amp; B]); </t>
    </r>
    <r>
      <rPr>
        <b/>
        <sz val="12"/>
        <color rgb="FF000000"/>
        <rFont val="Calibri"/>
      </rPr>
      <t>perception and visuospatial construction</t>
    </r>
    <r>
      <rPr>
        <sz val="12"/>
        <color rgb="FF000000"/>
        <rFont val="Calibri"/>
      </rPr>
      <t xml:space="preserve"> (ROCF [copy score], TFP, and JLO)</t>
    </r>
  </si>
  <si>
    <t>Long-term memory (LM-I &amp; LM-II, and ROCF [delay score]); working memory (DSB &amp; DSF, and block span); attention (TMT B, Ruff 2 and Ruff 7); lexical fluency (COWAT); semantic fluency (animals); visual perception (ROCF [copy score], and TMT A)</t>
  </si>
  <si>
    <t>van Zandvoort et al. (Netherlands)</t>
  </si>
  <si>
    <t>Impairment (MMSE and SIS); cognitive Function (FIM)</t>
  </si>
  <si>
    <r>
      <t>EF - speed, attention and cognitive flexibility</t>
    </r>
    <r>
      <rPr>
        <sz val="12"/>
        <color rgb="FF000000"/>
        <rFont val="Calibri"/>
      </rPr>
      <t xml:space="preserve"> (TMT); </t>
    </r>
    <r>
      <rPr>
        <b/>
        <sz val="12"/>
        <color rgb="FF000000"/>
        <rFont val="Calibri"/>
      </rPr>
      <t xml:space="preserve">EF - cognitive flexibility and inhibition </t>
    </r>
    <r>
      <rPr>
        <sz val="12"/>
        <color rgb="FF000000"/>
        <rFont val="Calibri"/>
      </rPr>
      <t xml:space="preserve">(Stroop-CWIT [from the D-KEFS]); </t>
    </r>
    <r>
      <rPr>
        <b/>
        <sz val="12"/>
        <color rgb="FF000000"/>
        <rFont val="Calibri"/>
      </rPr>
      <t xml:space="preserve">working memory </t>
    </r>
    <r>
      <rPr>
        <sz val="12"/>
        <color rgb="FF000000"/>
        <rFont val="Calibri"/>
      </rPr>
      <t>(DS [from WAIS-IV])</t>
    </r>
  </si>
  <si>
    <t>Episodic memory (LM [from WMS-III]); visual perception (MVPT-V); EF - inhibition (stroop [Victoria version]); unilateral visual neglect (Bells test); language-picture naming (BNT) language-sentence comprehension (Token Test [SF]); language-reading capacity (Montreal-Toulouse reading test)</t>
  </si>
  <si>
    <r>
      <t>Global cognitive functioning</t>
    </r>
    <r>
      <rPr>
        <sz val="12"/>
        <color rgb="FF000000"/>
        <rFont val="Calibri"/>
      </rPr>
      <t xml:space="preserve"> (MMSE); </t>
    </r>
    <r>
      <rPr>
        <b/>
        <sz val="12"/>
        <color rgb="FF000000"/>
        <rFont val="Calibri"/>
      </rPr>
      <t>learning and episodic verbal memory</t>
    </r>
    <r>
      <rPr>
        <sz val="12"/>
        <color rgb="FF000000"/>
        <rFont val="Calibri"/>
      </rPr>
      <t xml:space="preserve"> (WLL [IR &amp; DR from CERAD], and recognition); </t>
    </r>
    <r>
      <rPr>
        <b/>
        <sz val="12"/>
        <color rgb="FF000000"/>
        <rFont val="Calibri"/>
      </rPr>
      <t xml:space="preserve">attention </t>
    </r>
    <r>
      <rPr>
        <sz val="12"/>
        <color rgb="FF000000"/>
        <rFont val="Calibri"/>
      </rPr>
      <t xml:space="preserve">(TMT A); </t>
    </r>
    <r>
      <rPr>
        <b/>
        <sz val="12"/>
        <color rgb="FF000000"/>
        <rFont val="Calibri"/>
      </rPr>
      <t xml:space="preserve">EF - </t>
    </r>
    <r>
      <rPr>
        <sz val="12"/>
        <color rgb="FF000000"/>
        <rFont val="Calibri"/>
      </rPr>
      <t xml:space="preserve">cognitive flexibility and set shifting (TMT B); EF - verbal fluency and set shifting (IST [15-second version]); </t>
    </r>
    <r>
      <rPr>
        <b/>
        <sz val="12"/>
        <color rgb="FF000000"/>
        <rFont val="Calibri"/>
      </rPr>
      <t>language abilities</t>
    </r>
    <r>
      <rPr>
        <sz val="12"/>
        <color rgb="FF000000"/>
        <rFont val="Calibri"/>
      </rPr>
      <t xml:space="preserve"> (15-item subset of the BNT); </t>
    </r>
    <r>
      <rPr>
        <b/>
        <sz val="12"/>
        <color rgb="FF000000"/>
        <rFont val="Calibri"/>
      </rPr>
      <t>constructive praxis</t>
    </r>
    <r>
      <rPr>
        <sz val="12"/>
        <color rgb="FF000000"/>
        <rFont val="Calibri"/>
      </rPr>
      <t xml:space="preserve"> (figure copying [from CERAD])</t>
    </r>
  </si>
  <si>
    <r>
      <rPr>
        <b/>
        <sz val="12"/>
        <color theme="1"/>
        <rFont val="Calibri"/>
      </rPr>
      <t>Cognitive impairment</t>
    </r>
    <r>
      <rPr>
        <sz val="12"/>
        <color theme="1"/>
        <rFont val="Calibri"/>
      </rPr>
      <t xml:space="preserve"> (MMSE);  g</t>
    </r>
    <r>
      <rPr>
        <b/>
        <sz val="12"/>
        <color theme="1"/>
        <rFont val="Calibri"/>
      </rPr>
      <t xml:space="preserve">eneral cognitive functioning, Immediate memory, visuospatial and constructional function, language, attention and delayed memory </t>
    </r>
    <r>
      <rPr>
        <sz val="12"/>
        <color theme="1"/>
        <rFont val="Calibri"/>
      </rPr>
      <t xml:space="preserve">(RBANS); </t>
    </r>
    <r>
      <rPr>
        <b/>
        <sz val="12"/>
        <color theme="1"/>
        <rFont val="Calibri"/>
      </rPr>
      <t xml:space="preserve">neglect and general visual attention </t>
    </r>
    <r>
      <rPr>
        <sz val="12"/>
        <color theme="1"/>
        <rFont val="Calibri"/>
      </rPr>
      <t>(SCT)</t>
    </r>
  </si>
  <si>
    <r>
      <t>Cognitive performance</t>
    </r>
    <r>
      <rPr>
        <sz val="12"/>
        <color rgb="FF305496"/>
        <rFont val="Calibri"/>
      </rPr>
      <t xml:space="preserve"> (MMSE); </t>
    </r>
    <r>
      <rPr>
        <b/>
        <sz val="12"/>
        <color rgb="FF305496"/>
        <rFont val="Calibri"/>
      </rPr>
      <t>unilateral neglect or visual inattention</t>
    </r>
    <r>
      <rPr>
        <sz val="12"/>
        <color rgb="FF305496"/>
        <rFont val="Calibri"/>
      </rPr>
      <t xml:space="preserve"> (BIT)</t>
    </r>
  </si>
  <si>
    <r>
      <t>Cognitive function</t>
    </r>
    <r>
      <rPr>
        <sz val="12"/>
        <color rgb="FF000000"/>
        <rFont val="Calibri"/>
      </rPr>
      <t xml:space="preserve"> (MMSE [Korean Version])</t>
    </r>
  </si>
  <si>
    <r>
      <rPr>
        <b/>
        <sz val="12"/>
        <color theme="1"/>
        <rFont val="Calibri"/>
      </rPr>
      <t>General cognition (MMSE); EF</t>
    </r>
    <r>
      <rPr>
        <sz val="12"/>
        <color theme="1"/>
        <rFont val="Calibri"/>
      </rPr>
      <t xml:space="preserve"> (MDRS [initiation-perseveration]); and dementia (CDR)</t>
    </r>
  </si>
  <si>
    <r>
      <t xml:space="preserve">General intellectual functioning </t>
    </r>
    <r>
      <rPr>
        <sz val="12"/>
        <color rgb="FF000000"/>
        <rFont val="Calibri"/>
      </rPr>
      <t>(WAIS-R or RCPM)</t>
    </r>
    <r>
      <rPr>
        <b/>
        <sz val="12"/>
        <color rgb="FF000000"/>
        <rFont val="Calibri"/>
      </rPr>
      <t xml:space="preserve">; verbal and visual memory functions </t>
    </r>
    <r>
      <rPr>
        <sz val="12"/>
        <color rgb="FF000000"/>
        <rFont val="Calibri"/>
      </rPr>
      <t>(RMT)</t>
    </r>
    <r>
      <rPr>
        <b/>
        <sz val="12"/>
        <color rgb="FF000000"/>
        <rFont val="Calibri"/>
      </rPr>
      <t xml:space="preserve">; naming skills </t>
    </r>
    <r>
      <rPr>
        <sz val="12"/>
        <color rgb="FF000000"/>
        <rFont val="Calibri"/>
      </rPr>
      <t>(GNT or ONT)</t>
    </r>
    <r>
      <rPr>
        <b/>
        <sz val="12"/>
        <color rgb="FF000000"/>
        <rFont val="Calibri"/>
      </rPr>
      <t xml:space="preserve">; perceptual functions </t>
    </r>
    <r>
      <rPr>
        <sz val="12"/>
        <color rgb="FF000000"/>
        <rFont val="Calibri"/>
      </rPr>
      <t xml:space="preserve">(VOSPB); </t>
    </r>
    <r>
      <rPr>
        <b/>
        <sz val="12"/>
        <color rgb="FF000000"/>
        <rFont val="Calibri"/>
      </rPr>
      <t>speed and attention</t>
    </r>
    <r>
      <rPr>
        <sz val="12"/>
        <color rgb="FF000000"/>
        <rFont val="Calibri"/>
      </rPr>
      <t xml:space="preserve"> (Letter Cancellation, Digit Copy, SDMT, or TMT A);</t>
    </r>
    <r>
      <rPr>
        <b/>
        <sz val="12"/>
        <color rgb="FF000000"/>
        <rFont val="Calibri"/>
      </rPr>
      <t xml:space="preserve"> EF</t>
    </r>
    <r>
      <rPr>
        <sz val="12"/>
        <color rgb="FF000000"/>
        <rFont val="Calibri"/>
      </rPr>
      <t xml:space="preserve"> (Stroop, Word Fluency, TMT B, WCFST, and MCST)</t>
    </r>
  </si>
  <si>
    <r>
      <t>Global cognition</t>
    </r>
    <r>
      <rPr>
        <sz val="12"/>
        <color rgb="FF000000"/>
        <rFont val="Calibri"/>
      </rPr>
      <t xml:space="preserve"> (MMSE); </t>
    </r>
    <r>
      <rPr>
        <b/>
        <sz val="12"/>
        <color rgb="FF000000"/>
        <rFont val="Calibri"/>
      </rPr>
      <t xml:space="preserve">memory, orientation, language, and ideational and constructional praxis </t>
    </r>
    <r>
      <rPr>
        <sz val="12"/>
        <color rgb="FF000000"/>
        <rFont val="Calibri"/>
      </rPr>
      <t xml:space="preserve">(ADAS-Cog); </t>
    </r>
    <r>
      <rPr>
        <b/>
        <sz val="12"/>
        <color rgb="FF000000"/>
        <rFont val="Calibri"/>
      </rPr>
      <t xml:space="preserve">verbal fluency </t>
    </r>
    <r>
      <rPr>
        <sz val="12"/>
        <color rgb="FF000000"/>
        <rFont val="Calibri"/>
      </rPr>
      <t xml:space="preserve">(category naming [fruits-vegetables &amp; fish]); and </t>
    </r>
    <r>
      <rPr>
        <b/>
        <sz val="12"/>
        <color rgb="FF000000"/>
        <rFont val="Calibri"/>
      </rPr>
      <t>[no area]</t>
    </r>
    <r>
      <rPr>
        <sz val="12"/>
        <color rgb="FF000000"/>
        <rFont val="Calibri"/>
      </rPr>
      <t xml:space="preserve"> (TMT A &amp; B)</t>
    </r>
  </si>
  <si>
    <r>
      <t>Verbal memory, visual memory and working memory, psychomotor speed, reaction time, processing speed, executive functioning, attention and sustained attention, cognitive flexibility and social acuity</t>
    </r>
    <r>
      <rPr>
        <sz val="12"/>
        <color rgb="FF000000"/>
        <rFont val="Calibri"/>
      </rPr>
      <t xml:space="preserve"> (CNS-vital signs test)</t>
    </r>
  </si>
  <si>
    <r>
      <t xml:space="preserve">Processing speed </t>
    </r>
    <r>
      <rPr>
        <sz val="12"/>
        <color rgb="FF000000"/>
        <rFont val="Calibri"/>
      </rPr>
      <t xml:space="preserve">(TMT A, Stroop [color naming], and Digit Symbol [coding subtest from WAIS-III]); </t>
    </r>
    <r>
      <rPr>
        <b/>
        <sz val="12"/>
        <color rgb="FF000000"/>
        <rFont val="Calibri"/>
      </rPr>
      <t xml:space="preserve">memory </t>
    </r>
    <r>
      <rPr>
        <sz val="12"/>
        <color rgb="FF000000"/>
        <rFont val="Calibri"/>
      </rPr>
      <t xml:space="preserve">(LM I [from WMS-R], 10-word list learning task, and BVRT-SF); </t>
    </r>
    <r>
      <rPr>
        <b/>
        <sz val="12"/>
        <color rgb="FF000000"/>
        <rFont val="Calibri"/>
      </rPr>
      <t>EF</t>
    </r>
    <r>
      <rPr>
        <sz val="12"/>
        <color rgb="FF000000"/>
        <rFont val="Calibri"/>
      </rPr>
      <t xml:space="preserve"> (TMT [set B minus A], stroop [interference minus naming], and phonemic fluency task); </t>
    </r>
    <r>
      <rPr>
        <b/>
        <sz val="12"/>
        <color rgb="FF000000"/>
        <rFont val="Calibri"/>
      </rPr>
      <t xml:space="preserve">reasoning </t>
    </r>
    <r>
      <rPr>
        <sz val="12"/>
        <color rgb="FF000000"/>
        <rFont val="Calibri"/>
      </rPr>
      <t>(similarities and BDT [from WAIS-III])</t>
    </r>
  </si>
  <si>
    <r>
      <t>Working Memory</t>
    </r>
    <r>
      <rPr>
        <sz val="12"/>
        <color rgb="FF000000"/>
        <rFont val="Calibri"/>
      </rPr>
      <t xml:space="preserve"> (DSB &amp; DSF); </t>
    </r>
    <r>
      <rPr>
        <b/>
        <sz val="12"/>
        <color rgb="FF000000"/>
        <rFont val="Calibri"/>
      </rPr>
      <t xml:space="preserve">long term memory </t>
    </r>
    <r>
      <rPr>
        <sz val="12"/>
        <color rgb="FF000000"/>
        <rFont val="Calibri"/>
      </rPr>
      <t xml:space="preserve">(LM and VR); </t>
    </r>
    <r>
      <rPr>
        <b/>
        <sz val="12"/>
        <color rgb="FF000000"/>
        <rFont val="Calibri"/>
      </rPr>
      <t>processing speed</t>
    </r>
    <r>
      <rPr>
        <sz val="12"/>
        <color rgb="FF000000"/>
        <rFont val="Calibri"/>
      </rPr>
      <t xml:space="preserve"> (BMIPB SOIP, Digit Symbol, and GPT); </t>
    </r>
    <r>
      <rPr>
        <b/>
        <sz val="12"/>
        <color rgb="FF000000"/>
        <rFont val="Calibri"/>
      </rPr>
      <t>EF</t>
    </r>
    <r>
      <rPr>
        <sz val="12"/>
        <color rgb="FF000000"/>
        <rFont val="Calibri"/>
      </rPr>
      <t xml:space="preserve"> (TMT B, Verbal Fluency [letters F-A-S &amp; B-H-R], and WCST [modified version]); </t>
    </r>
    <r>
      <rPr>
        <b/>
        <sz val="12"/>
        <color rgb="FF000000"/>
        <rFont val="Calibri"/>
      </rPr>
      <t xml:space="preserve">global cognition </t>
    </r>
    <r>
      <rPr>
        <sz val="12"/>
        <color rgb="FF000000"/>
        <rFont val="Calibri"/>
      </rPr>
      <t>(all tests combined)</t>
    </r>
  </si>
  <si>
    <r>
      <t>Verbal</t>
    </r>
    <r>
      <rPr>
        <sz val="12"/>
        <color rgb="FF000000"/>
        <rFont val="Calibri"/>
      </rPr>
      <t xml:space="preserve"> </t>
    </r>
    <r>
      <rPr>
        <b/>
        <sz val="12"/>
        <color rgb="FF000000"/>
        <rFont val="Calibri"/>
      </rPr>
      <t>memory</t>
    </r>
    <r>
      <rPr>
        <sz val="12"/>
        <color rgb="FF000000"/>
        <rFont val="Calibri"/>
      </rPr>
      <t xml:space="preserve"> (LM I &amp; LM II [from WMS-R]); </t>
    </r>
    <r>
      <rPr>
        <b/>
        <sz val="12"/>
        <color rgb="FF000000"/>
        <rFont val="Calibri"/>
      </rPr>
      <t xml:space="preserve">visual memory </t>
    </r>
    <r>
      <rPr>
        <sz val="12"/>
        <color rgb="FF000000"/>
        <rFont val="Calibri"/>
      </rPr>
      <t xml:space="preserve">(VR I &amp; VR II [from WMS-R]); </t>
    </r>
    <r>
      <rPr>
        <b/>
        <sz val="12"/>
        <color rgb="FF000000"/>
        <rFont val="Calibri"/>
      </rPr>
      <t>working memory</t>
    </r>
    <r>
      <rPr>
        <sz val="12"/>
        <color rgb="FF000000"/>
        <rFont val="Calibri"/>
      </rPr>
      <t xml:space="preserve"> (DSB, Arithmetic [from WAIS-R]); </t>
    </r>
    <r>
      <rPr>
        <b/>
        <sz val="12"/>
        <color rgb="FF000000"/>
        <rFont val="Calibri"/>
      </rPr>
      <t xml:space="preserve">attention </t>
    </r>
    <r>
      <rPr>
        <sz val="12"/>
        <color rgb="FF000000"/>
        <rFont val="Calibri"/>
      </rPr>
      <t xml:space="preserve">(DS [from WAIS-R]); </t>
    </r>
    <r>
      <rPr>
        <b/>
        <sz val="12"/>
        <color rgb="FF000000"/>
        <rFont val="Calibri"/>
      </rPr>
      <t>mental control</t>
    </r>
    <r>
      <rPr>
        <sz val="12"/>
        <color rgb="FF000000"/>
        <rFont val="Calibri"/>
      </rPr>
      <t xml:space="preserve"> (WMS-R); </t>
    </r>
    <r>
      <rPr>
        <b/>
        <sz val="12"/>
        <color rgb="FF000000"/>
        <rFont val="Calibri"/>
      </rPr>
      <t xml:space="preserve">language </t>
    </r>
    <r>
      <rPr>
        <sz val="12"/>
        <color rgb="FF000000"/>
        <rFont val="Calibri"/>
      </rPr>
      <t xml:space="preserve">(15-item BNT); </t>
    </r>
    <r>
      <rPr>
        <b/>
        <sz val="12"/>
        <color rgb="FF000000"/>
        <rFont val="Calibri"/>
      </rPr>
      <t>information processing speed</t>
    </r>
    <r>
      <rPr>
        <sz val="12"/>
        <color rgb="FF000000"/>
        <rFont val="Calibri"/>
      </rPr>
      <t xml:space="preserve"> (TMT A and SDMT); </t>
    </r>
    <r>
      <rPr>
        <b/>
        <sz val="12"/>
        <color rgb="FF000000"/>
        <rFont val="Calibri"/>
      </rPr>
      <t xml:space="preserve">visuoconstruction </t>
    </r>
    <r>
      <rPr>
        <sz val="12"/>
        <color rgb="FF000000"/>
        <rFont val="Calibri"/>
      </rPr>
      <t xml:space="preserve">(BDT [from WAIS-R], and copying simple figures); </t>
    </r>
    <r>
      <rPr>
        <b/>
        <sz val="12"/>
        <color rgb="FF000000"/>
        <rFont val="Calibri"/>
      </rPr>
      <t xml:space="preserve">praxis-gnosis </t>
    </r>
    <r>
      <rPr>
        <sz val="12"/>
        <color rgb="FF000000"/>
        <rFont val="Calibri"/>
      </rPr>
      <t xml:space="preserve">(ideomotor apraxia subtest items, WAB [finger gnosis &amp; stereognosis]); </t>
    </r>
    <r>
      <rPr>
        <b/>
        <sz val="12"/>
        <color rgb="FF000000"/>
        <rFont val="Calibri"/>
      </rPr>
      <t xml:space="preserve">abstract reasoning </t>
    </r>
    <r>
      <rPr>
        <sz val="12"/>
        <color rgb="FF000000"/>
        <rFont val="Calibri"/>
      </rPr>
      <t xml:space="preserve">(Similarities, Picture Completion [from WAIS-R]); </t>
    </r>
    <r>
      <rPr>
        <b/>
        <sz val="12"/>
        <color rgb="FF000000"/>
        <rFont val="Calibri"/>
      </rPr>
      <t xml:space="preserve">semantic fluency </t>
    </r>
    <r>
      <rPr>
        <sz val="12"/>
        <color rgb="FF000000"/>
        <rFont val="Calibri"/>
      </rPr>
      <t xml:space="preserve">(category of animals); </t>
    </r>
    <r>
      <rPr>
        <b/>
        <sz val="12"/>
        <color rgb="FF000000"/>
        <rFont val="Calibri"/>
      </rPr>
      <t>EF - Mental flexibility and verbal fluency</t>
    </r>
    <r>
      <rPr>
        <sz val="12"/>
        <color rgb="FF000000"/>
        <rFont val="Calibri"/>
      </rPr>
      <t xml:space="preserve"> (CFST, TMT B, and phonemic fluency [letters F-A-S]); </t>
    </r>
    <r>
      <rPr>
        <b/>
        <sz val="12"/>
        <color rgb="FF000000"/>
        <rFont val="Calibri"/>
      </rPr>
      <t xml:space="preserve">premorbid ability </t>
    </r>
    <r>
      <rPr>
        <sz val="12"/>
        <color rgb="FF000000"/>
        <rFont val="Calibri"/>
      </rPr>
      <t>(NART-R)</t>
    </r>
  </si>
  <si>
    <r>
      <t>Short-term memory recall, visuospatial abilities, executive functions, attention, concentration, working memory, language, and orientation to time &amp; space</t>
    </r>
    <r>
      <rPr>
        <sz val="12"/>
        <color rgb="FFFF0000"/>
        <rFont val="Calibri"/>
      </rPr>
      <t xml:space="preserve"> (MoCA); </t>
    </r>
    <r>
      <rPr>
        <b/>
        <sz val="12"/>
        <color rgb="FFFF0000"/>
        <rFont val="Calibri"/>
      </rPr>
      <t>orientation, perception, visual movement organization, thought operation, attention and concentration</t>
    </r>
    <r>
      <rPr>
        <sz val="12"/>
        <color rgb="FFFF0000"/>
        <rFont val="Calibri"/>
      </rPr>
      <t xml:space="preserve"> (LOTCA); </t>
    </r>
    <r>
      <rPr>
        <b/>
        <sz val="12"/>
        <color rgb="FFFF0000"/>
        <rFont val="Calibri"/>
      </rPr>
      <t>everyday memory problems</t>
    </r>
    <r>
      <rPr>
        <sz val="12"/>
        <color rgb="FFFF0000"/>
        <rFont val="Calibri"/>
      </rPr>
      <t xml:space="preserve"> (RBMT)</t>
    </r>
  </si>
  <si>
    <r>
      <t>Memory, problem-solving, social interaction, comprehension, and expression</t>
    </r>
    <r>
      <rPr>
        <sz val="12"/>
        <color rgb="FF000000"/>
        <rFont val="Calibri"/>
      </rPr>
      <t xml:space="preserve"> (FIM); </t>
    </r>
    <r>
      <rPr>
        <b/>
        <sz val="12"/>
        <color rgb="FF000000"/>
        <rFont val="Calibri"/>
      </rPr>
      <t>and communication</t>
    </r>
    <r>
      <rPr>
        <sz val="12"/>
        <color rgb="FF000000"/>
        <rFont val="Calibri"/>
      </rPr>
      <t xml:space="preserve"> (RIC-FAS)</t>
    </r>
  </si>
  <si>
    <t>4 years PS (SD 4 years) and  ~4.4 (SD 3.7 years) after baseline</t>
  </si>
  <si>
    <t>Baseline (3 days PS) and 2 years</t>
  </si>
  <si>
    <t>Admission and 3, 6, 12, and 24 months PS</t>
  </si>
  <si>
    <t>Admission (4.4, SD 2.8 months PS) and after treatment (6 weeks)</t>
  </si>
  <si>
    <t>Does not report cognition longitudinal data (FIM). Scores in text but only for FIM motor component at discharge. The mean stay of incontinent patients was 114 days (median=104, SD=46.1), significantly longer (at P&lt;0.05) than that of continent patients (mean=91,</t>
  </si>
  <si>
    <t>Admission (28 days, SD 33 PS) and discharge (~100 days after)</t>
  </si>
  <si>
    <t>Baseline (18.3 days PS admission)  and follow up (408 days later)</t>
  </si>
  <si>
    <t>Does not report cognition longitudinal data (multiple tests). Only 13 month raw scores. Time after stroke relatively unclear. See calculations</t>
  </si>
  <si>
    <t xml:space="preserve">Within 1 week, 21, 35, and 48.5 days PS </t>
  </si>
  <si>
    <t>At day 0, 30, and 60 (day 0 was 11.9, SD 7.3 days PS)</t>
  </si>
  <si>
    <t>Within 2 weeks of being discharged from hospital (mean 79.2, SD +/- 57.3 days PS), 6 and 12 months later</t>
  </si>
  <si>
    <t>Days 3–7 PS during the hospital stay and at 12 month PS</t>
  </si>
  <si>
    <t>Baseline (within 1 month of admission to hospital, ~ 9 days PS) and 3 week follow-up</t>
  </si>
  <si>
    <t>Before the intervention (~17 months PS), after the intervention (4 weeks), and 2 weeks after intervention</t>
  </si>
  <si>
    <t xml:space="preserve">battery of 3 cognitive tests measured biannually (Baseline ~520 days PS)  for 6.1 years </t>
  </si>
  <si>
    <r>
      <t>Admission</t>
    </r>
    <r>
      <rPr>
        <sz val="12"/>
        <color rgb="FF000000"/>
        <rFont val="Calibri"/>
      </rPr>
      <t xml:space="preserve"> (112 days PS; IQR=64-183 days), and </t>
    </r>
    <r>
      <rPr>
        <b/>
        <sz val="12"/>
        <color rgb="FF000000"/>
        <rFont val="Calibri"/>
      </rPr>
      <t>discharge</t>
    </r>
    <r>
      <rPr>
        <sz val="12"/>
        <color rgb="FF000000"/>
        <rFont val="Calibri"/>
      </rPr>
      <t xml:space="preserve"> (200 days, IQR 152-252 days) P-S</t>
    </r>
  </si>
  <si>
    <t>Baseline (1.6, SD 0.7 months PS)  and 47.5 mo FU PS</t>
  </si>
  <si>
    <t>Before treatment (5.8 weeks PS)  and 3 months after</t>
  </si>
  <si>
    <t>Baseline (4.4 years PS), 3, and 6 months post treatment</t>
  </si>
  <si>
    <t>8.1 hours, and 1 month PS</t>
  </si>
  <si>
    <t>Baseline (1 week PS), 12, 18, and 24 months</t>
  </si>
  <si>
    <r>
      <t xml:space="preserve">Cognitive data split into depressed and ND. </t>
    </r>
    <r>
      <rPr>
        <sz val="12"/>
        <color rgb="FFFF0000"/>
        <rFont val="Calibri"/>
      </rPr>
      <t>Time range between stroke and assessment too wide but reported</t>
    </r>
  </si>
  <si>
    <t>Assessment timepoints unclear after filtering with key words ("onset", "after", "time", and "duration").  Evaluation performed at admission to and discharge from inpatient rehabilitaion, but times not mentioned.</t>
  </si>
  <si>
    <r>
      <t>Global cognitive assessment</t>
    </r>
    <r>
      <rPr>
        <sz val="12"/>
        <color rgb="FF000000"/>
        <rFont val="Calibri"/>
      </rPr>
      <t xml:space="preserve"> (MMSE); </t>
    </r>
    <r>
      <rPr>
        <b/>
        <sz val="12"/>
        <color rgb="FF000000"/>
        <rFont val="Calibri"/>
      </rPr>
      <t xml:space="preserve">attention, initiation and perseveration, construction, conceptualization and memory </t>
    </r>
    <r>
      <rPr>
        <sz val="12"/>
        <color rgb="FF000000"/>
        <rFont val="Calibri"/>
      </rPr>
      <t xml:space="preserve">(MDRS); </t>
    </r>
    <r>
      <rPr>
        <b/>
        <sz val="12"/>
        <color rgb="FF000000"/>
        <rFont val="Calibri"/>
      </rPr>
      <t xml:space="preserve">EF and processing speed </t>
    </r>
    <r>
      <rPr>
        <sz val="12"/>
        <color rgb="FF000000"/>
        <rFont val="Calibri"/>
      </rPr>
      <t>(FAB, 1-min phonemic verbal fluency [letters F-A-S], and 1-min semantic fluency tests with animals)</t>
    </r>
  </si>
  <si>
    <t>6,105 patients with previous stroke (age 3051, SD 10)</t>
  </si>
  <si>
    <t>Baseline (mean 7-9 months PS depending on group), 6, 12 months, and annually for 4 years (mean FU 3.9 years)</t>
  </si>
  <si>
    <t>Patient visits to 172 collaborating centres from 10 countries. 1049 were assessed “face to face” and the remaining 503 were assessed “in absentia"</t>
  </si>
  <si>
    <t>By the end of scheduled follow-up, or death before that time, 1350 (22%) participants had prematurely discontinued all study tablets and 625 patients died</t>
  </si>
  <si>
    <t>4253/1852</t>
  </si>
  <si>
    <t>Cognition (SIS memory and MMSE)</t>
  </si>
  <si>
    <t>Evaluator administered</t>
  </si>
  <si>
    <t>232 LTFU because outcome could not be ascertained. 156 were excluded because they were non drivers</t>
  </si>
  <si>
    <t>MMSE and SIS</t>
  </si>
  <si>
    <t>Ischemic, hemorrhagic or TIA</t>
  </si>
  <si>
    <t>42/30</t>
  </si>
  <si>
    <r>
      <t>Attention</t>
    </r>
    <r>
      <rPr>
        <sz val="12"/>
        <color rgb="FFFF0000"/>
        <rFont val="Calibri"/>
      </rPr>
      <t xml:space="preserve"> (DS, Visual Span, and auditory detection); </t>
    </r>
    <r>
      <rPr>
        <b/>
        <sz val="12"/>
        <color rgb="FFFF0000"/>
        <rFont val="Calibri"/>
      </rPr>
      <t xml:space="preserve">language </t>
    </r>
    <r>
      <rPr>
        <sz val="12"/>
        <color rgb="FFFF0000"/>
        <rFont val="Calibri"/>
      </rPr>
      <t>(BNT [modified version] and category fluency [animals &amp; food subtasks]); v</t>
    </r>
    <r>
      <rPr>
        <b/>
        <sz val="12"/>
        <color rgb="FFFF0000"/>
        <rFont val="Calibri"/>
      </rPr>
      <t xml:space="preserve">isuomotor speed </t>
    </r>
    <r>
      <rPr>
        <sz val="12"/>
        <color rgb="FFFF0000"/>
        <rFont val="Calibri"/>
      </rPr>
      <t>(SDMT, Digit Cancellation, and Maze Task); v</t>
    </r>
    <r>
      <rPr>
        <b/>
        <sz val="12"/>
        <color rgb="FFFF0000"/>
        <rFont val="Calibri"/>
      </rPr>
      <t>isuoconstruction</t>
    </r>
    <r>
      <rPr>
        <sz val="12"/>
        <color rgb="FFFF0000"/>
        <rFont val="Calibri"/>
      </rPr>
      <t xml:space="preserve"> (VR copy task [from WMS-R], Clock Drawing, and BDT [from WAIS-R]); v</t>
    </r>
    <r>
      <rPr>
        <b/>
        <sz val="12"/>
        <color rgb="FFFF0000"/>
        <rFont val="Calibri"/>
      </rPr>
      <t>erbal memory</t>
    </r>
    <r>
      <rPr>
        <sz val="12"/>
        <color rgb="FFFF0000"/>
        <rFont val="Calibri"/>
      </rPr>
      <t xml:space="preserve"> (WLR [IR-DR &amp; DRec] and Story Recall [IR &amp; DR]); v</t>
    </r>
    <r>
      <rPr>
        <b/>
        <sz val="12"/>
        <color rgb="FFFF0000"/>
        <rFont val="Calibri"/>
      </rPr>
      <t>isual memory</t>
    </r>
    <r>
      <rPr>
        <sz val="12"/>
        <color rgb="FFFF0000"/>
        <rFont val="Calibri"/>
      </rPr>
      <t xml:space="preserve"> (PR [IR-DR &amp; DRec] and VR [IR-DR &amp; DRec - from WMS-R])</t>
    </r>
  </si>
  <si>
    <t>descriptives</t>
  </si>
  <si>
    <t>Disease duration was 16.6 months in the DT group and 19.3 months in the ST group</t>
  </si>
  <si>
    <t>189 at baseline, 101 patients with data (age=70.2 SD ± 10.1 years)</t>
  </si>
  <si>
    <t>Central tendency and dispersion in figure 1B - unclear whether mean/median or SD/range reported</t>
  </si>
  <si>
    <t>Acute stroke. Median and range scores. Results divided into no VCI and VCI. Report mentions "cognitive scales"</t>
  </si>
  <si>
    <t>First time ischemic or hemorrhagic</t>
  </si>
  <si>
    <t>Repeated cohort. Same as Akinwuntan 2005. Attention tests and executive reasoning. More studies on this cohort were excluded.  Results from trial published in Akinwuntan 2005 with cognitive scores. (UFOV 3 subtests encompassing speed of mental processing, divided attention, selective attention)</t>
  </si>
  <si>
    <t>Does not report cognition longitudinal data (multiple tests). Only frequencies impaired/unimpaired. Baseline assessment time point unclear (see support paper 2004-Werring et al.) - EF defined as 2 or more of the tests used for that domain. Speed and attention defined as one or more of the tests used for those domains</t>
  </si>
  <si>
    <t>meta</t>
  </si>
  <si>
    <t>Acute stage (30 days P-S), 6-9, 12-18, and &gt;18 months P-S</t>
  </si>
  <si>
    <t>9/12</t>
  </si>
  <si>
    <t>See table 3 to organize tests by domain. Median and range reported</t>
  </si>
  <si>
    <t>7/8</t>
  </si>
  <si>
    <t>13/5</t>
  </si>
  <si>
    <t>Time after stroke wide ranging. Means and SDs reported over time</t>
  </si>
  <si>
    <t>9/5</t>
  </si>
  <si>
    <t>29/16</t>
  </si>
  <si>
    <t>Table 3 reports medians and IQRs</t>
  </si>
  <si>
    <t>72/42</t>
  </si>
  <si>
    <t>IQCODE over time in table 1 with mean and SD</t>
  </si>
  <si>
    <t>Does not report cognition longitudinal data (multiple tests). Only frequencies impaired/unimpaired.</t>
  </si>
  <si>
    <t>27/18</t>
  </si>
  <si>
    <t>Baseline (2, SD 1.1 months P-S) 4, and 12 months after baseline</t>
  </si>
  <si>
    <t>86/69</t>
  </si>
  <si>
    <t>partial</t>
  </si>
  <si>
    <t>SPSMQ reported at admission and 3 months PS with mean and SD</t>
  </si>
  <si>
    <t>115/78</t>
  </si>
  <si>
    <t>77/51</t>
  </si>
  <si>
    <t>Scores reported in table 2 (looks like mean and SD)</t>
  </si>
  <si>
    <t>34/20</t>
  </si>
  <si>
    <t>82/40</t>
  </si>
  <si>
    <t>Mean and median reported for all attention tests over time. No SDs</t>
  </si>
  <si>
    <t>83/85</t>
  </si>
  <si>
    <t>Does not report cognition longitudinal scores (multiple tests). Only frequencies for people with impaired domains</t>
  </si>
  <si>
    <t>Not a repeated cohort. Mean and 95% CI reported over time for MMSE. CI can be transformed to SD. Look for formula</t>
  </si>
  <si>
    <t>60/65</t>
  </si>
  <si>
    <t>Does not report cognition longitudinal data (multiple tests).Only frequencies (table 2)</t>
  </si>
  <si>
    <t>33/24</t>
  </si>
  <si>
    <t>254/261</t>
  </si>
  <si>
    <t>36/20</t>
  </si>
  <si>
    <t>21/9</t>
  </si>
  <si>
    <t>Scores reported in text under results with mean and SD for CASI. Results of cognitive outcomes divided by thickness of carotid intima media</t>
  </si>
  <si>
    <t>36/11</t>
  </si>
  <si>
    <t>Does not report cognition longitudinal data. Only z scores and rate of change. Supp data found but does not contain scores either. Spaghetti-plots for annual change in cognition per patient</t>
  </si>
  <si>
    <t>78/43</t>
  </si>
  <si>
    <t>58/46</t>
  </si>
  <si>
    <t>MSOT scores reported over time with mean and SD. Time after stroke wide-ranging (~6.9 months for control group and ˜19.3 months for intervention group). Small sample size</t>
  </si>
  <si>
    <t>40/41</t>
  </si>
  <si>
    <t>Mean and SD for baseline. Change and range of change reported for FU. Time post stroke for baseline (MMSE) assumed within 1 week (MRIs were conducted in this timeframe). VITATOPS cohort</t>
  </si>
  <si>
    <t>Frequencies given for each score for baseline and 3 month FU. Calculate mean and SD</t>
  </si>
  <si>
    <t>117/92</t>
  </si>
  <si>
    <t>45/37</t>
  </si>
  <si>
    <t>237/171</t>
  </si>
  <si>
    <t>Figures for MMSE over time with means</t>
  </si>
  <si>
    <t>115/85</t>
  </si>
  <si>
    <t>306/324</t>
  </si>
  <si>
    <t>Does not report cognition longitudinal data. Only frequencies for impaired unimpared with MMSE</t>
  </si>
  <si>
    <t>Does not report cognition longitudinal data. Only frequencies reported over time</t>
  </si>
  <si>
    <t>scores in table 2 with means and SD by groups</t>
  </si>
  <si>
    <t>15/10</t>
  </si>
  <si>
    <t>19/8</t>
  </si>
  <si>
    <t>Median and IQR available in table 2</t>
  </si>
  <si>
    <t>28/24</t>
  </si>
  <si>
    <t>mean and SD for baseline and mean change and SD for FU</t>
  </si>
  <si>
    <t>40/20</t>
  </si>
  <si>
    <t>23/20</t>
  </si>
  <si>
    <t>Table 3 and 4 have cognitive scores and Mann Whitney U tests (medians and IQRs)</t>
  </si>
  <si>
    <t>30/50</t>
  </si>
  <si>
    <t>median and IQR available at baseline and 12 months</t>
  </si>
  <si>
    <t>66/80</t>
  </si>
  <si>
    <t>mean and SD for MMSE in table 2 long by group</t>
  </si>
  <si>
    <t>Assessment timepoints unclear. History of stroke recorded at each interview but no time after onset specified. Mixed population</t>
  </si>
  <si>
    <t>70/38</t>
  </si>
  <si>
    <t>Table 2 with median and range FIM-cog scores at different timepoints</t>
  </si>
  <si>
    <t>Mean and SDs presented in table 2</t>
  </si>
  <si>
    <t>32/17</t>
  </si>
  <si>
    <t>29/24</t>
  </si>
  <si>
    <t>Does not report cognition longitudinal data (AMT). Table one and text in results only indicate percent impaired</t>
  </si>
  <si>
    <t>77/64</t>
  </si>
  <si>
    <t>50/58</t>
  </si>
  <si>
    <t>52/41</t>
  </si>
  <si>
    <t>Time post onset not mentioned but acute setting. Table 3 with memory and attention scores for visits 2 and 5 (mean and SD reported). Figures with all timepoints but with means only (p415)</t>
  </si>
  <si>
    <t>57/47</t>
  </si>
  <si>
    <t>Table 2 with scores from ANOVA test (looks like mean and SD)</t>
  </si>
  <si>
    <t>6/2</t>
  </si>
  <si>
    <t>Baseline, shortly after stroke (brief examination), at 3 and 6 months, at 1 year PS (subpopulation) and at 2 years</t>
  </si>
  <si>
    <t xml:space="preserve">Table 2 with median and percenticel ranks. time PS calculated from table 1. </t>
  </si>
  <si>
    <t>107/72</t>
  </si>
  <si>
    <t>Table 2 and 3 with means and SDs for 6 months and 2 years PS</t>
  </si>
  <si>
    <t>Table 5 with median and IQR for baseline and 13 months</t>
  </si>
  <si>
    <t>Assessments done in two different samples. Multiple times in both. Scores in figures  with median and IQRs</t>
  </si>
  <si>
    <t>Does not report cognition longitudinal data (multiple tests), only reports table with difference in scores between day 90 and day 7 in standard deviations</t>
  </si>
  <si>
    <t>Means and SDs in table 3. CNS defined as cognitive scale but evaluates consciousness, orientation, aphasia, and motor strength (not dedicated to cognition)</t>
  </si>
  <si>
    <t>Complicated data extraction, but already done. Mean and SD reported</t>
  </si>
  <si>
    <t>Discussed with Tamara and included on August 3. Means and SDs for at 1 and 3 months PS MMSE and SIS</t>
  </si>
  <si>
    <t>Means and SDs found in text (post treatment) and in table 6 (pre-treatment)</t>
  </si>
  <si>
    <t>Stroke within the previous 18 monhts. About 28% with stroke within 6 months. Means and SDs in table 3</t>
  </si>
  <si>
    <t>Same cohort as Alvarez-Sabin 2013, which was excluded. Only means reported but not SDs</t>
  </si>
  <si>
    <t>Repeated cohort. Same as Barker-Collo 2009 but this group went through therapy. Most means and SDs transformed to z scores</t>
  </si>
  <si>
    <t>Repeated cohort. Same as Barker-Collo 2010. This is a subset of people who went through a trial. Only looking at attention measures (TMT A/B, PASAT, Bell, and IVA-CPT) at baseline, 5 weeks and 6 months. Means and SDs transformed to z scores</t>
  </si>
  <si>
    <t>Most means and SDs reported. Other papers on this cohort excluded (Devos 2010). [SDSA composed by dot cancellation test, square matrix test, road sign recognition test]</t>
  </si>
  <si>
    <t>STRIDE cohort. MoCA mean and SD found in data supplement.</t>
  </si>
  <si>
    <t xml:space="preserve">STRIDE cohort but different tests. Does not report cognition longitudinal data (MMSE and CDR). Only baseline scores and then proportion of declined cognition (in text). </t>
  </si>
  <si>
    <t>Include in meta-analysis but not in scoping review. Helsinki Stroke Aging Memory Study. Transform to readable PDF</t>
  </si>
  <si>
    <t>Assessment timepoints unclear after filtering with key words ("onset", "after", "time", and "duration").  Time after onset not reported. Does not report cognition longitudinal data (TICS and IQCODE). Only model results</t>
  </si>
  <si>
    <t>321 with stroke or TIA</t>
  </si>
  <si>
    <t>206 with history of stroke</t>
  </si>
  <si>
    <t>Assessment timepoints unclear after discussing with tamara. First was does not report cognitive data for stroke subsample</t>
  </si>
  <si>
    <t>Repeated cohort (tell tamara) . Same as Paul 2013. Assessment timepoints unclear. Not acute</t>
  </si>
  <si>
    <t>Assessment timepoints unclear (tell Tamara). Not acute care</t>
  </si>
  <si>
    <t>Assessment timepoints unclear (tell Tamara). Acute patients excluded</t>
  </si>
  <si>
    <r>
      <rPr>
        <b/>
        <sz val="12"/>
        <color theme="1"/>
        <rFont val="Calibri"/>
      </rPr>
      <t>Field of vision</t>
    </r>
    <r>
      <rPr>
        <sz val="12"/>
        <color theme="1"/>
        <rFont val="Calibri"/>
      </rPr>
      <t xml:space="preserve"> (UFOV); </t>
    </r>
    <r>
      <rPr>
        <b/>
        <sz val="12"/>
        <color theme="1"/>
        <rFont val="Calibri"/>
      </rPr>
      <t>executive reasoning and attention</t>
    </r>
    <r>
      <rPr>
        <sz val="12"/>
        <color theme="1"/>
        <rFont val="Calibri"/>
      </rPr>
      <t xml:space="preserve"> (SDSA)</t>
    </r>
  </si>
  <si>
    <t>Mean for MSE (different from MMSE) without SD after treatment</t>
  </si>
  <si>
    <t>incomplete</t>
  </si>
  <si>
    <t>no raw data</t>
  </si>
  <si>
    <t>Does not report cognition longitudinal data. Only coefficients from linear regression analysis (multiple tests). 2 week and 12 month instruments and domains extracted (6 month assessment was half the items). See support paper 2001-Berg et al- Poststroke depression in acute phase after stroke.pdf.</t>
  </si>
  <si>
    <t>frequencies</t>
  </si>
  <si>
    <t>Scoping review only. Repeated cohort. Same as Ballard 2003 (which was included in meta-analysis and excluded from scoping). Does not report cognition longitudinal data (CAMCOG). Only depression rates over time</t>
  </si>
  <si>
    <t>Does not report cognition longitudinal data (multiple tests). Kaplan Meier analysis only. No frequencies</t>
  </si>
  <si>
    <t>Does not report cognition longitudinal data. Only coefficients from multivariate analysis (multiple tests). Rate of dementia at follow up in text</t>
  </si>
  <si>
    <t>Does not report cognition longitudinal data (TICS). Incident dementia in models only. ICH paper. Supp data without TICS. Mentions higher incidence of cognitie impairment but does not provide statistics</t>
  </si>
  <si>
    <t>Does not report cognition longitudinal data. Three support papers. Lille stroke/dementia study. Other reports on this cohort excluded. No frequencies imp/unimp</t>
  </si>
  <si>
    <t>Does not report cognition longitudinal data. Only reported correlation coefficients between baseline and motor gains. No frequencies imp/unimp</t>
  </si>
  <si>
    <t>Does not report cognition longitudinal data (multiple tests). Not reported but in text it is mentioned there was no sig change. No mean or SD. No frequencies imp/unimp. Time from onset very wide 19.6, SD 13.5 months for BDS (n=14) and 35.4, SD 11.2 for CS (n=9)</t>
  </si>
  <si>
    <t>Does not report cognition longitudinal data (multiple tests). Not descriptives reported. Only raw for one timepoint (table 3). No frequencies imp/unimp</t>
  </si>
  <si>
    <t>Does not report cognition longitudinal data (MMSE and neglect measures). Descriptives before and after intervention not reported. No frequencies</t>
  </si>
  <si>
    <t>Does not report cognition longitudinal data (multiple tests), only modeling results. Data not shown for cognition (explicit in paper reults)</t>
  </si>
  <si>
    <t>Does not report cognition longitudinal data (MMSE), only model results. No means or SDs or frequencies</t>
  </si>
  <si>
    <t>Does not report cognition longitudinal data (multiple tests). Only regression analysis results. LIFT trial. Only baseline raw data. No means SD or frequencies for FU</t>
  </si>
  <si>
    <t>Does not report cognition longitudinal data. No mean or sd for MoCA. Frequencies at 3 and 6 months</t>
  </si>
  <si>
    <t>Does not report cognition longitudinal data. Only regression coefficients. No means or SDs or Frequencies</t>
  </si>
  <si>
    <t>No MMSE scores over time. Only attention tests reported over time (BIT and CDT)</t>
  </si>
  <si>
    <t>Does not report cognition longitudinal data (FIM). Only p-values reported and does not report FIM cog separately. No freq</t>
  </si>
  <si>
    <t>Does not report cognition longitudinal data (MMSE and SIS compound score). Other papers on this cohort excluded. Model results only. No freqs</t>
  </si>
  <si>
    <t>Does not report cognition longitudinal data (FIM and MMSE). FIM-cog not reported separately. No freqs</t>
  </si>
  <si>
    <t>Does not report cognition longitudinal data. Only HRs. Lille stroke/dementia study. Support paper (1997-Henon) contains cognitive evaluations. Lille stroke/dementia study. HRs but no freq</t>
  </si>
  <si>
    <t>Does not report cognition longitudinal data (multiple tests). Only model results reported with mean values but no SDs table 2</t>
  </si>
  <si>
    <t>Cognitive impairment (MMSE [brief version])</t>
  </si>
  <si>
    <t>Does not report cognition longitudinal data (FIM and MMSE). FIM-cog not reported and MMSE reported only baseline scores. Was first "Cognition not longitudinal". No mean or SD or freq</t>
  </si>
  <si>
    <t>Does not report cognition longitudinal data (MMSE and FIM). Correlations and regression coefficients only. No freqs or means or SDs</t>
  </si>
  <si>
    <t>Effect of duration, participation rate, and supervision during community rehabilitation on functional outcomes in the first poststroke year in Singapore</t>
  </si>
  <si>
    <t>Does not report cognition longitudinal data. Model results only. No means or SDs  or freqs</t>
  </si>
  <si>
    <t>Does not report cognition longitudinal data (MMSE). No details on cognitive descriptive data (means, SDs or freq)</t>
  </si>
  <si>
    <t>Does not report cognition longitudinal data (only change in naming and neglect error in the LCT and PNT). Different tests for different strokes. Mean change in scores reported with SD</t>
  </si>
  <si>
    <t>Does not report cognition longitudinal data. Only baseline data but not 3 months. No mean or DS and no freq</t>
  </si>
  <si>
    <t>Does not report cognition longitudinal data. Cogntive assessment specified in a different paper (Pavlovic, et al., 2014). No means but rate of cognitive impairment at end of study</t>
  </si>
  <si>
    <t>Does not report cognition longitudinal data. Only model adjusted MMSE results (no mean or SD). SAHLSIS cohort. No freq</t>
  </si>
  <si>
    <t>Does not report cognition longitudinal data (multiple tests). Model results only. No means or SDs or freqs</t>
  </si>
  <si>
    <t>Survival analysis. Mean and SDs not reported. Freqs not reported either</t>
  </si>
  <si>
    <t>Does not report cognition longitudinal data (multiple tests). No descriptives reported. All tests but MMSE are part of the VDB battery. Baseline mean and SD and then frequencies</t>
  </si>
  <si>
    <t>Does not report cognition longitudinal data (MMSE and MMT). No mean or SD reported. No freq.  Just mentions MMSE &lt;24 = dementia. paramedian mesencephalic artery syndrome (PMAS). The clinical criteria for diagnosis of PMAS were the presence of two of the three cardinal features, hypersomnolence or drowsiness, akinetic mutism, and bilateral oculomotor nerve palsy</t>
  </si>
  <si>
    <t>Does not report cognition longitudinal scores (discussed with Tamara on August 5th). Previous reason was assessment timepoints unclear but PS time found in previous report on this cohort. PROGRESS cohort. Only mentions "stroke within the previous 5 years". Does not report cognition longitudinal data. Only baseline MMSE reported. Freqs for dementia with MMSE over time. Baseline in table 1 and FU in forest plot figures</t>
  </si>
  <si>
    <t>Does not report cognition longitudinal data (multiple tests). Model results only. HYBRiD cohort. No means or SDs or Freq</t>
  </si>
  <si>
    <t>Does not report cognition longitudinal data (multiple tests). Only baseline scores. No means or SDs or freq</t>
  </si>
  <si>
    <t>28/22</t>
  </si>
  <si>
    <t>include</t>
  </si>
  <si>
    <t>wrong format</t>
  </si>
  <si>
    <t>A Specialist Registrar in Rehabilitation Medicine carried out assessments of disability and cognition in the morning and a Liaison Psychiatry Research Fellow carried out the assessment of mood in the afternoon. The two assessors blinded to each other’s findingsThe two assessors were blinded to each other’s findings</t>
  </si>
  <si>
    <t>678 from original cohort, 290 stroke patients with data at one year (age 67, SD 15)</t>
  </si>
  <si>
    <t>Due to the advanced age of this population and the presence of neurological deficits affecting vision and strength, all instruments were read to the subjects. Total time for administration of the study instruments was approximately 1 hour. Breaks were taken during the interviews as needed to relieve subject fatigue</t>
  </si>
  <si>
    <t>FU by authors at the clinic or patients' home</t>
  </si>
  <si>
    <t>970 patients [mixed sample] (age 73, SD 8); 166 patients with AD and stroke</t>
  </si>
  <si>
    <t>A multidisciplinary staff conducted a standardised examination including neurological, neuropsychological, behavioural, laboratory and imaging assessments for each patient</t>
  </si>
  <si>
    <t>Admission (within 4 weeks P-S) and discharge from inpatient rehabilitation facility (~25 days)</t>
  </si>
  <si>
    <t>all patients underwent a series of tests administered by a research assistant to determine their level of functional and mental disability</t>
  </si>
  <si>
    <t>USA-usually in the patient’s home or long-term care facility. Patients enrolled in Argentina had clinical follow-up at the Neuropsychiatry Outpatient Clinic of the Raúl Corea Institute of Neurological Research</t>
  </si>
  <si>
    <t>334 patients (age 70.4, SD 7.5 years) and 241 healthies (age 70.6, SD 6.5)</t>
  </si>
  <si>
    <t>Multiple subtypes (hemorrhagic, thrombotic, lacunar, and embolic)</t>
  </si>
  <si>
    <t>Alertness, orientation, attention and short-term memory (SBT); verbal working memory (DSF &amp; DSB [from WMS]); visual scanning patterns, number sequencing, letter sequencing, number-letter switching and motor speed (TMT); verbal memory (CVLT-II); item omissions, commissions [number of times person responds to a non-target item], hit reaction time, attentiveness, perseveration, vigilance and adjustment to presentation speed (CCPT); general intelligence (WTAR)</t>
  </si>
  <si>
    <t>administered by examiners with appropriate clinical training and certification, provided by delegates of the sponsor prior to the study start</t>
  </si>
  <si>
    <t>Post baseline efficacy assessments on Days 7, 14, 30, 60, and 90 PS</t>
  </si>
  <si>
    <t>extract</t>
  </si>
  <si>
    <r>
      <t xml:space="preserve">Admission and discharge from inpatient rehab (mean LOS 17.6 days, SD 10.4 days), and </t>
    </r>
    <r>
      <rPr>
        <sz val="12"/>
        <color rgb="FFFF0000"/>
        <rFont val="Calibri"/>
      </rPr>
      <t>80-180 days</t>
    </r>
    <r>
      <rPr>
        <sz val="12"/>
        <color rgb="FF000000"/>
        <rFont val="Calibri"/>
      </rPr>
      <t xml:space="preserve"> FU </t>
    </r>
  </si>
  <si>
    <t>Change of scores reported for MMSE at 4 and 12 months with 95% CI and baseline as the reference</t>
  </si>
  <si>
    <t>furthest.fu</t>
  </si>
  <si>
    <t>Not a repeated cohort. Only mean and range for MMSE for 1 month and 5 years</t>
  </si>
  <si>
    <t>CNS-Vital Signs Test</t>
  </si>
  <si>
    <t>INCLUDE IN META ANALYSIS. Multiple support papers (3), but none of them necessary. Originally excluded as "Does not report cognition longitudinal data (multiple tests)" but baseline scores found in-tex in background section</t>
  </si>
  <si>
    <r>
      <t xml:space="preserve">Only baseline scores in paper. REGARDS cohort. </t>
    </r>
    <r>
      <rPr>
        <sz val="12"/>
        <color rgb="FFFF0000"/>
        <rFont val="Calibri"/>
      </rPr>
      <t>Time after stroke extracted from supplement data. Mean and SDs for each test at the end of the study in supplement data (eTable 3). Baseline scores no stroke</t>
    </r>
  </si>
  <si>
    <t>exclude</t>
  </si>
  <si>
    <t>Reports different dispersion measures (IQR and SD in table 2 and 4). Before was does not report cognition longitudinal data (MMSE).</t>
  </si>
  <si>
    <t>GDS at baseline in table 1. Post treatment in text under results. Change of scores reported with SD</t>
  </si>
  <si>
    <t>236/210</t>
  </si>
  <si>
    <t>Admission within 3 months of a index stroke (calculated to 45 days). Reports figures for MMSE scores at 3, 6, and 12 mo with mean and SE (maybe it is SD). However FIM scores not split into areas (motor, cognitive, etc)</t>
  </si>
  <si>
    <t>discuss.transform (mean annual change, SD)</t>
  </si>
  <si>
    <r>
      <t xml:space="preserve">[no area] </t>
    </r>
    <r>
      <rPr>
        <sz val="12"/>
        <color rgb="FFFF0000"/>
        <rFont val="Calibri"/>
      </rPr>
      <t xml:space="preserve">(MMSE, DS and LM [from WMT-R], COWAT, Category Fluency [animals], and CERAD battery); </t>
    </r>
    <r>
      <rPr>
        <b/>
        <sz val="12"/>
        <color rgb="FFFF0000"/>
        <rFont val="Calibri"/>
      </rPr>
      <t>behavior</t>
    </r>
    <r>
      <rPr>
        <sz val="12"/>
        <color rgb="FFFF0000"/>
        <rFont val="Calibri"/>
      </rPr>
      <t xml:space="preserve"> (NPI)</t>
    </r>
  </si>
  <si>
    <t>No SD. Sydney stroke cohort. Scores reported in multiple tables over time with mean</t>
  </si>
  <si>
    <t>Mean and SDs for CVLT at different stages. Repeated cohort. Same as cherney 2001 but different tests.</t>
  </si>
  <si>
    <t>first.meta.included</t>
  </si>
  <si>
    <t>meta.final.decision</t>
  </si>
  <si>
    <t>Not a repeated cohort. Scores for onset, 1 month and 3 months (multiple tests) in table 2 but without SDs!!!</t>
  </si>
  <si>
    <t>First ischemic, hemorrhagic and SAH</t>
  </si>
  <si>
    <t>include+figures+transf(SE)</t>
  </si>
  <si>
    <t>First ever ischemic, hemorrhagic or TIA</t>
  </si>
  <si>
    <t>domain scores (mmse)</t>
  </si>
  <si>
    <t>include+figures</t>
  </si>
  <si>
    <t>Restore4Stroke cohort. Data extracted for MoCA. Domain scores (MoCA)</t>
  </si>
  <si>
    <t>Time after stroke 0.5 to 6 months. Assumed at 3 months</t>
  </si>
  <si>
    <t>First ever cerebral infarction (n=37), intracerebral bleeding (n=6), and subarachnoidal bleeding (n=9) (average time since onset 180 days, range 22-473 days)</t>
  </si>
  <si>
    <t>Repeated cohort. Same a cherney 2007 but different tests and more people (52 vs 18)</t>
  </si>
  <si>
    <r>
      <t xml:space="preserve">Reasoning </t>
    </r>
    <r>
      <rPr>
        <sz val="12"/>
        <color rgb="FF305496"/>
        <rFont val="Calibri"/>
      </rPr>
      <t xml:space="preserve">(RAPM [SF], and similarities [from WAIS-III]); </t>
    </r>
    <r>
      <rPr>
        <b/>
        <sz val="12"/>
        <color rgb="FF305496"/>
        <rFont val="Calibri"/>
      </rPr>
      <t>verbal memory</t>
    </r>
    <r>
      <rPr>
        <sz val="12"/>
        <color rgb="FF305496"/>
        <rFont val="Calibri"/>
      </rPr>
      <t xml:space="preserve"> (RAVLT, DS [from WAIS-III], and SR [from WMS]); </t>
    </r>
    <r>
      <rPr>
        <b/>
        <sz val="12"/>
        <color rgb="FF305496"/>
        <rFont val="Calibri"/>
      </rPr>
      <t xml:space="preserve">EF </t>
    </r>
    <r>
      <rPr>
        <sz val="12"/>
        <color rgb="FF305496"/>
        <rFont val="Calibri"/>
      </rPr>
      <t xml:space="preserve">(BSAT, and VET [from TEA], and letter fluency); </t>
    </r>
    <r>
      <rPr>
        <b/>
        <sz val="12"/>
        <color rgb="FF305496"/>
        <rFont val="Calibri"/>
      </rPr>
      <t>visual perception and construction</t>
    </r>
    <r>
      <rPr>
        <sz val="12"/>
        <color rgb="FF305496"/>
        <rFont val="Calibri"/>
      </rPr>
      <t xml:space="preserve"> (JLO [SF], TFR [SF], and ROCF [copy score]); </t>
    </r>
    <r>
      <rPr>
        <b/>
        <sz val="12"/>
        <color rgb="FF305496"/>
        <rFont val="Calibri"/>
      </rPr>
      <t>visual memory</t>
    </r>
    <r>
      <rPr>
        <sz val="12"/>
        <color rgb="FF305496"/>
        <rFont val="Calibri"/>
      </rPr>
      <t xml:space="preserve"> (CBS and ROCF [delay score]); </t>
    </r>
    <r>
      <rPr>
        <b/>
        <sz val="12"/>
        <color rgb="FF305496"/>
        <rFont val="Calibri"/>
      </rPr>
      <t xml:space="preserve">language </t>
    </r>
    <r>
      <rPr>
        <sz val="12"/>
        <color rgb="FF305496"/>
        <rFont val="Calibri"/>
      </rPr>
      <t xml:space="preserve">(Token Test [SF], BNT [SF]); and </t>
    </r>
    <r>
      <rPr>
        <b/>
        <sz val="12"/>
        <color rgb="FF305496"/>
        <rFont val="Calibri"/>
      </rPr>
      <t>unilateral neglect</t>
    </r>
    <r>
      <rPr>
        <sz val="12"/>
        <color rgb="FF305496"/>
        <rFont val="Calibri"/>
      </rPr>
      <t xml:space="preserve"> (star cancellation [from BIT])</t>
    </r>
  </si>
  <si>
    <r>
      <t>[no area] (</t>
    </r>
    <r>
      <rPr>
        <sz val="12"/>
        <color rgb="FF305496"/>
        <rFont val="Calibri"/>
      </rPr>
      <t>MMSE, TMT A &amp; B, COWAT, NPI-Q, IQCODE-SF)</t>
    </r>
  </si>
  <si>
    <t>Significance of longitudinal changes in the default-mode network for cognitive recovery after stroke</t>
  </si>
  <si>
    <r>
      <t xml:space="preserve">Cognitive instrument used longiitudinally (cog. domain as reported by authors) </t>
    </r>
    <r>
      <rPr>
        <b/>
        <sz val="12"/>
        <color rgb="FFFF0000"/>
        <rFont val="Helvetica"/>
      </rPr>
      <t>- [comments]</t>
    </r>
  </si>
  <si>
    <t>scoping.data.status</t>
  </si>
  <si>
    <t>include+transform (SE)</t>
  </si>
  <si>
    <t>include+transform (pool)</t>
  </si>
  <si>
    <t>include+figures+transform (SE)</t>
  </si>
  <si>
    <t>include+hand.calculation</t>
  </si>
  <si>
    <t>include+transform (95% CI)</t>
  </si>
  <si>
    <t>exclude+transform (mean change, SD)</t>
  </si>
  <si>
    <t>meta.final.decision.detail</t>
  </si>
  <si>
    <t>Figures with mean and SEM for 24 cognitive tests (figure 5)</t>
  </si>
  <si>
    <t xml:space="preserve">Assessment timepoints unclear after filtering with key words ("onset", "after", "time", and "duration"). Only African Americans included. Does not report cognition longitudinal data (MMSE). Baseline OK. But then reported mean annual change only </t>
  </si>
  <si>
    <t>Assessment timepoints unclear after filtering with key words ("onset", "after", "time", and "duration"). Does not report cognition longitudinal data (TICS). Frequencies for scores reported in figure 2. Baseline divided into impaired and not impaired</t>
  </si>
  <si>
    <t>19670 stroke patients (age 69.4, SD 13.1)</t>
  </si>
  <si>
    <t>Tamara. Assessment timepoints unclear but time to follow-up reported. Does not report cognition longitudinal data (FIM). Only baseline scores. FU evaluation categorized into improve, no change, and deteriorate</t>
  </si>
  <si>
    <t>[not specified] 3-6 month FU</t>
  </si>
  <si>
    <t>discharge and 3-6 months</t>
  </si>
  <si>
    <t>stroke (ischemic, hemo, ICH, SAH, and unspecified)</t>
  </si>
  <si>
    <t>Communication and social cognition (FIM)</t>
  </si>
  <si>
    <t>Inpatient rehabilitation and home living patients</t>
  </si>
  <si>
    <t>exclude (baseline missing)</t>
  </si>
  <si>
    <t>exclude (unclear scores)</t>
  </si>
  <si>
    <t>exclude (unclear onset)</t>
  </si>
  <si>
    <t>Contact author. Tamara. Assessment timepoints unclear. Inpatient rehab paper. Median and IQR reported in tablel 5 for admission and discharge Evaluation performed at admission to and discharge from inpatient rehabilitaion, but times not mentioned explicitly</t>
  </si>
  <si>
    <r>
      <rPr>
        <b/>
        <sz val="12"/>
        <color theme="1"/>
        <rFont val="Calibri"/>
      </rPr>
      <t>Memory</t>
    </r>
    <r>
      <rPr>
        <sz val="12"/>
        <color theme="1"/>
        <rFont val="Calibri"/>
      </rPr>
      <t xml:space="preserve"> (AVLT, ROCF, and CBT); attention (Stroop); </t>
    </r>
    <r>
      <rPr>
        <b/>
        <sz val="12"/>
        <color theme="1"/>
        <rFont val="Calibri"/>
      </rPr>
      <t>Visuospatial functions</t>
    </r>
    <r>
      <rPr>
        <sz val="12"/>
        <color theme="1"/>
        <rFont val="Calibri"/>
      </rPr>
      <t xml:space="preserve"> (ROCF); </t>
    </r>
    <r>
      <rPr>
        <b/>
        <sz val="12"/>
        <color theme="1"/>
        <rFont val="Calibri"/>
      </rPr>
      <t>EF</t>
    </r>
    <r>
      <rPr>
        <sz val="12"/>
        <color theme="1"/>
        <rFont val="Calibri"/>
      </rPr>
      <t xml:space="preserve"> (TMT, and WCST); </t>
    </r>
    <r>
      <rPr>
        <b/>
        <sz val="12"/>
        <color theme="1"/>
        <rFont val="Calibri"/>
      </rPr>
      <t>conceptual thinking</t>
    </r>
    <r>
      <rPr>
        <sz val="12"/>
        <color theme="1"/>
        <rFont val="Calibri"/>
      </rPr>
      <t xml:space="preserve"> (RCPM); </t>
    </r>
    <r>
      <rPr>
        <b/>
        <sz val="12"/>
        <color theme="1"/>
        <rFont val="Calibri"/>
      </rPr>
      <t>language</t>
    </r>
    <r>
      <rPr>
        <sz val="12"/>
        <color theme="1"/>
        <rFont val="Calibri"/>
      </rPr>
      <t xml:space="preserve"> (COWAT, and Aachener Naming Subtest)</t>
    </r>
  </si>
  <si>
    <t>Tamara. Assessment timepoints unclear. Admission and discharge not defined, but from patients came from acute care. Mean in text without SDs.  Poulation are patients admitted to rehab after surviving' a stroke</t>
  </si>
  <si>
    <t>Included by agreement with Tamara. Assessment timepoints unclear. Acute care paper. Provides scores (mean, median and SD)</t>
  </si>
  <si>
    <t>Included by agreement with Tamara. Unclear stroke onset. Only mentions onset 3-12 months prior to enrollment</t>
  </si>
  <si>
    <t>Included by agreement with Tamara. Assessment timepoints unclear but estimated to median 1.5 months and 12 month FU. Mean and SD in figures. Description of figure 1 suggests baseline eval was at stroke onset (or very close).</t>
  </si>
  <si>
    <t>Excluded from meta by agreement with Tamara, but included in scoping. Assessment timepoints unclear but estimated based on discharge data. Only mentions 2.1 years post discharge (could calculate onset based on the other papers). Table 1 and 2 contain data for meta analysis</t>
  </si>
  <si>
    <t>Excluded from meta by agreement with Tamara, but included in scoping. Assessment timepoints unclear. Inpatient rehabilitation setting. Only mean FIM-cog scores at 3 timepoints but not SD</t>
  </si>
  <si>
    <t>Excluded from meta by agreement with Tamara, but included in scoping Assessment timepoints unclear. Acute care paper. Provides mean but not SD for FIM cog</t>
  </si>
  <si>
    <t xml:space="preserve">Excluded from meta by agreement with Tamara, but included in scoping. Maybe include because of inpatient rehab. Assessment timepoints unclear. Does not report cognition longitudinal data (AMT). Just model results. </t>
  </si>
  <si>
    <t>Excluded from meta by agreement with Tamara, but included in scoping. Assessment timepoints unclear but inpatient rehab. Does not report cognition longitudinal data (ECAQ). Only admission scores reported. TTSH hospital</t>
  </si>
  <si>
    <t>yes (MMSE and MoCA)</t>
  </si>
  <si>
    <r>
      <t>Global cognitive function</t>
    </r>
    <r>
      <rPr>
        <sz val="12"/>
        <color rgb="FF000000"/>
        <rFont val="Calibri"/>
      </rPr>
      <t xml:space="preserve"> (Six Item Screener); </t>
    </r>
    <r>
      <rPr>
        <b/>
        <sz val="12"/>
        <color rgb="FF000000"/>
        <rFont val="Calibri"/>
      </rPr>
      <t>new learning</t>
    </r>
    <r>
      <rPr>
        <sz val="12"/>
        <color rgb="FF000000"/>
        <rFont val="Calibri"/>
      </rPr>
      <t xml:space="preserve"> (WLL [from CERAD]); </t>
    </r>
    <r>
      <rPr>
        <b/>
        <sz val="12"/>
        <color rgb="FF000000"/>
        <rFont val="Calibri"/>
      </rPr>
      <t xml:space="preserve">verbal memory </t>
    </r>
    <r>
      <rPr>
        <sz val="12"/>
        <color rgb="FF000000"/>
        <rFont val="Calibri"/>
      </rPr>
      <t xml:space="preserve">(WLD); and </t>
    </r>
    <r>
      <rPr>
        <b/>
        <sz val="12"/>
        <color rgb="FF000000"/>
        <rFont val="Calibri"/>
      </rPr>
      <t>EF</t>
    </r>
    <r>
      <rPr>
        <sz val="12"/>
        <color rgb="FF000000"/>
        <rFont val="Calibri"/>
      </rPr>
      <t xml:space="preserve"> (Animal Fluency Test)</t>
    </r>
  </si>
  <si>
    <t>moderate dementia (or worse)</t>
  </si>
  <si>
    <t>yes (MMSE and FIM)</t>
  </si>
  <si>
    <t>yes (MMSE and CAMCOG)</t>
  </si>
  <si>
    <t>Hemorrhagic and SAH</t>
  </si>
  <si>
    <t>yes (CAS)</t>
  </si>
  <si>
    <t>yes (IQCODE)</t>
  </si>
  <si>
    <t>yes (DRS)</t>
  </si>
  <si>
    <t>yes (LCF)</t>
  </si>
  <si>
    <t>yes (TBAP)</t>
  </si>
  <si>
    <t>yes (MMSE, CAMCOG and FIM)</t>
  </si>
  <si>
    <r>
      <rPr>
        <sz val="12"/>
        <color rgb="FF000000"/>
        <rFont val="Calibri"/>
      </rPr>
      <t>Memory</t>
    </r>
    <r>
      <rPr>
        <b/>
        <sz val="12"/>
        <color rgb="FF000000"/>
        <rFont val="Calibri"/>
      </rPr>
      <t xml:space="preserve"> </t>
    </r>
    <r>
      <rPr>
        <sz val="12"/>
        <color rgb="FF000000"/>
        <rFont val="Calibri"/>
      </rPr>
      <t>(WLL, WLDR,  story [IR], story [DR], geometric figures [IR], geometric figures [DR])</t>
    </r>
    <r>
      <rPr>
        <b/>
        <sz val="12"/>
        <color rgb="FF000000"/>
        <rFont val="Calibri"/>
      </rPr>
      <t xml:space="preserve">; </t>
    </r>
    <r>
      <rPr>
        <sz val="12"/>
        <color rgb="FF000000"/>
        <rFont val="Calibri"/>
      </rPr>
      <t>and EF (TMT [set B minus A], Stroop  [modified] [set B minus A], DSB [from WAIS-III], Phonemic Fluency, and WCST [Nelson Version])</t>
    </r>
  </si>
  <si>
    <t>yes (MMSE and RBANS)</t>
  </si>
  <si>
    <t>Repeated cohort, same as saxena 2007. Does not report cognition longitudinal data (AMT). Just model results</t>
  </si>
  <si>
    <t>Assessment timepoints unclear after filtering with key words ("onset", "after", "time", and "duration"). Exclude by agreement with TT. Two evaluations 5 to 41 months apart. Annual mean change and SD reported for each test.</t>
  </si>
  <si>
    <t>186 at baseline</t>
  </si>
  <si>
    <t>76/49</t>
  </si>
  <si>
    <t>Acute ischemic or hemorrhagic</t>
  </si>
  <si>
    <t>7 days and 1, 3, 6, 12, and 18 months PS</t>
  </si>
  <si>
    <t>All assessments interviewer performed by a trained interviewer</t>
  </si>
  <si>
    <t>32 died, 29 LTFU</t>
  </si>
  <si>
    <t>yes (MMSE, FIM, and SIS)</t>
  </si>
  <si>
    <t>Middelheim Interdisciplinary Stroke Study. Same as De Ryck 2014. Figures only with mean scores reported for FIM and MMSE (no SD)</t>
  </si>
  <si>
    <t>Neglect/aphasia specific assessments</t>
  </si>
  <si>
    <t>Neglect/aphasia specific assessments (and patients) Does not report cognition longitudinal data (oral naming and letter cancellation). Transform to readable PDF</t>
  </si>
  <si>
    <t>Neglect/aphasia specific assessments (vision and auditory)</t>
  </si>
  <si>
    <t>Neglect/aphasia specific assessments. Catherine Bergego  and BIT</t>
  </si>
  <si>
    <t>Neglect/aphasia specific assessments. Does not report cognition longitudinal data. Attention tests only (neglect). Descriptive data not reported</t>
  </si>
  <si>
    <t>Neglect/aphasia specific assessments. Visual field evaluations. Does not report cognition longitudinal data. (in figures)</t>
  </si>
  <si>
    <t>Neglect/aphasiaspecific assessments</t>
  </si>
  <si>
    <t>Neglect/attention tests. MMSE only at baseline</t>
  </si>
  <si>
    <t>Repeated cohort. Same as De Ryck 2018. Raw descriptives for 18 months PS</t>
  </si>
  <si>
    <t>Repeated cohort. STRIDE cohort. Data extracted for MMSE. No mean or SD for MoCA</t>
  </si>
  <si>
    <t>META ANALYSIS ONLY. EXCLUDE FROM SCOPING REVIEW. Repeated cohort. Same as Ballard 2004 and Allan 2013 (both were excluded from meta-analysis). Multiple cognitive tests at baseline and FU, but split in 3 tables  (dementia, MCI, and stable cases). CDRCP includes the MMSE, SRT, choice reaction time, digital vigilance, memory scanning, spatial memory, and BNT</t>
  </si>
  <si>
    <r>
      <rPr>
        <b/>
        <sz val="12"/>
        <color theme="1"/>
        <rFont val="Calibri"/>
      </rPr>
      <t>Cognitive performance (CAMCOG); attention, processing speed, and EF</t>
    </r>
    <r>
      <rPr>
        <sz val="12"/>
        <color theme="1"/>
        <rFont val="Calibri"/>
      </rPr>
      <t xml:space="preserve"> (MMSE, SRT, choice reaction time, digital vigilance, memory scanning, spatial memory, and BNT)</t>
    </r>
    <r>
      <rPr>
        <b/>
        <sz val="12"/>
        <color theme="1"/>
        <rFont val="Calibri"/>
      </rPr>
      <t/>
    </r>
  </si>
  <si>
    <r>
      <t xml:space="preserve">Cognition </t>
    </r>
    <r>
      <rPr>
        <sz val="12"/>
        <color rgb="FF000000"/>
        <rFont val="Calibri"/>
      </rPr>
      <t xml:space="preserve">(MMSE, Stroop, TMT A &amp; B, category fluency [animal naming], and TICS [modified version]); </t>
    </r>
    <r>
      <rPr>
        <b/>
        <sz val="12"/>
        <color rgb="FF000000"/>
        <rFont val="Calibri"/>
      </rPr>
      <t xml:space="preserve">executive and attentional tasks </t>
    </r>
    <r>
      <rPr>
        <sz val="12"/>
        <color rgb="FF000000"/>
        <rFont val="Calibri"/>
      </rPr>
      <t xml:space="preserve">(ACE-R); </t>
    </r>
    <r>
      <rPr>
        <b/>
        <sz val="12"/>
        <color rgb="FF000000"/>
        <rFont val="Calibri"/>
      </rPr>
      <t>premorbid cognitive function</t>
    </r>
    <r>
      <rPr>
        <sz val="12"/>
        <color rgb="FF000000"/>
        <rFont val="Calibri"/>
      </rPr>
      <t xml:space="preserve"> (IQCODE); </t>
    </r>
    <r>
      <rPr>
        <b/>
        <sz val="12"/>
        <color rgb="FF000000"/>
        <rFont val="Calibri"/>
      </rPr>
      <t xml:space="preserve">dementia </t>
    </r>
    <r>
      <rPr>
        <sz val="12"/>
        <color rgb="FF000000"/>
        <rFont val="Calibri"/>
      </rPr>
      <t>(knafelc [MMSE + IQCODE])</t>
    </r>
  </si>
  <si>
    <t>Cognition not longitudinal. MMSE at last visit. VITATOPS-DEP trial</t>
  </si>
</sst>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2"/>
      <color theme="1"/>
      <name val="Calibri"/>
      <family val="2"/>
      <scheme val="minor"/>
    </font>
    <font>
      <b/>
      <sz val="12"/>
      <color rgb="FF000000"/>
      <name val="Helvetica"/>
    </font>
    <font>
      <b/>
      <sz val="12"/>
      <color theme="1"/>
      <name val="Helvetica"/>
    </font>
    <font>
      <b/>
      <sz val="12"/>
      <color rgb="FFFF0000"/>
      <name val="Helvetica"/>
    </font>
    <font>
      <sz val="12"/>
      <color rgb="FF000000"/>
      <name val="Helvetica"/>
    </font>
    <font>
      <sz val="12"/>
      <color theme="1"/>
      <name val="Helvetica"/>
    </font>
    <font>
      <sz val="12"/>
      <color rgb="FFFFC000"/>
      <name val="Helvetica"/>
    </font>
    <font>
      <sz val="12"/>
      <color rgb="FFFF0000"/>
      <name val="Helvetica"/>
    </font>
    <font>
      <b/>
      <sz val="10"/>
      <color indexed="81"/>
      <name val="Calibri"/>
    </font>
    <font>
      <sz val="10"/>
      <color indexed="81"/>
      <name val="Calibri"/>
    </font>
    <font>
      <b/>
      <u/>
      <sz val="12"/>
      <color theme="1"/>
      <name val="Helvetica"/>
    </font>
    <font>
      <b/>
      <u/>
      <sz val="12"/>
      <color rgb="FFFF0000"/>
      <name val="Helvetica"/>
    </font>
    <font>
      <u/>
      <sz val="12"/>
      <color theme="10"/>
      <name val="Calibri"/>
      <family val="2"/>
      <scheme val="minor"/>
    </font>
    <font>
      <u/>
      <sz val="12"/>
      <color theme="11"/>
      <name val="Calibri"/>
      <family val="2"/>
      <scheme val="minor"/>
    </font>
    <font>
      <sz val="12"/>
      <color theme="8" tint="-0.24994659260841701"/>
      <name val="Helvetica"/>
    </font>
    <font>
      <sz val="12"/>
      <color theme="9" tint="-0.499984740745262"/>
      <name val="Helvetica"/>
    </font>
    <font>
      <b/>
      <sz val="12"/>
      <color theme="9" tint="-0.499984740745262"/>
      <name val="Helvetica"/>
    </font>
    <font>
      <sz val="12"/>
      <color rgb="FFFF0000"/>
      <name val="Calibri"/>
      <family val="2"/>
      <scheme val="minor"/>
    </font>
    <font>
      <b/>
      <sz val="12"/>
      <color theme="1"/>
      <name val="Calibri"/>
      <family val="2"/>
      <scheme val="minor"/>
    </font>
    <font>
      <b/>
      <sz val="12"/>
      <color rgb="FF000000"/>
      <name val="Calibri"/>
      <scheme val="minor"/>
    </font>
    <font>
      <b/>
      <sz val="12"/>
      <color rgb="FFFF0000"/>
      <name val="Calibri"/>
      <scheme val="minor"/>
    </font>
    <font>
      <sz val="12"/>
      <color theme="8" tint="-0.24994659260841701"/>
      <name val="Calibri"/>
      <scheme val="minor"/>
    </font>
    <font>
      <b/>
      <u/>
      <sz val="12"/>
      <color theme="1"/>
      <name val="Calibri"/>
      <scheme val="minor"/>
    </font>
    <font>
      <sz val="12"/>
      <color theme="9" tint="-0.499984740745262"/>
      <name val="Calibri"/>
      <scheme val="minor"/>
    </font>
    <font>
      <b/>
      <sz val="12"/>
      <color theme="9" tint="-0.499984740745262"/>
      <name val="Calibri"/>
      <scheme val="minor"/>
    </font>
    <font>
      <b/>
      <u/>
      <sz val="12"/>
      <color rgb="FFFF0000"/>
      <name val="Calibri"/>
      <scheme val="minor"/>
    </font>
    <font>
      <sz val="12"/>
      <color rgb="FF000000"/>
      <name val="Calibri"/>
      <scheme val="minor"/>
    </font>
    <font>
      <sz val="12"/>
      <color rgb="FF305496"/>
      <name val="Calibri"/>
      <family val="2"/>
      <scheme val="minor"/>
    </font>
    <font>
      <b/>
      <sz val="12"/>
      <color rgb="FF305496"/>
      <name val="Calibri"/>
      <family val="2"/>
      <scheme val="minor"/>
    </font>
    <font>
      <sz val="12"/>
      <color rgb="FF375623"/>
      <name val="Calibri"/>
      <family val="2"/>
      <scheme val="minor"/>
    </font>
    <font>
      <b/>
      <sz val="12"/>
      <color rgb="FF375623"/>
      <name val="Calibri"/>
      <family val="2"/>
      <scheme val="minor"/>
    </font>
    <font>
      <sz val="12"/>
      <color rgb="FF9C0006"/>
      <name val="Calibri"/>
      <family val="2"/>
      <scheme val="minor"/>
    </font>
    <font>
      <sz val="12"/>
      <color rgb="FF006100"/>
      <name val="Calibri"/>
      <family val="2"/>
      <scheme val="minor"/>
    </font>
    <font>
      <b/>
      <sz val="12"/>
      <color theme="1"/>
      <name val="Calibri"/>
    </font>
    <font>
      <b/>
      <sz val="12"/>
      <color rgb="FF000000"/>
      <name val="Calibri"/>
    </font>
    <font>
      <b/>
      <sz val="12"/>
      <color rgb="FFFF0000"/>
      <name val="Calibri"/>
    </font>
    <font>
      <sz val="12"/>
      <color theme="1"/>
      <name val="Calibri"/>
    </font>
    <font>
      <sz val="12"/>
      <color rgb="FF000000"/>
      <name val="Calibri"/>
    </font>
    <font>
      <sz val="12"/>
      <color rgb="FFFF0000"/>
      <name val="Calibri"/>
    </font>
    <font>
      <b/>
      <u/>
      <sz val="12"/>
      <color rgb="FFFF0000"/>
      <name val="Calibri"/>
    </font>
    <font>
      <sz val="12"/>
      <color theme="8" tint="-0.24994659260841701"/>
      <name val="Calibri"/>
    </font>
    <font>
      <sz val="12"/>
      <color rgb="FF305496"/>
      <name val="Calibri"/>
    </font>
    <font>
      <b/>
      <sz val="12"/>
      <color rgb="FF305496"/>
      <name val="Calibri"/>
    </font>
    <font>
      <sz val="12"/>
      <color theme="9" tint="-0.499984740745262"/>
      <name val="Calibri"/>
    </font>
    <font>
      <sz val="12"/>
      <color rgb="FF375623"/>
      <name val="Calibri"/>
    </font>
    <font>
      <b/>
      <sz val="12"/>
      <color rgb="FF375623"/>
      <name val="Calibri"/>
    </font>
    <font>
      <b/>
      <u/>
      <sz val="12"/>
      <color theme="1"/>
      <name val="Calibri"/>
    </font>
    <font>
      <b/>
      <sz val="12"/>
      <color rgb="FFFFC000"/>
      <name val="Calibri"/>
    </font>
    <font>
      <b/>
      <sz val="12"/>
      <color theme="9" tint="-0.499984740745262"/>
      <name val="Calibri"/>
    </font>
    <font>
      <sz val="12"/>
      <color rgb="FF006100"/>
      <name val="Calibri"/>
    </font>
    <font>
      <sz val="12"/>
      <color rgb="FFFFC000"/>
      <name val="Calibri"/>
    </font>
    <font>
      <sz val="10"/>
      <color rgb="FFFF0000"/>
      <name val="AdvPTimes"/>
    </font>
    <font>
      <sz val="13.2"/>
      <color rgb="FF000000"/>
      <name val="Calibri"/>
    </font>
  </fonts>
  <fills count="6">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C6EFCE"/>
      </patternFill>
    </fill>
    <fill>
      <patternFill patternType="solid">
        <fgColor rgb="FFFF0000"/>
        <bgColor indexed="64"/>
      </patternFill>
    </fill>
  </fills>
  <borders count="3">
    <border>
      <left/>
      <right/>
      <top/>
      <bottom/>
      <diagonal/>
    </border>
    <border>
      <left/>
      <right/>
      <top style="thin">
        <color auto="1"/>
      </top>
      <bottom style="medium">
        <color auto="1"/>
      </bottom>
      <diagonal/>
    </border>
    <border>
      <left/>
      <right/>
      <top/>
      <bottom style="medium">
        <color auto="1"/>
      </bottom>
      <diagonal/>
    </border>
  </borders>
  <cellStyleXfs count="2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4" fillId="0" borderId="0" applyAlignment="0">
      <alignment vertical="top" wrapText="1"/>
    </xf>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5" fillId="0" borderId="0">
      <alignment horizontal="left" vertical="top" wrapText="1"/>
    </xf>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31" fillId="3"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32" fillId="4"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07">
    <xf numFmtId="0" fontId="0" fillId="0" borderId="0" xfId="0"/>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4" fillId="0" borderId="0" xfId="0" applyFont="1" applyFill="1" applyAlignment="1">
      <alignment horizontal="left" vertical="top" wrapText="1"/>
    </xf>
    <xf numFmtId="0" fontId="5" fillId="0" borderId="0" xfId="0" applyFont="1" applyAlignment="1">
      <alignment horizontal="left" vertical="top" wrapText="1"/>
    </xf>
    <xf numFmtId="0" fontId="2" fillId="0" borderId="0" xfId="0" applyFont="1" applyFill="1" applyAlignment="1">
      <alignment horizontal="left" vertical="top" wrapText="1"/>
    </xf>
    <xf numFmtId="0" fontId="6" fillId="0" borderId="0" xfId="0" applyFont="1" applyFill="1" applyAlignment="1">
      <alignment horizontal="left" vertical="top" wrapText="1"/>
    </xf>
    <xf numFmtId="0" fontId="2"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Alignment="1">
      <alignment horizontal="left" vertical="top" wrapText="1"/>
    </xf>
    <xf numFmtId="0" fontId="5" fillId="0" borderId="0" xfId="0" applyFont="1" applyBorder="1" applyAlignment="1">
      <alignment horizontal="left" vertical="top" wrapText="1"/>
    </xf>
    <xf numFmtId="0" fontId="5" fillId="0" borderId="0" xfId="0" applyNumberFormat="1" applyFont="1" applyAlignment="1">
      <alignment horizontal="left" vertical="top" wrapText="1"/>
    </xf>
    <xf numFmtId="0" fontId="3" fillId="0" borderId="0" xfId="0" applyFont="1" applyFill="1" applyBorder="1" applyAlignment="1">
      <alignment horizontal="left" vertical="top" wrapText="1"/>
    </xf>
    <xf numFmtId="0" fontId="7" fillId="0" borderId="0" xfId="0" applyFont="1" applyAlignment="1">
      <alignment horizontal="left" vertical="top" wrapText="1"/>
    </xf>
    <xf numFmtId="0" fontId="2" fillId="0" borderId="0" xfId="0" applyFont="1" applyAlignment="1">
      <alignment horizontal="left" vertical="top" wrapText="1"/>
    </xf>
    <xf numFmtId="0" fontId="4" fillId="2" borderId="0" xfId="0" applyFont="1" applyFill="1" applyAlignment="1">
      <alignment horizontal="left" vertical="top" wrapText="1"/>
    </xf>
    <xf numFmtId="0" fontId="1" fillId="0" borderId="0" xfId="0" applyFont="1" applyFill="1" applyBorder="1" applyAlignment="1">
      <alignment vertical="top" wrapText="1"/>
    </xf>
    <xf numFmtId="0" fontId="15" fillId="0" borderId="0" xfId="8">
      <alignment horizontal="left" vertical="top" wrapText="1"/>
    </xf>
    <xf numFmtId="0" fontId="18" fillId="0" borderId="1" xfId="0" applyFont="1" applyBorder="1" applyAlignment="1">
      <alignment horizontal="left" vertical="top"/>
    </xf>
    <xf numFmtId="0" fontId="19" fillId="0" borderId="1" xfId="0" applyFont="1" applyFill="1" applyBorder="1" applyAlignment="1">
      <alignment horizontal="left" vertical="top"/>
    </xf>
    <xf numFmtId="0" fontId="18" fillId="0" borderId="1" xfId="0" applyFont="1" applyFill="1" applyBorder="1" applyAlignment="1">
      <alignment horizontal="left" vertical="top"/>
    </xf>
    <xf numFmtId="0" fontId="20" fillId="0" borderId="1" xfId="0" applyFont="1" applyFill="1" applyBorder="1" applyAlignment="1">
      <alignment horizontal="left" vertical="top"/>
    </xf>
    <xf numFmtId="0" fontId="20" fillId="0" borderId="0" xfId="0" applyFont="1" applyFill="1" applyBorder="1" applyAlignment="1">
      <alignment horizontal="left" vertical="top"/>
    </xf>
    <xf numFmtId="0" fontId="0" fillId="0" borderId="0" xfId="0" applyFont="1" applyAlignment="1">
      <alignment horizontal="left" vertical="top"/>
    </xf>
    <xf numFmtId="0" fontId="0" fillId="0" borderId="0" xfId="0" applyNumberFormat="1" applyFont="1" applyAlignment="1">
      <alignment horizontal="left" vertical="top"/>
    </xf>
    <xf numFmtId="0" fontId="18" fillId="0" borderId="0" xfId="0" applyFont="1" applyAlignment="1">
      <alignment horizontal="left" vertical="top"/>
    </xf>
    <xf numFmtId="0" fontId="17" fillId="0" borderId="0" xfId="0" applyFont="1" applyAlignment="1">
      <alignment horizontal="left" vertical="top"/>
    </xf>
    <xf numFmtId="0" fontId="26" fillId="0" borderId="0" xfId="0" applyFont="1" applyFill="1" applyBorder="1" applyAlignment="1">
      <alignment horizontal="left" vertical="top"/>
    </xf>
    <xf numFmtId="0" fontId="0" fillId="0" borderId="0" xfId="0" applyFont="1" applyBorder="1" applyAlignment="1">
      <alignment horizontal="left" vertical="top"/>
    </xf>
    <xf numFmtId="0" fontId="21" fillId="0" borderId="0" xfId="3" applyFont="1" applyAlignment="1">
      <alignment horizontal="left" vertical="top"/>
    </xf>
    <xf numFmtId="0" fontId="23" fillId="0" borderId="0" xfId="8" applyFont="1" applyAlignment="1">
      <alignment horizontal="left" vertical="top"/>
    </xf>
    <xf numFmtId="0" fontId="0" fillId="0" borderId="0" xfId="0" applyFont="1" applyFill="1" applyAlignment="1">
      <alignment horizontal="left" vertical="top"/>
    </xf>
    <xf numFmtId="0" fontId="21" fillId="0" borderId="0" xfId="3" applyFont="1" applyFill="1" applyAlignment="1">
      <alignment horizontal="left" vertical="top"/>
    </xf>
    <xf numFmtId="0" fontId="0" fillId="0" borderId="0" xfId="0" applyAlignment="1"/>
    <xf numFmtId="0" fontId="15" fillId="0" borderId="0" xfId="8" applyAlignment="1">
      <alignment horizontal="left" vertical="top"/>
    </xf>
    <xf numFmtId="0" fontId="15" fillId="0" borderId="0" xfId="8" applyAlignment="1">
      <alignment horizontal="left" vertical="top" wrapText="1"/>
    </xf>
    <xf numFmtId="0" fontId="19" fillId="0" borderId="0" xfId="0" applyFont="1" applyAlignment="1">
      <alignment vertical="top"/>
    </xf>
    <xf numFmtId="0" fontId="26" fillId="0" borderId="0" xfId="0" applyFont="1" applyAlignment="1">
      <alignment vertical="top"/>
    </xf>
    <xf numFmtId="0" fontId="27" fillId="0" borderId="0" xfId="0" applyFont="1" applyAlignment="1">
      <alignment vertical="top"/>
    </xf>
    <xf numFmtId="0" fontId="28" fillId="0" borderId="0" xfId="0" applyFont="1" applyAlignment="1">
      <alignment vertical="top"/>
    </xf>
    <xf numFmtId="0" fontId="0" fillId="0" borderId="0" xfId="0" applyFont="1"/>
    <xf numFmtId="0" fontId="29" fillId="0" borderId="0" xfId="0" applyFont="1" applyAlignment="1">
      <alignment vertical="top"/>
    </xf>
    <xf numFmtId="0" fontId="30" fillId="0" borderId="0" xfId="0" applyFont="1" applyAlignment="1">
      <alignment vertical="top"/>
    </xf>
    <xf numFmtId="0" fontId="19" fillId="0" borderId="2" xfId="0" applyFont="1" applyBorder="1" applyAlignment="1">
      <alignment vertical="top"/>
    </xf>
    <xf numFmtId="0" fontId="19" fillId="0" borderId="0" xfId="0" applyFont="1" applyFill="1" applyBorder="1" applyAlignment="1">
      <alignment vertical="top"/>
    </xf>
    <xf numFmtId="0" fontId="19" fillId="0" borderId="2" xfId="0" applyFont="1" applyFill="1" applyBorder="1" applyAlignment="1">
      <alignment vertical="top"/>
    </xf>
    <xf numFmtId="0" fontId="19" fillId="0" borderId="2" xfId="0" applyFont="1" applyBorder="1" applyAlignment="1">
      <alignment vertical="top" wrapText="1"/>
    </xf>
    <xf numFmtId="0" fontId="26" fillId="0" borderId="0" xfId="0" applyFont="1" applyAlignment="1">
      <alignment vertical="top" wrapText="1"/>
    </xf>
    <xf numFmtId="0" fontId="19" fillId="0" borderId="0" xfId="0" applyFont="1" applyAlignment="1">
      <alignment vertical="top" wrapText="1"/>
    </xf>
    <xf numFmtId="0" fontId="27" fillId="0" borderId="0" xfId="0" applyFont="1" applyAlignment="1">
      <alignment vertical="top" wrapText="1"/>
    </xf>
    <xf numFmtId="0" fontId="29" fillId="0" borderId="0" xfId="0" applyFont="1" applyAlignment="1">
      <alignment vertical="top" wrapText="1"/>
    </xf>
    <xf numFmtId="0" fontId="17" fillId="0" borderId="0" xfId="0" applyFont="1" applyAlignment="1">
      <alignment vertical="top" wrapText="1"/>
    </xf>
    <xf numFmtId="0" fontId="0" fillId="0" borderId="0" xfId="0" applyFont="1" applyAlignment="1">
      <alignment wrapText="1"/>
    </xf>
    <xf numFmtId="0" fontId="0" fillId="0" borderId="0" xfId="0" applyAlignment="1">
      <alignment wrapText="1"/>
    </xf>
    <xf numFmtId="0" fontId="19" fillId="0" borderId="0" xfId="0" applyFont="1" applyBorder="1" applyAlignment="1">
      <alignment vertical="top"/>
    </xf>
    <xf numFmtId="0" fontId="31" fillId="3" borderId="0" xfId="15" applyAlignment="1"/>
    <xf numFmtId="0" fontId="0" fillId="0" borderId="0" xfId="0" applyFill="1"/>
    <xf numFmtId="0" fontId="26" fillId="0" borderId="0" xfId="0" applyFont="1" applyFill="1" applyAlignment="1">
      <alignment vertical="top" wrapText="1"/>
    </xf>
    <xf numFmtId="0" fontId="27" fillId="0" borderId="0" xfId="0" applyFont="1" applyFill="1" applyAlignment="1">
      <alignment vertical="top" wrapText="1"/>
    </xf>
    <xf numFmtId="0" fontId="33" fillId="0" borderId="1" xfId="0" applyFont="1" applyBorder="1" applyAlignment="1">
      <alignment vertical="top"/>
    </xf>
    <xf numFmtId="0" fontId="34" fillId="0" borderId="2" xfId="0" applyFont="1" applyBorder="1" applyAlignment="1">
      <alignment vertical="top"/>
    </xf>
    <xf numFmtId="0" fontId="34" fillId="0" borderId="0" xfId="0" applyFont="1" applyFill="1" applyBorder="1" applyAlignment="1">
      <alignment vertical="top"/>
    </xf>
    <xf numFmtId="0" fontId="35" fillId="0" borderId="1" xfId="0" applyFont="1" applyFill="1" applyBorder="1" applyAlignment="1">
      <alignment vertical="top"/>
    </xf>
    <xf numFmtId="0" fontId="34" fillId="0" borderId="1" xfId="0" applyFont="1" applyFill="1" applyBorder="1" applyAlignment="1">
      <alignment vertical="top"/>
    </xf>
    <xf numFmtId="0" fontId="35" fillId="0" borderId="0" xfId="0" applyFont="1" applyFill="1" applyBorder="1" applyAlignment="1">
      <alignment vertical="top"/>
    </xf>
    <xf numFmtId="0" fontId="36" fillId="0" borderId="0" xfId="0" applyFont="1" applyAlignment="1"/>
    <xf numFmtId="0" fontId="36" fillId="0" borderId="0" xfId="0" applyFont="1" applyAlignment="1">
      <alignment vertical="top"/>
    </xf>
    <xf numFmtId="0" fontId="37" fillId="0" borderId="0" xfId="0" applyFont="1" applyAlignment="1">
      <alignment vertical="top"/>
    </xf>
    <xf numFmtId="0" fontId="34" fillId="0" borderId="0" xfId="0" applyFont="1" applyAlignment="1">
      <alignment vertical="top"/>
    </xf>
    <xf numFmtId="0" fontId="38" fillId="0" borderId="0" xfId="0" applyFont="1" applyAlignment="1">
      <alignment vertical="top"/>
    </xf>
    <xf numFmtId="0" fontId="37" fillId="0" borderId="0" xfId="0" applyFont="1" applyFill="1" applyBorder="1" applyAlignment="1">
      <alignment vertical="top"/>
    </xf>
    <xf numFmtId="0" fontId="40" fillId="0" borderId="0" xfId="3" applyFont="1" applyAlignment="1">
      <alignment vertical="top"/>
    </xf>
    <xf numFmtId="0" fontId="41" fillId="0" borderId="0" xfId="0" applyFont="1" applyAlignment="1">
      <alignment vertical="top"/>
    </xf>
    <xf numFmtId="0" fontId="42" fillId="0" borderId="0" xfId="0" applyFont="1" applyAlignment="1">
      <alignment vertical="top"/>
    </xf>
    <xf numFmtId="0" fontId="33" fillId="0" borderId="0" xfId="0" applyFont="1" applyAlignment="1">
      <alignment vertical="top"/>
    </xf>
    <xf numFmtId="0" fontId="35" fillId="0" borderId="0" xfId="0" applyFont="1" applyAlignment="1">
      <alignment vertical="top"/>
    </xf>
    <xf numFmtId="0" fontId="38" fillId="0" borderId="0" xfId="0" applyFont="1" applyAlignment="1"/>
    <xf numFmtId="0" fontId="38" fillId="0" borderId="0" xfId="8" applyFont="1" applyAlignment="1">
      <alignment vertical="top"/>
    </xf>
    <xf numFmtId="0" fontId="40" fillId="0" borderId="0" xfId="3" applyFont="1" applyFill="1" applyAlignment="1">
      <alignment vertical="top"/>
    </xf>
    <xf numFmtId="0" fontId="36" fillId="0" borderId="0" xfId="0" applyFont="1" applyFill="1" applyAlignment="1">
      <alignment vertical="top"/>
    </xf>
    <xf numFmtId="0" fontId="38" fillId="0" borderId="0" xfId="3" applyFont="1" applyAlignment="1">
      <alignment vertical="top"/>
    </xf>
    <xf numFmtId="0" fontId="43" fillId="0" borderId="0" xfId="8" applyFont="1" applyAlignment="1">
      <alignment vertical="top"/>
    </xf>
    <xf numFmtId="0" fontId="44" fillId="0" borderId="0" xfId="0" applyFont="1" applyAlignment="1">
      <alignment vertical="top"/>
    </xf>
    <xf numFmtId="0" fontId="45" fillId="0" borderId="0" xfId="0" applyFont="1" applyAlignment="1">
      <alignment vertical="top"/>
    </xf>
    <xf numFmtId="0" fontId="36" fillId="0" borderId="0" xfId="0" applyFont="1" applyAlignment="1">
      <alignment horizontal="left" vertical="top"/>
    </xf>
    <xf numFmtId="0" fontId="36" fillId="0" borderId="0" xfId="8" applyFont="1" applyAlignment="1">
      <alignment horizontal="left" vertical="top"/>
    </xf>
    <xf numFmtId="0" fontId="38" fillId="0" borderId="0" xfId="0" applyFont="1" applyAlignment="1">
      <alignment horizontal="left" vertical="top"/>
    </xf>
    <xf numFmtId="0" fontId="38" fillId="0" borderId="0" xfId="0" applyFont="1" applyAlignment="1">
      <alignment horizontal="left" vertical="top" wrapText="1"/>
    </xf>
    <xf numFmtId="0" fontId="33" fillId="0" borderId="1" xfId="0" applyFont="1" applyBorder="1" applyAlignment="1">
      <alignment horizontal="left" vertical="top"/>
    </xf>
    <xf numFmtId="0" fontId="34" fillId="0" borderId="1" xfId="0" applyFont="1" applyFill="1" applyBorder="1" applyAlignment="1">
      <alignment horizontal="left" vertical="top"/>
    </xf>
    <xf numFmtId="0" fontId="33" fillId="0" borderId="1" xfId="0" applyFont="1" applyFill="1" applyBorder="1" applyAlignment="1">
      <alignment horizontal="left" vertical="top"/>
    </xf>
    <xf numFmtId="0" fontId="35" fillId="0" borderId="1" xfId="0" applyFont="1" applyFill="1" applyBorder="1" applyAlignment="1">
      <alignment horizontal="left" vertical="top"/>
    </xf>
    <xf numFmtId="0" fontId="36" fillId="0" borderId="0" xfId="0" applyFont="1" applyAlignment="1">
      <alignment horizontal="left" vertical="top" wrapText="1"/>
    </xf>
    <xf numFmtId="0" fontId="36" fillId="0" borderId="0" xfId="0" applyFont="1" applyFill="1" applyAlignment="1">
      <alignment horizontal="left" vertical="top"/>
    </xf>
    <xf numFmtId="0" fontId="36" fillId="0" borderId="0" xfId="0" applyNumberFormat="1" applyFont="1" applyAlignment="1">
      <alignment horizontal="left" vertical="top"/>
    </xf>
    <xf numFmtId="0" fontId="43" fillId="0" borderId="0" xfId="8" applyFont="1" applyAlignment="1">
      <alignment horizontal="left" vertical="top"/>
    </xf>
    <xf numFmtId="0" fontId="40" fillId="0" borderId="0" xfId="3" applyFont="1" applyAlignment="1">
      <alignment horizontal="left" vertical="top"/>
    </xf>
    <xf numFmtId="0" fontId="49" fillId="4" borderId="0" xfId="24" applyFont="1" applyAlignment="1">
      <alignment horizontal="left" vertical="top"/>
    </xf>
    <xf numFmtId="0" fontId="38" fillId="0" borderId="0" xfId="3" applyFont="1" applyAlignment="1">
      <alignment horizontal="left" vertical="top"/>
    </xf>
    <xf numFmtId="0" fontId="36" fillId="0" borderId="0" xfId="24" applyFont="1" applyFill="1" applyAlignment="1">
      <alignment horizontal="left" vertical="top"/>
    </xf>
    <xf numFmtId="0" fontId="36" fillId="0" borderId="0" xfId="0" applyFont="1" applyFill="1" applyAlignment="1"/>
    <xf numFmtId="0" fontId="18" fillId="0" borderId="0" xfId="0" applyFont="1"/>
    <xf numFmtId="0" fontId="34" fillId="0" borderId="2" xfId="0" applyFont="1" applyBorder="1" applyAlignment="1">
      <alignment horizontal="left" vertical="top"/>
    </xf>
    <xf numFmtId="0" fontId="0" fillId="0" borderId="0" xfId="0" applyAlignment="1">
      <alignment horizontal="left"/>
    </xf>
    <xf numFmtId="0" fontId="38" fillId="0" borderId="0" xfId="0" applyFont="1" applyAlignment="1">
      <alignment horizontal="left"/>
    </xf>
    <xf numFmtId="0" fontId="17" fillId="0" borderId="0" xfId="0" applyFont="1" applyAlignment="1"/>
    <xf numFmtId="0" fontId="35" fillId="0" borderId="0" xfId="0" applyFont="1" applyAlignment="1">
      <alignment horizontal="left" vertical="top"/>
    </xf>
    <xf numFmtId="16" fontId="38" fillId="0" borderId="0" xfId="0" applyNumberFormat="1" applyFont="1" applyAlignment="1">
      <alignment horizontal="left" vertical="top"/>
    </xf>
    <xf numFmtId="0" fontId="37" fillId="0" borderId="0" xfId="0" applyFont="1" applyAlignment="1">
      <alignment horizontal="left" vertical="top"/>
    </xf>
    <xf numFmtId="0" fontId="34" fillId="0" borderId="0" xfId="0" applyFont="1" applyAlignment="1">
      <alignment horizontal="left" vertical="top"/>
    </xf>
    <xf numFmtId="16" fontId="36" fillId="0" borderId="0" xfId="0" applyNumberFormat="1" applyFont="1" applyAlignment="1">
      <alignment horizontal="left" vertical="top"/>
    </xf>
    <xf numFmtId="0" fontId="35" fillId="0" borderId="2" xfId="0" applyFont="1" applyFill="1" applyBorder="1" applyAlignment="1">
      <alignment horizontal="left" vertical="top"/>
    </xf>
    <xf numFmtId="0" fontId="38" fillId="0" borderId="0" xfId="8" applyFont="1" applyAlignment="1">
      <alignment horizontal="left" vertical="top"/>
    </xf>
    <xf numFmtId="0" fontId="34" fillId="0" borderId="0" xfId="0" applyFont="1" applyFill="1" applyBorder="1" applyAlignment="1">
      <alignment horizontal="left" vertical="top"/>
    </xf>
    <xf numFmtId="3" fontId="38" fillId="0" borderId="0" xfId="0" applyNumberFormat="1" applyFont="1" applyAlignment="1">
      <alignment horizontal="left" vertical="top"/>
    </xf>
    <xf numFmtId="0" fontId="34" fillId="0" borderId="1" xfId="0" applyFont="1" applyFill="1" applyBorder="1" applyAlignment="1">
      <alignment horizontal="left" vertical="top" wrapText="1"/>
    </xf>
    <xf numFmtId="0" fontId="0" fillId="0" borderId="0" xfId="0" applyAlignment="1">
      <alignment horizontal="left" wrapText="1"/>
    </xf>
    <xf numFmtId="0" fontId="35" fillId="0" borderId="0" xfId="0" applyFont="1" applyAlignment="1">
      <alignment vertical="top" wrapText="1"/>
    </xf>
    <xf numFmtId="0" fontId="36" fillId="0" borderId="0" xfId="0" applyFont="1" applyAlignment="1">
      <alignment wrapText="1"/>
    </xf>
    <xf numFmtId="0" fontId="34" fillId="0" borderId="0" xfId="0" applyFont="1" applyAlignment="1">
      <alignment vertical="top" wrapText="1"/>
    </xf>
    <xf numFmtId="0" fontId="41" fillId="0" borderId="0" xfId="0" applyFont="1" applyAlignment="1">
      <alignment vertical="top" wrapText="1"/>
    </xf>
    <xf numFmtId="0" fontId="42" fillId="0" borderId="0" xfId="0" applyFont="1" applyAlignment="1">
      <alignment vertical="top" wrapText="1"/>
    </xf>
    <xf numFmtId="0" fontId="33" fillId="0" borderId="0" xfId="0" applyFont="1" applyAlignment="1">
      <alignment vertical="top" wrapText="1"/>
    </xf>
    <xf numFmtId="0" fontId="45" fillId="0" borderId="0" xfId="0" applyFont="1" applyAlignment="1">
      <alignment vertical="top" wrapText="1"/>
    </xf>
    <xf numFmtId="0" fontId="33" fillId="0" borderId="1" xfId="0" applyFont="1" applyBorder="1" applyAlignment="1">
      <alignment horizontal="left" vertical="top" wrapText="1"/>
    </xf>
    <xf numFmtId="0" fontId="33" fillId="0" borderId="1" xfId="0" applyFont="1" applyFill="1" applyBorder="1" applyAlignment="1">
      <alignment horizontal="left" vertical="top" wrapText="1"/>
    </xf>
    <xf numFmtId="0" fontId="38" fillId="0" borderId="0" xfId="0" applyFont="1" applyFill="1" applyAlignment="1">
      <alignment horizontal="left" vertical="top" wrapText="1"/>
    </xf>
    <xf numFmtId="0" fontId="38" fillId="0" borderId="0" xfId="0" applyFont="1" applyAlignment="1">
      <alignment vertical="top" wrapText="1"/>
    </xf>
    <xf numFmtId="0" fontId="38" fillId="0" borderId="0" xfId="0" applyNumberFormat="1" applyFont="1" applyAlignment="1">
      <alignment horizontal="left" vertical="top" wrapText="1"/>
    </xf>
    <xf numFmtId="3" fontId="38" fillId="0" borderId="0" xfId="0" applyNumberFormat="1" applyFont="1" applyAlignment="1">
      <alignment horizontal="left" vertical="top" wrapText="1"/>
    </xf>
    <xf numFmtId="0" fontId="36" fillId="0" borderId="0" xfId="0" applyFont="1" applyFill="1" applyAlignment="1">
      <alignment horizontal="left" vertical="top" wrapText="1"/>
    </xf>
    <xf numFmtId="0" fontId="36" fillId="0" borderId="0" xfId="0" applyNumberFormat="1" applyFont="1" applyAlignment="1">
      <alignment horizontal="left" vertical="top" wrapText="1"/>
    </xf>
    <xf numFmtId="0" fontId="40" fillId="0" borderId="0" xfId="3" applyFont="1" applyAlignment="1">
      <alignment horizontal="left" vertical="top" wrapText="1"/>
    </xf>
    <xf numFmtId="0" fontId="43" fillId="0" borderId="0" xfId="8" applyFont="1" applyAlignment="1">
      <alignment horizontal="left" vertical="top" wrapText="1"/>
    </xf>
    <xf numFmtId="0" fontId="38" fillId="0" borderId="0" xfId="8" applyFont="1" applyAlignment="1">
      <alignment vertical="top" wrapText="1"/>
    </xf>
    <xf numFmtId="0" fontId="36" fillId="0" borderId="0" xfId="0" applyFont="1" applyAlignment="1">
      <alignment vertical="top" wrapText="1"/>
    </xf>
    <xf numFmtId="0" fontId="37" fillId="0" borderId="0" xfId="0" applyFont="1" applyAlignment="1">
      <alignment vertical="top" wrapText="1"/>
    </xf>
    <xf numFmtId="0" fontId="17" fillId="0" borderId="0" xfId="0" applyFont="1" applyAlignment="1">
      <alignment wrapText="1"/>
    </xf>
    <xf numFmtId="0" fontId="36" fillId="0" borderId="0" xfId="8" applyFont="1" applyAlignment="1">
      <alignment horizontal="left" vertical="top" wrapText="1"/>
    </xf>
    <xf numFmtId="0" fontId="40" fillId="0" borderId="0" xfId="3" applyFont="1" applyAlignment="1">
      <alignment vertical="top" wrapText="1"/>
    </xf>
    <xf numFmtId="0" fontId="51" fillId="0" borderId="0" xfId="0" applyFont="1" applyAlignment="1">
      <alignment wrapText="1"/>
    </xf>
    <xf numFmtId="0" fontId="38" fillId="0" borderId="0" xfId="0" applyFont="1" applyFill="1" applyAlignment="1">
      <alignment vertical="top" wrapText="1"/>
    </xf>
    <xf numFmtId="2" fontId="36" fillId="0" borderId="0" xfId="0" applyNumberFormat="1" applyFont="1" applyAlignment="1">
      <alignment wrapText="1"/>
    </xf>
    <xf numFmtId="2" fontId="0" fillId="0" borderId="0" xfId="0" applyNumberFormat="1" applyAlignment="1"/>
    <xf numFmtId="0" fontId="0" fillId="0" borderId="0" xfId="0" applyAlignment="1">
      <alignment vertical="top"/>
    </xf>
    <xf numFmtId="2" fontId="36" fillId="0" borderId="0" xfId="0" applyNumberFormat="1" applyFont="1" applyAlignment="1">
      <alignment vertical="top"/>
    </xf>
    <xf numFmtId="2" fontId="0" fillId="0" borderId="0" xfId="0" applyNumberFormat="1" applyAlignment="1">
      <alignment vertical="top"/>
    </xf>
    <xf numFmtId="0" fontId="33" fillId="0" borderId="1" xfId="0" applyFont="1" applyFill="1" applyBorder="1" applyAlignment="1">
      <alignment vertical="top"/>
    </xf>
    <xf numFmtId="2" fontId="34" fillId="0" borderId="1" xfId="0" applyNumberFormat="1" applyFont="1" applyFill="1" applyBorder="1" applyAlignment="1">
      <alignment vertical="top"/>
    </xf>
    <xf numFmtId="0" fontId="35" fillId="0" borderId="2" xfId="0" applyFont="1" applyFill="1" applyBorder="1" applyAlignment="1">
      <alignment vertical="top"/>
    </xf>
    <xf numFmtId="2" fontId="38" fillId="0" borderId="0" xfId="0" applyNumberFormat="1" applyFont="1" applyAlignment="1">
      <alignment vertical="top"/>
    </xf>
    <xf numFmtId="0" fontId="36" fillId="0" borderId="0" xfId="24" applyFont="1" applyFill="1" applyAlignment="1">
      <alignment vertical="top"/>
    </xf>
    <xf numFmtId="2" fontId="36" fillId="0" borderId="0" xfId="24" applyNumberFormat="1" applyFont="1" applyFill="1" applyAlignment="1">
      <alignment vertical="top"/>
    </xf>
    <xf numFmtId="2" fontId="43" fillId="0" borderId="0" xfId="8" applyNumberFormat="1" applyFont="1" applyAlignment="1">
      <alignment vertical="top"/>
    </xf>
    <xf numFmtId="2" fontId="40" fillId="0" borderId="0" xfId="3" applyNumberFormat="1" applyFont="1" applyAlignment="1">
      <alignment vertical="top"/>
    </xf>
    <xf numFmtId="2" fontId="38" fillId="0" borderId="0" xfId="3" applyNumberFormat="1" applyFont="1" applyAlignment="1">
      <alignment vertical="top"/>
    </xf>
    <xf numFmtId="0" fontId="36" fillId="0" borderId="0" xfId="0" applyNumberFormat="1" applyFont="1" applyAlignment="1">
      <alignment vertical="top"/>
    </xf>
    <xf numFmtId="0" fontId="36" fillId="0" borderId="0" xfId="8" applyFont="1" applyAlignment="1">
      <alignment vertical="top"/>
    </xf>
    <xf numFmtId="2" fontId="37" fillId="0" borderId="0" xfId="0" applyNumberFormat="1" applyFont="1" applyAlignment="1">
      <alignment vertical="top"/>
    </xf>
    <xf numFmtId="49" fontId="36" fillId="0" borderId="0" xfId="0" applyNumberFormat="1" applyFont="1" applyAlignment="1">
      <alignment vertical="top"/>
    </xf>
    <xf numFmtId="49" fontId="34" fillId="0" borderId="1" xfId="0" applyNumberFormat="1" applyFont="1" applyFill="1" applyBorder="1" applyAlignment="1">
      <alignment vertical="top"/>
    </xf>
    <xf numFmtId="49" fontId="38" fillId="0" borderId="0" xfId="0" applyNumberFormat="1" applyFont="1" applyAlignment="1">
      <alignment vertical="top"/>
    </xf>
    <xf numFmtId="49" fontId="36" fillId="0" borderId="0" xfId="0" applyNumberFormat="1" applyFont="1" applyAlignment="1">
      <alignment horizontal="left" vertical="top"/>
    </xf>
    <xf numFmtId="49" fontId="43" fillId="0" borderId="0" xfId="8" applyNumberFormat="1" applyFont="1" applyAlignment="1">
      <alignment vertical="top"/>
    </xf>
    <xf numFmtId="49" fontId="36" fillId="0" borderId="0" xfId="24" applyNumberFormat="1" applyFont="1" applyFill="1" applyAlignment="1">
      <alignment vertical="top"/>
    </xf>
    <xf numFmtId="49" fontId="37" fillId="0" borderId="0" xfId="0" applyNumberFormat="1" applyFont="1" applyAlignment="1">
      <alignment vertical="top"/>
    </xf>
    <xf numFmtId="49" fontId="38" fillId="0" borderId="0" xfId="3" applyNumberFormat="1" applyFont="1" applyAlignment="1">
      <alignment vertical="top"/>
    </xf>
    <xf numFmtId="49" fontId="0" fillId="0" borderId="0" xfId="0" applyNumberFormat="1" applyAlignment="1"/>
    <xf numFmtId="0" fontId="43" fillId="0" borderId="0" xfId="8" applyFont="1" applyFill="1" applyAlignment="1">
      <alignment vertical="top"/>
    </xf>
    <xf numFmtId="0" fontId="38" fillId="0" borderId="0" xfId="3" applyFont="1" applyFill="1" applyAlignment="1">
      <alignment vertical="top"/>
    </xf>
    <xf numFmtId="0" fontId="34" fillId="0" borderId="1" xfId="0" applyFont="1" applyFill="1" applyBorder="1" applyAlignment="1">
      <alignment vertical="top" wrapText="1"/>
    </xf>
    <xf numFmtId="0" fontId="44" fillId="0" borderId="0" xfId="0" applyFont="1" applyAlignment="1">
      <alignment vertical="top" wrapText="1"/>
    </xf>
    <xf numFmtId="0" fontId="0" fillId="0" borderId="0" xfId="0" applyAlignment="1">
      <alignment vertical="top" wrapText="1"/>
    </xf>
    <xf numFmtId="0" fontId="17" fillId="0" borderId="0" xfId="0" applyFont="1" applyAlignment="1">
      <alignment vertical="top"/>
    </xf>
    <xf numFmtId="0" fontId="36" fillId="0" borderId="0" xfId="24" applyFont="1" applyFill="1" applyAlignment="1">
      <alignment vertical="top" wrapText="1"/>
    </xf>
    <xf numFmtId="0" fontId="43" fillId="0" borderId="0" xfId="8" applyFont="1" applyAlignment="1">
      <alignment vertical="top" wrapText="1"/>
    </xf>
    <xf numFmtId="0" fontId="38" fillId="0" borderId="0" xfId="3" applyFont="1" applyAlignment="1">
      <alignment vertical="top" wrapText="1"/>
    </xf>
    <xf numFmtId="0" fontId="37" fillId="2" borderId="0" xfId="0" applyFont="1" applyFill="1" applyAlignment="1">
      <alignment vertical="top"/>
    </xf>
    <xf numFmtId="0" fontId="0" fillId="2" borderId="0" xfId="0" applyFill="1" applyAlignment="1">
      <alignment vertical="top"/>
    </xf>
    <xf numFmtId="0" fontId="41" fillId="2" borderId="0" xfId="0" applyFont="1" applyFill="1" applyAlignment="1">
      <alignment vertical="top"/>
    </xf>
    <xf numFmtId="0" fontId="36" fillId="2" borderId="0" xfId="0" applyFont="1" applyFill="1" applyAlignment="1">
      <alignment horizontal="left" vertical="top"/>
    </xf>
    <xf numFmtId="0" fontId="36" fillId="2" borderId="0" xfId="0" applyFont="1" applyFill="1" applyAlignment="1">
      <alignment vertical="top"/>
    </xf>
    <xf numFmtId="0" fontId="38" fillId="2" borderId="0" xfId="0" applyFont="1" applyFill="1" applyAlignment="1">
      <alignment vertical="top"/>
    </xf>
    <xf numFmtId="0" fontId="43" fillId="2" borderId="0" xfId="8" applyFont="1" applyFill="1" applyAlignment="1">
      <alignment vertical="top"/>
    </xf>
    <xf numFmtId="0" fontId="40" fillId="2" borderId="0" xfId="3" applyFont="1" applyFill="1" applyAlignment="1">
      <alignment vertical="top"/>
    </xf>
    <xf numFmtId="0" fontId="38" fillId="2" borderId="0" xfId="3" applyFont="1" applyFill="1" applyAlignment="1">
      <alignment vertical="top"/>
    </xf>
    <xf numFmtId="0" fontId="44" fillId="2" borderId="0" xfId="0" applyFont="1" applyFill="1" applyAlignment="1">
      <alignment vertical="top"/>
    </xf>
    <xf numFmtId="0" fontId="33" fillId="0" borderId="1" xfId="0" applyFont="1" applyBorder="1" applyAlignment="1">
      <alignment vertical="top" wrapText="1"/>
    </xf>
    <xf numFmtId="0" fontId="36" fillId="0" borderId="0" xfId="0" applyFont="1" applyFill="1" applyAlignment="1">
      <alignment vertical="top" wrapText="1"/>
    </xf>
    <xf numFmtId="49" fontId="36" fillId="0" borderId="0" xfId="0" applyNumberFormat="1" applyFont="1" applyAlignment="1">
      <alignment vertical="top" wrapText="1"/>
    </xf>
    <xf numFmtId="2" fontId="38" fillId="0" borderId="0" xfId="0" applyNumberFormat="1" applyFont="1" applyAlignment="1">
      <alignment vertical="top" wrapText="1"/>
    </xf>
    <xf numFmtId="0" fontId="37" fillId="0" borderId="0" xfId="0" applyFont="1" applyFill="1" applyAlignment="1">
      <alignment vertical="top"/>
    </xf>
    <xf numFmtId="0" fontId="0" fillId="0" borderId="0" xfId="0" applyFill="1" applyAlignment="1"/>
    <xf numFmtId="0" fontId="37" fillId="5" borderId="0" xfId="0" applyFont="1" applyFill="1" applyAlignment="1">
      <alignment vertical="top"/>
    </xf>
    <xf numFmtId="0" fontId="41" fillId="5" borderId="0" xfId="0" applyFont="1" applyFill="1" applyAlignment="1">
      <alignment vertical="top"/>
    </xf>
    <xf numFmtId="0" fontId="38" fillId="2" borderId="0" xfId="0" applyFont="1" applyFill="1" applyAlignment="1">
      <alignment horizontal="left" vertical="top"/>
    </xf>
    <xf numFmtId="0" fontId="33" fillId="0" borderId="1" xfId="0" applyFont="1" applyFill="1" applyBorder="1" applyAlignment="1">
      <alignment vertical="top" wrapText="1"/>
    </xf>
    <xf numFmtId="0" fontId="33" fillId="0" borderId="0" xfId="0" applyFont="1" applyAlignment="1">
      <alignment horizontal="left" vertical="top" wrapText="1"/>
    </xf>
    <xf numFmtId="0" fontId="18" fillId="0" borderId="0" xfId="0" applyFont="1" applyAlignment="1">
      <alignment vertical="top" wrapText="1"/>
    </xf>
    <xf numFmtId="0" fontId="38" fillId="0" borderId="0" xfId="0" applyFont="1" applyFill="1" applyAlignment="1">
      <alignment horizontal="left" vertical="top"/>
    </xf>
    <xf numFmtId="0" fontId="38" fillId="0" borderId="0" xfId="8" applyFont="1" applyFill="1" applyAlignment="1">
      <alignment horizontal="left" vertical="top"/>
    </xf>
    <xf numFmtId="0" fontId="36" fillId="0" borderId="0" xfId="0" applyNumberFormat="1" applyFont="1" applyFill="1" applyAlignment="1">
      <alignment horizontal="left" vertical="top" wrapText="1"/>
    </xf>
    <xf numFmtId="0" fontId="50" fillId="0" borderId="0" xfId="0" applyFont="1" applyFill="1" applyAlignment="1">
      <alignment horizontal="left" vertical="top"/>
    </xf>
  </cellXfs>
  <cellStyles count="27">
    <cellStyle name="1st search (2016)" xfId="3"/>
    <cellStyle name="Bad" xfId="15" builtinId="27"/>
    <cellStyle name="Followed Hyperlink" xfId="2"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6" builtinId="9" hidden="1"/>
    <cellStyle name="Good" xfId="24" builtinId="26"/>
    <cellStyle name="Hyperlink" xfId="1"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5" builtinId="8" hidden="1"/>
    <cellStyle name="Normal" xfId="0" builtinId="0"/>
    <cellStyle name="Rescued" xf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3"/>
  <sheetViews>
    <sheetView workbookViewId="0">
      <pane xSplit="4" ySplit="1" topLeftCell="J2" activePane="bottomRight" state="frozen"/>
      <selection pane="topRight" activeCell="E1" sqref="E1"/>
      <selection pane="bottomLeft" activeCell="A2" sqref="A2"/>
      <selection pane="bottomRight" activeCell="J1" sqref="J1"/>
    </sheetView>
  </sheetViews>
  <sheetFormatPr baseColWidth="10" defaultRowHeight="16" x14ac:dyDescent="0.2"/>
  <cols>
    <col min="1" max="2" width="15.83203125" style="7" customWidth="1"/>
    <col min="3" max="3" width="7.33203125" style="7" customWidth="1"/>
    <col min="4" max="4" width="20.83203125" style="7" customWidth="1"/>
    <col min="5" max="5" width="16.5" style="7" customWidth="1"/>
    <col min="6" max="6" width="16.1640625" style="7" customWidth="1"/>
    <col min="7" max="7" width="29.83203125" style="7" customWidth="1"/>
    <col min="8" max="8" width="24.83203125" style="7" customWidth="1"/>
    <col min="9" max="9" width="21.5" style="7" customWidth="1"/>
    <col min="10" max="10" width="42" style="7" customWidth="1"/>
    <col min="11" max="11" width="22.6640625" style="7" customWidth="1"/>
    <col min="12" max="12" width="30.83203125" style="7" customWidth="1"/>
    <col min="13" max="13" width="17.83203125" style="7" customWidth="1"/>
    <col min="14" max="14" width="13.33203125" style="7" customWidth="1"/>
    <col min="15" max="15" width="16.1640625" style="7" customWidth="1"/>
    <col min="16" max="16" width="18.5" style="7" customWidth="1"/>
    <col min="17" max="19" width="10.83203125" style="7"/>
    <col min="20" max="21" width="12.83203125" style="7" customWidth="1"/>
    <col min="22" max="22" width="12.5" style="7" customWidth="1"/>
    <col min="23" max="16384" width="10.83203125" style="7"/>
  </cols>
  <sheetData>
    <row r="1" spans="1:24" ht="65" thickBot="1" x14ac:dyDescent="0.25">
      <c r="A1" s="3" t="s">
        <v>261</v>
      </c>
      <c r="B1" s="1" t="s">
        <v>0</v>
      </c>
      <c r="C1" s="1" t="s">
        <v>1</v>
      </c>
      <c r="D1" s="2" t="s">
        <v>4</v>
      </c>
      <c r="E1" s="1" t="s">
        <v>2</v>
      </c>
      <c r="F1" s="1" t="s">
        <v>1554</v>
      </c>
      <c r="G1" s="1" t="s">
        <v>568</v>
      </c>
      <c r="H1" s="1" t="s">
        <v>5</v>
      </c>
      <c r="I1" s="1" t="s">
        <v>475</v>
      </c>
      <c r="J1" s="1" t="s">
        <v>4292</v>
      </c>
      <c r="K1" s="1" t="s">
        <v>3</v>
      </c>
      <c r="L1" s="1" t="s">
        <v>6</v>
      </c>
      <c r="M1" s="1" t="s">
        <v>474</v>
      </c>
      <c r="N1" s="3" t="s">
        <v>7</v>
      </c>
      <c r="O1" s="3" t="s">
        <v>8</v>
      </c>
      <c r="P1" s="3" t="s">
        <v>476</v>
      </c>
      <c r="Q1" s="4" t="s">
        <v>391</v>
      </c>
      <c r="R1" s="4" t="s">
        <v>10</v>
      </c>
      <c r="S1" s="4" t="s">
        <v>11</v>
      </c>
      <c r="T1" s="1" t="s">
        <v>242</v>
      </c>
      <c r="U1" s="1" t="s">
        <v>233</v>
      </c>
      <c r="V1" s="16" t="s">
        <v>250</v>
      </c>
      <c r="W1" s="16" t="s">
        <v>248</v>
      </c>
      <c r="X1" s="16" t="s">
        <v>249</v>
      </c>
    </row>
    <row r="2" spans="1:24" ht="160" x14ac:dyDescent="0.2">
      <c r="A2" s="7" t="s">
        <v>1763</v>
      </c>
      <c r="B2" s="11" t="s">
        <v>183</v>
      </c>
      <c r="C2" s="11">
        <v>2013</v>
      </c>
      <c r="D2" s="10" t="s">
        <v>186</v>
      </c>
      <c r="E2" s="14" t="s">
        <v>241</v>
      </c>
      <c r="F2" s="11" t="s">
        <v>184</v>
      </c>
      <c r="G2" s="11" t="s">
        <v>267</v>
      </c>
      <c r="H2" s="14" t="s">
        <v>262</v>
      </c>
      <c r="I2" s="11" t="s">
        <v>185</v>
      </c>
      <c r="J2" s="11" t="s">
        <v>263</v>
      </c>
      <c r="K2" s="14" t="s">
        <v>268</v>
      </c>
      <c r="L2" s="7" t="s">
        <v>264</v>
      </c>
      <c r="M2" s="7">
        <v>148</v>
      </c>
      <c r="N2" s="7" t="s">
        <v>265</v>
      </c>
      <c r="O2" s="7" t="s">
        <v>266</v>
      </c>
      <c r="P2" s="7" t="s">
        <v>255</v>
      </c>
      <c r="Q2" s="11" t="s">
        <v>19</v>
      </c>
      <c r="R2" s="11" t="s">
        <v>19</v>
      </c>
      <c r="S2" s="11" t="s">
        <v>19</v>
      </c>
      <c r="T2" s="7" t="s">
        <v>18</v>
      </c>
      <c r="U2" s="7" t="s">
        <v>19</v>
      </c>
      <c r="V2" s="5"/>
    </row>
    <row r="3" spans="1:24" ht="128" x14ac:dyDescent="0.2">
      <c r="B3" s="6" t="s">
        <v>154</v>
      </c>
      <c r="C3" s="6">
        <v>2011</v>
      </c>
      <c r="D3" s="8" t="s">
        <v>157</v>
      </c>
      <c r="E3" s="7" t="s">
        <v>230</v>
      </c>
      <c r="F3" s="6" t="s">
        <v>155</v>
      </c>
      <c r="G3" s="6" t="s">
        <v>1823</v>
      </c>
      <c r="H3" s="7" t="s">
        <v>1822</v>
      </c>
      <c r="I3" s="6" t="s">
        <v>156</v>
      </c>
      <c r="J3" s="6" t="s">
        <v>1826</v>
      </c>
      <c r="K3" s="7" t="s">
        <v>1824</v>
      </c>
      <c r="L3" s="7" t="s">
        <v>1825</v>
      </c>
      <c r="M3" s="7">
        <v>2640</v>
      </c>
      <c r="N3" s="7" t="s">
        <v>19</v>
      </c>
      <c r="O3" s="7" t="s">
        <v>19</v>
      </c>
      <c r="P3" s="7" t="s">
        <v>19</v>
      </c>
      <c r="Q3" s="11" t="s">
        <v>18</v>
      </c>
      <c r="R3" s="11" t="s">
        <v>18</v>
      </c>
      <c r="S3" s="11" t="s">
        <v>18</v>
      </c>
      <c r="T3" s="7" t="s">
        <v>19</v>
      </c>
      <c r="U3" s="7" t="s">
        <v>18</v>
      </c>
    </row>
    <row r="4" spans="1:24" ht="144" x14ac:dyDescent="0.2">
      <c r="B4" s="11" t="s">
        <v>154</v>
      </c>
      <c r="C4" s="11">
        <v>2014</v>
      </c>
      <c r="D4" s="10" t="s">
        <v>204</v>
      </c>
      <c r="E4" s="14" t="s">
        <v>230</v>
      </c>
      <c r="F4" s="11" t="s">
        <v>202</v>
      </c>
      <c r="G4" s="11" t="s">
        <v>1876</v>
      </c>
      <c r="H4" s="14" t="s">
        <v>1877</v>
      </c>
      <c r="I4" s="11" t="s">
        <v>203</v>
      </c>
      <c r="J4" s="11" t="s">
        <v>1874</v>
      </c>
      <c r="K4" s="14" t="s">
        <v>1878</v>
      </c>
      <c r="L4" s="7" t="s">
        <v>1879</v>
      </c>
      <c r="M4" s="7" t="s">
        <v>1893</v>
      </c>
      <c r="N4" s="7" t="s">
        <v>255</v>
      </c>
      <c r="O4" s="7" t="s">
        <v>255</v>
      </c>
      <c r="P4" s="7" t="s">
        <v>255</v>
      </c>
      <c r="Q4" s="11" t="s">
        <v>18</v>
      </c>
      <c r="R4" s="11" t="s">
        <v>18</v>
      </c>
      <c r="S4" s="11" t="s">
        <v>18</v>
      </c>
      <c r="T4" s="7" t="s">
        <v>19</v>
      </c>
      <c r="U4" s="7" t="s">
        <v>18</v>
      </c>
    </row>
    <row r="5" spans="1:24" ht="112" x14ac:dyDescent="0.2">
      <c r="B5" s="6" t="s">
        <v>140</v>
      </c>
      <c r="C5" s="6">
        <v>2010</v>
      </c>
      <c r="D5" s="10" t="s">
        <v>143</v>
      </c>
      <c r="E5" s="7" t="s">
        <v>230</v>
      </c>
      <c r="F5" s="6" t="s">
        <v>141</v>
      </c>
      <c r="G5" s="6" t="s">
        <v>1786</v>
      </c>
      <c r="H5" s="7" t="s">
        <v>1787</v>
      </c>
      <c r="I5" s="6" t="s">
        <v>142</v>
      </c>
      <c r="J5" s="6" t="s">
        <v>1812</v>
      </c>
      <c r="K5" s="7" t="s">
        <v>1788</v>
      </c>
      <c r="L5" s="7" t="s">
        <v>1789</v>
      </c>
      <c r="M5" s="7">
        <v>0</v>
      </c>
      <c r="N5" s="7" t="s">
        <v>1790</v>
      </c>
      <c r="O5" s="7" t="s">
        <v>1791</v>
      </c>
      <c r="P5" s="7" t="s">
        <v>484</v>
      </c>
      <c r="Q5" s="11" t="s">
        <v>19</v>
      </c>
      <c r="R5" s="11" t="s">
        <v>19</v>
      </c>
      <c r="S5" s="11" t="s">
        <v>18</v>
      </c>
      <c r="T5" s="7" t="s">
        <v>18</v>
      </c>
      <c r="U5" s="7" t="s">
        <v>1814</v>
      </c>
    </row>
    <row r="6" spans="1:24" ht="144" x14ac:dyDescent="0.2">
      <c r="B6" s="6" t="s">
        <v>158</v>
      </c>
      <c r="C6" s="6">
        <v>2011</v>
      </c>
      <c r="D6" s="8" t="s">
        <v>160</v>
      </c>
      <c r="E6" s="7" t="s">
        <v>241</v>
      </c>
      <c r="F6" s="6" t="s">
        <v>159</v>
      </c>
      <c r="G6" s="6" t="s">
        <v>1827</v>
      </c>
      <c r="H6" s="7" t="s">
        <v>522</v>
      </c>
      <c r="I6" s="6" t="s">
        <v>1828</v>
      </c>
      <c r="J6" s="6" t="s">
        <v>1840</v>
      </c>
      <c r="K6" s="7" t="s">
        <v>1782</v>
      </c>
      <c r="L6" s="7" t="s">
        <v>1829</v>
      </c>
      <c r="M6" s="7">
        <v>5</v>
      </c>
      <c r="N6" s="7" t="s">
        <v>255</v>
      </c>
      <c r="O6" s="7" t="s">
        <v>255</v>
      </c>
      <c r="P6" s="7" t="s">
        <v>1830</v>
      </c>
      <c r="Q6" s="11" t="s">
        <v>18</v>
      </c>
      <c r="R6" s="11" t="s">
        <v>18</v>
      </c>
      <c r="S6" s="11" t="s">
        <v>18</v>
      </c>
      <c r="T6" s="7" t="s">
        <v>19</v>
      </c>
      <c r="U6" s="7" t="s">
        <v>18</v>
      </c>
    </row>
    <row r="7" spans="1:24" ht="160" x14ac:dyDescent="0.2">
      <c r="B7" s="6" t="s">
        <v>165</v>
      </c>
      <c r="C7" s="6">
        <v>2011</v>
      </c>
      <c r="D7" s="8" t="s">
        <v>167</v>
      </c>
      <c r="E7" s="7" t="s">
        <v>230</v>
      </c>
      <c r="F7" s="6" t="s">
        <v>166</v>
      </c>
      <c r="G7" s="6" t="s">
        <v>1833</v>
      </c>
      <c r="H7" s="7" t="s">
        <v>1835</v>
      </c>
      <c r="I7" s="6" t="s">
        <v>1836</v>
      </c>
      <c r="J7" s="6" t="s">
        <v>1815</v>
      </c>
      <c r="K7" s="7" t="s">
        <v>1834</v>
      </c>
      <c r="L7" s="7" t="s">
        <v>1832</v>
      </c>
      <c r="M7" s="7">
        <v>18</v>
      </c>
      <c r="N7" s="7" t="s">
        <v>1831</v>
      </c>
      <c r="O7" s="7" t="s">
        <v>255</v>
      </c>
      <c r="P7" s="7" t="s">
        <v>255</v>
      </c>
      <c r="Q7" s="11" t="s">
        <v>18</v>
      </c>
      <c r="R7" s="11" t="s">
        <v>18</v>
      </c>
      <c r="S7" s="11" t="s">
        <v>18</v>
      </c>
      <c r="T7" s="7" t="s">
        <v>19</v>
      </c>
      <c r="U7" s="7" t="s">
        <v>18</v>
      </c>
      <c r="V7" s="7" t="s">
        <v>18</v>
      </c>
      <c r="W7" s="7" t="s">
        <v>18</v>
      </c>
      <c r="X7" s="7" t="s">
        <v>19</v>
      </c>
    </row>
    <row r="8" spans="1:24" ht="80" x14ac:dyDescent="0.2">
      <c r="A8" s="12"/>
      <c r="B8" s="6" t="s">
        <v>136</v>
      </c>
      <c r="C8" s="6">
        <v>2010</v>
      </c>
      <c r="D8" s="8" t="s">
        <v>139</v>
      </c>
      <c r="E8" s="7" t="s">
        <v>230</v>
      </c>
      <c r="F8" s="6" t="s">
        <v>137</v>
      </c>
      <c r="G8" s="6" t="s">
        <v>1792</v>
      </c>
      <c r="H8" s="7" t="s">
        <v>1794</v>
      </c>
      <c r="I8" s="6" t="s">
        <v>138</v>
      </c>
      <c r="J8" s="6" t="s">
        <v>1811</v>
      </c>
      <c r="K8" s="7" t="s">
        <v>1793</v>
      </c>
      <c r="L8" s="7" t="s">
        <v>1782</v>
      </c>
      <c r="M8" s="7">
        <v>54</v>
      </c>
      <c r="N8" s="7" t="s">
        <v>577</v>
      </c>
      <c r="O8" s="7" t="s">
        <v>1795</v>
      </c>
      <c r="P8" s="7" t="s">
        <v>255</v>
      </c>
      <c r="Q8" s="11" t="s">
        <v>18</v>
      </c>
      <c r="R8" s="11" t="s">
        <v>18</v>
      </c>
      <c r="S8" s="11" t="s">
        <v>18</v>
      </c>
      <c r="T8" s="7" t="s">
        <v>19</v>
      </c>
      <c r="U8" s="7" t="s">
        <v>19</v>
      </c>
    </row>
    <row r="9" spans="1:24" ht="192" x14ac:dyDescent="0.2">
      <c r="B9" s="11" t="s">
        <v>128</v>
      </c>
      <c r="C9" s="11">
        <v>2010</v>
      </c>
      <c r="D9" s="10" t="s">
        <v>133</v>
      </c>
      <c r="E9" s="7" t="s">
        <v>230</v>
      </c>
      <c r="F9" s="11" t="s">
        <v>129</v>
      </c>
      <c r="G9" s="11" t="s">
        <v>130</v>
      </c>
      <c r="H9" s="14" t="s">
        <v>134</v>
      </c>
      <c r="I9" s="11" t="s">
        <v>131</v>
      </c>
      <c r="J9" s="11" t="s">
        <v>1796</v>
      </c>
      <c r="K9" s="14" t="s">
        <v>132</v>
      </c>
      <c r="L9" s="14" t="s">
        <v>135</v>
      </c>
      <c r="M9" s="14">
        <v>30</v>
      </c>
      <c r="N9" s="14" t="s">
        <v>40</v>
      </c>
      <c r="O9" s="14" t="s">
        <v>1797</v>
      </c>
      <c r="P9" s="14" t="s">
        <v>255</v>
      </c>
      <c r="Q9" s="11" t="s">
        <v>19</v>
      </c>
      <c r="R9" s="11" t="s">
        <v>19</v>
      </c>
      <c r="S9" s="11" t="s">
        <v>19</v>
      </c>
      <c r="T9" s="7" t="s">
        <v>19</v>
      </c>
      <c r="U9" s="7" t="s">
        <v>19</v>
      </c>
    </row>
    <row r="10" spans="1:24" ht="128" x14ac:dyDescent="0.2">
      <c r="B10" s="11" t="s">
        <v>175</v>
      </c>
      <c r="C10" s="11">
        <v>2012</v>
      </c>
      <c r="D10" s="10" t="s">
        <v>178</v>
      </c>
      <c r="E10" s="14" t="s">
        <v>241</v>
      </c>
      <c r="F10" s="11" t="s">
        <v>176</v>
      </c>
      <c r="G10" s="11" t="s">
        <v>1856</v>
      </c>
      <c r="H10" s="14" t="s">
        <v>1857</v>
      </c>
      <c r="I10" s="11" t="s">
        <v>177</v>
      </c>
      <c r="J10" s="11" t="s">
        <v>1859</v>
      </c>
      <c r="K10" s="14" t="s">
        <v>1860</v>
      </c>
      <c r="L10" s="7" t="s">
        <v>1861</v>
      </c>
      <c r="M10" s="7">
        <v>2</v>
      </c>
      <c r="N10" s="7" t="s">
        <v>572</v>
      </c>
      <c r="O10" s="7" t="s">
        <v>1858</v>
      </c>
      <c r="P10" s="7" t="s">
        <v>255</v>
      </c>
      <c r="Q10" s="11" t="s">
        <v>18</v>
      </c>
      <c r="R10" s="11" t="s">
        <v>18</v>
      </c>
      <c r="S10" s="11" t="s">
        <v>18</v>
      </c>
      <c r="T10" s="7" t="s">
        <v>19</v>
      </c>
      <c r="U10" s="7" t="s">
        <v>18</v>
      </c>
      <c r="V10" s="7" t="s">
        <v>18</v>
      </c>
      <c r="W10" s="7" t="s">
        <v>18</v>
      </c>
      <c r="X10" s="7" t="s">
        <v>19</v>
      </c>
    </row>
    <row r="11" spans="1:24" ht="80" x14ac:dyDescent="0.2">
      <c r="B11" s="6" t="s">
        <v>144</v>
      </c>
      <c r="C11" s="6">
        <v>2010</v>
      </c>
      <c r="D11" s="8" t="s">
        <v>146</v>
      </c>
      <c r="E11" s="7" t="s">
        <v>230</v>
      </c>
      <c r="F11" s="6" t="s">
        <v>94</v>
      </c>
      <c r="G11" s="6" t="s">
        <v>145</v>
      </c>
      <c r="H11" s="7" t="s">
        <v>1801</v>
      </c>
      <c r="I11" s="6" t="s">
        <v>1798</v>
      </c>
      <c r="J11" s="6" t="s">
        <v>1815</v>
      </c>
      <c r="K11" s="7" t="s">
        <v>1802</v>
      </c>
      <c r="L11" s="7" t="s">
        <v>1782</v>
      </c>
      <c r="M11" s="7" t="s">
        <v>1893</v>
      </c>
      <c r="N11" s="7" t="s">
        <v>1800</v>
      </c>
      <c r="O11" s="7" t="s">
        <v>648</v>
      </c>
      <c r="P11" s="7" t="s">
        <v>1799</v>
      </c>
      <c r="Q11" s="11" t="s">
        <v>18</v>
      </c>
      <c r="R11" s="11" t="s">
        <v>18</v>
      </c>
      <c r="S11" s="11" t="s">
        <v>18</v>
      </c>
      <c r="T11" s="7" t="s">
        <v>19</v>
      </c>
      <c r="U11" s="7" t="s">
        <v>18</v>
      </c>
      <c r="V11" s="7" t="s">
        <v>18</v>
      </c>
      <c r="W11" s="7" t="s">
        <v>18</v>
      </c>
      <c r="X11" s="7" t="s">
        <v>19</v>
      </c>
    </row>
    <row r="12" spans="1:24" ht="160" x14ac:dyDescent="0.2">
      <c r="B12" s="6" t="s">
        <v>168</v>
      </c>
      <c r="C12" s="6">
        <v>2011</v>
      </c>
      <c r="D12" s="8" t="s">
        <v>170</v>
      </c>
      <c r="E12" s="7" t="s">
        <v>241</v>
      </c>
      <c r="F12" s="6" t="s">
        <v>169</v>
      </c>
      <c r="G12" s="6" t="s">
        <v>1841</v>
      </c>
      <c r="H12" s="7" t="s">
        <v>522</v>
      </c>
      <c r="I12" s="6" t="s">
        <v>1837</v>
      </c>
      <c r="J12" s="6" t="s">
        <v>1815</v>
      </c>
      <c r="K12" s="7" t="s">
        <v>1782</v>
      </c>
      <c r="L12" s="7" t="s">
        <v>1838</v>
      </c>
      <c r="M12" s="7">
        <v>22</v>
      </c>
      <c r="N12" s="7" t="s">
        <v>255</v>
      </c>
      <c r="O12" s="7" t="s">
        <v>1839</v>
      </c>
      <c r="P12" s="7" t="s">
        <v>255</v>
      </c>
      <c r="Q12" s="11" t="s">
        <v>18</v>
      </c>
      <c r="R12" s="11" t="s">
        <v>18</v>
      </c>
      <c r="S12" s="11" t="s">
        <v>18</v>
      </c>
      <c r="T12" s="7" t="s">
        <v>19</v>
      </c>
      <c r="U12" s="7" t="s">
        <v>18</v>
      </c>
      <c r="V12" s="7" t="s">
        <v>18</v>
      </c>
      <c r="W12" s="7" t="s">
        <v>19</v>
      </c>
      <c r="X12" s="7" t="s">
        <v>19</v>
      </c>
    </row>
    <row r="13" spans="1:24" ht="112" x14ac:dyDescent="0.2">
      <c r="B13" s="11" t="s">
        <v>187</v>
      </c>
      <c r="C13" s="11">
        <v>2013</v>
      </c>
      <c r="D13" s="5" t="s">
        <v>762</v>
      </c>
      <c r="E13" s="14" t="s">
        <v>230</v>
      </c>
      <c r="F13" s="11" t="s">
        <v>188</v>
      </c>
      <c r="G13" s="11" t="s">
        <v>763</v>
      </c>
      <c r="H13" s="14" t="s">
        <v>439</v>
      </c>
      <c r="I13" s="11" t="s">
        <v>189</v>
      </c>
      <c r="J13" s="11" t="s">
        <v>1866</v>
      </c>
      <c r="K13" s="14" t="s">
        <v>1782</v>
      </c>
      <c r="L13" s="7" t="s">
        <v>1867</v>
      </c>
      <c r="M13" s="7">
        <v>0</v>
      </c>
      <c r="N13" s="7" t="s">
        <v>255</v>
      </c>
      <c r="O13" s="7" t="s">
        <v>266</v>
      </c>
      <c r="P13" s="7" t="s">
        <v>764</v>
      </c>
      <c r="Q13" s="11" t="s">
        <v>18</v>
      </c>
      <c r="R13" s="11" t="s">
        <v>18</v>
      </c>
      <c r="S13" s="11" t="s">
        <v>18</v>
      </c>
      <c r="T13" s="7" t="s">
        <v>19</v>
      </c>
      <c r="U13" s="7" t="s">
        <v>18</v>
      </c>
      <c r="V13" s="7" t="s">
        <v>18</v>
      </c>
      <c r="W13" s="7" t="s">
        <v>18</v>
      </c>
      <c r="X13" s="7" t="s">
        <v>19</v>
      </c>
    </row>
    <row r="14" spans="1:24" ht="128" x14ac:dyDescent="0.2">
      <c r="B14" s="11" t="s">
        <v>205</v>
      </c>
      <c r="C14" s="11">
        <v>2014</v>
      </c>
      <c r="D14" s="5" t="s">
        <v>208</v>
      </c>
      <c r="E14" s="14" t="s">
        <v>241</v>
      </c>
      <c r="F14" s="11" t="s">
        <v>206</v>
      </c>
      <c r="G14" s="11" t="s">
        <v>1881</v>
      </c>
      <c r="H14" s="14" t="s">
        <v>1882</v>
      </c>
      <c r="I14" s="11" t="s">
        <v>207</v>
      </c>
      <c r="J14" s="11" t="s">
        <v>1815</v>
      </c>
      <c r="K14" s="14" t="s">
        <v>1782</v>
      </c>
      <c r="L14" s="7" t="s">
        <v>1782</v>
      </c>
      <c r="M14" s="7" t="s">
        <v>1893</v>
      </c>
      <c r="N14" s="7" t="s">
        <v>255</v>
      </c>
      <c r="O14" s="7" t="s">
        <v>255</v>
      </c>
      <c r="P14" s="7" t="s">
        <v>255</v>
      </c>
      <c r="Q14" s="11" t="s">
        <v>18</v>
      </c>
      <c r="R14" s="11" t="s">
        <v>18</v>
      </c>
      <c r="S14" s="11" t="s">
        <v>18</v>
      </c>
      <c r="T14" s="7" t="s">
        <v>19</v>
      </c>
      <c r="U14" s="7" t="s">
        <v>18</v>
      </c>
      <c r="V14" s="7" t="s">
        <v>18</v>
      </c>
      <c r="W14" s="7" t="s">
        <v>18</v>
      </c>
      <c r="X14" s="7" t="s">
        <v>18</v>
      </c>
    </row>
    <row r="15" spans="1:24" ht="128" x14ac:dyDescent="0.2">
      <c r="B15" s="11" t="s">
        <v>198</v>
      </c>
      <c r="C15" s="11">
        <v>2014</v>
      </c>
      <c r="D15" s="5" t="s">
        <v>201</v>
      </c>
      <c r="E15" s="14" t="s">
        <v>230</v>
      </c>
      <c r="F15" s="11" t="s">
        <v>199</v>
      </c>
      <c r="G15" s="11" t="s">
        <v>200</v>
      </c>
      <c r="H15" s="14" t="s">
        <v>1023</v>
      </c>
      <c r="I15" s="11" t="s">
        <v>1886</v>
      </c>
      <c r="J15" s="11" t="s">
        <v>1887</v>
      </c>
      <c r="K15" s="14" t="s">
        <v>1889</v>
      </c>
      <c r="L15" s="7" t="s">
        <v>1890</v>
      </c>
      <c r="M15" s="7">
        <v>32</v>
      </c>
      <c r="N15" s="7" t="s">
        <v>1883</v>
      </c>
      <c r="O15" s="7" t="s">
        <v>1884</v>
      </c>
      <c r="P15" s="7" t="s">
        <v>1885</v>
      </c>
      <c r="Q15" s="11" t="s">
        <v>19</v>
      </c>
      <c r="R15" s="11" t="s">
        <v>18</v>
      </c>
      <c r="S15" s="11" t="s">
        <v>19</v>
      </c>
      <c r="T15" s="7" t="s">
        <v>18</v>
      </c>
      <c r="U15" s="7" t="s">
        <v>19</v>
      </c>
      <c r="V15" s="7" t="s">
        <v>18</v>
      </c>
      <c r="W15" s="7" t="s">
        <v>18</v>
      </c>
      <c r="X15" s="7" t="s">
        <v>19</v>
      </c>
    </row>
    <row r="16" spans="1:24" ht="96" x14ac:dyDescent="0.2">
      <c r="B16" s="11" t="s">
        <v>209</v>
      </c>
      <c r="C16" s="11">
        <v>2014</v>
      </c>
      <c r="D16" s="5" t="s">
        <v>212</v>
      </c>
      <c r="E16" s="14" t="s">
        <v>241</v>
      </c>
      <c r="F16" s="11" t="s">
        <v>210</v>
      </c>
      <c r="G16" s="11" t="s">
        <v>1891</v>
      </c>
      <c r="H16" s="14" t="s">
        <v>522</v>
      </c>
      <c r="I16" s="11" t="s">
        <v>211</v>
      </c>
      <c r="J16" s="11" t="s">
        <v>1892</v>
      </c>
      <c r="K16" s="14" t="s">
        <v>1782</v>
      </c>
      <c r="L16" s="7" t="s">
        <v>1782</v>
      </c>
      <c r="M16" s="7" t="s">
        <v>1893</v>
      </c>
      <c r="N16" s="7" t="s">
        <v>255</v>
      </c>
      <c r="O16" s="7" t="s">
        <v>255</v>
      </c>
      <c r="P16" s="7" t="s">
        <v>255</v>
      </c>
      <c r="Q16" s="11" t="s">
        <v>19</v>
      </c>
      <c r="R16" s="11" t="s">
        <v>18</v>
      </c>
      <c r="S16" s="11" t="s">
        <v>18</v>
      </c>
      <c r="T16" s="7" t="s">
        <v>18</v>
      </c>
      <c r="U16" s="7" t="s">
        <v>18</v>
      </c>
      <c r="V16" s="7" t="s">
        <v>18</v>
      </c>
      <c r="W16" s="7" t="s">
        <v>18</v>
      </c>
      <c r="X16" s="7" t="s">
        <v>18</v>
      </c>
    </row>
    <row r="17" spans="1:24" ht="160" x14ac:dyDescent="0.2">
      <c r="B17" s="6" t="s">
        <v>77</v>
      </c>
      <c r="C17" s="6">
        <v>2007</v>
      </c>
      <c r="D17" s="10" t="s">
        <v>81</v>
      </c>
      <c r="E17" s="7" t="s">
        <v>241</v>
      </c>
      <c r="F17" s="6" t="s">
        <v>78</v>
      </c>
      <c r="G17" s="6" t="s">
        <v>1771</v>
      </c>
      <c r="H17" s="7" t="s">
        <v>82</v>
      </c>
      <c r="I17" s="6" t="s">
        <v>79</v>
      </c>
      <c r="J17" s="6" t="s">
        <v>1768</v>
      </c>
      <c r="K17" s="7" t="s">
        <v>80</v>
      </c>
      <c r="L17" s="7" t="s">
        <v>83</v>
      </c>
      <c r="M17" s="7">
        <v>14</v>
      </c>
      <c r="N17" s="7" t="s">
        <v>84</v>
      </c>
      <c r="O17" s="7" t="s">
        <v>255</v>
      </c>
      <c r="P17" s="7" t="s">
        <v>18</v>
      </c>
      <c r="Q17" s="11" t="s">
        <v>18</v>
      </c>
      <c r="R17" s="11" t="s">
        <v>18</v>
      </c>
      <c r="S17" s="11" t="s">
        <v>18</v>
      </c>
      <c r="T17" s="7" t="s">
        <v>19</v>
      </c>
      <c r="U17" s="7" t="s">
        <v>18</v>
      </c>
      <c r="V17" s="7" t="s">
        <v>255</v>
      </c>
      <c r="W17" s="7" t="s">
        <v>255</v>
      </c>
      <c r="X17" s="7" t="s">
        <v>19</v>
      </c>
    </row>
    <row r="18" spans="1:24" ht="144" x14ac:dyDescent="0.2">
      <c r="B18" s="11" t="s">
        <v>216</v>
      </c>
      <c r="C18" s="11">
        <v>2014</v>
      </c>
      <c r="D18" s="5" t="s">
        <v>218</v>
      </c>
      <c r="E18" s="14" t="s">
        <v>230</v>
      </c>
      <c r="F18" s="11" t="s">
        <v>1894</v>
      </c>
      <c r="G18" s="11" t="s">
        <v>1895</v>
      </c>
      <c r="H18" s="14" t="s">
        <v>1896</v>
      </c>
      <c r="I18" s="11" t="s">
        <v>217</v>
      </c>
      <c r="J18" s="11" t="s">
        <v>1897</v>
      </c>
      <c r="K18" s="14" t="s">
        <v>1898</v>
      </c>
      <c r="L18" s="7" t="s">
        <v>1899</v>
      </c>
      <c r="M18" s="7">
        <v>124</v>
      </c>
      <c r="N18" s="7" t="s">
        <v>1900</v>
      </c>
      <c r="O18" s="7" t="s">
        <v>1901</v>
      </c>
      <c r="P18" s="7" t="s">
        <v>255</v>
      </c>
      <c r="Q18" s="11" t="s">
        <v>18</v>
      </c>
      <c r="R18" s="11" t="s">
        <v>18</v>
      </c>
      <c r="S18" s="11" t="s">
        <v>18</v>
      </c>
      <c r="T18" s="7" t="s">
        <v>19</v>
      </c>
      <c r="U18" s="7" t="s">
        <v>18</v>
      </c>
      <c r="V18" s="7" t="s">
        <v>255</v>
      </c>
      <c r="W18" s="7" t="s">
        <v>255</v>
      </c>
      <c r="X18" s="7" t="s">
        <v>19</v>
      </c>
    </row>
    <row r="19" spans="1:24" ht="240" x14ac:dyDescent="0.2">
      <c r="B19" s="6" t="s">
        <v>93</v>
      </c>
      <c r="C19" s="6">
        <v>2008</v>
      </c>
      <c r="D19" s="8" t="s">
        <v>98</v>
      </c>
      <c r="E19" s="7" t="s">
        <v>241</v>
      </c>
      <c r="F19" s="6" t="s">
        <v>94</v>
      </c>
      <c r="G19" s="6" t="s">
        <v>95</v>
      </c>
      <c r="H19" s="7" t="s">
        <v>99</v>
      </c>
      <c r="I19" s="6" t="s">
        <v>96</v>
      </c>
      <c r="J19" s="6" t="s">
        <v>1783</v>
      </c>
      <c r="K19" s="7" t="s">
        <v>97</v>
      </c>
      <c r="L19" s="7" t="s">
        <v>100</v>
      </c>
      <c r="M19" s="7">
        <v>44</v>
      </c>
      <c r="N19" s="7" t="s">
        <v>101</v>
      </c>
      <c r="O19" s="7" t="s">
        <v>102</v>
      </c>
      <c r="P19" s="7" t="s">
        <v>1863</v>
      </c>
      <c r="Q19" s="11" t="s">
        <v>18</v>
      </c>
      <c r="R19" s="11" t="s">
        <v>19</v>
      </c>
      <c r="S19" s="11" t="s">
        <v>255</v>
      </c>
      <c r="T19" s="7" t="s">
        <v>19</v>
      </c>
      <c r="U19" s="7" t="s">
        <v>19</v>
      </c>
      <c r="V19" s="7" t="s">
        <v>255</v>
      </c>
      <c r="W19" s="7" t="s">
        <v>255</v>
      </c>
      <c r="X19" s="7" t="s">
        <v>19</v>
      </c>
    </row>
    <row r="20" spans="1:24" ht="96" x14ac:dyDescent="0.2">
      <c r="B20" s="6" t="s">
        <v>64</v>
      </c>
      <c r="C20" s="6">
        <v>2007</v>
      </c>
      <c r="D20" s="10" t="s">
        <v>68</v>
      </c>
      <c r="E20" s="7" t="s">
        <v>230</v>
      </c>
      <c r="F20" s="6" t="s">
        <v>65</v>
      </c>
      <c r="G20" s="6" t="s">
        <v>1772</v>
      </c>
      <c r="H20" s="7" t="s">
        <v>1770</v>
      </c>
      <c r="I20" s="6" t="s">
        <v>66</v>
      </c>
      <c r="J20" s="6" t="s">
        <v>1769</v>
      </c>
      <c r="K20" s="7" t="s">
        <v>67</v>
      </c>
      <c r="L20" s="7" t="s">
        <v>69</v>
      </c>
      <c r="M20" s="7">
        <v>18</v>
      </c>
      <c r="N20" s="7" t="s">
        <v>19</v>
      </c>
      <c r="O20" s="7" t="s">
        <v>255</v>
      </c>
      <c r="P20" s="7" t="s">
        <v>19</v>
      </c>
      <c r="Q20" s="11" t="s">
        <v>18</v>
      </c>
      <c r="R20" s="11" t="s">
        <v>18</v>
      </c>
      <c r="S20" s="11" t="s">
        <v>18</v>
      </c>
      <c r="T20" s="7" t="s">
        <v>19</v>
      </c>
      <c r="U20" s="7" t="s">
        <v>18</v>
      </c>
      <c r="V20" s="7" t="s">
        <v>255</v>
      </c>
      <c r="W20" s="7" t="s">
        <v>255</v>
      </c>
      <c r="X20" s="7" t="s">
        <v>255</v>
      </c>
    </row>
    <row r="21" spans="1:24" ht="112" x14ac:dyDescent="0.2">
      <c r="A21" s="7" t="s">
        <v>1808</v>
      </c>
      <c r="B21" s="11" t="s">
        <v>179</v>
      </c>
      <c r="C21" s="11">
        <v>2013</v>
      </c>
      <c r="D21" s="10" t="s">
        <v>182</v>
      </c>
      <c r="E21" s="14" t="s">
        <v>230</v>
      </c>
      <c r="F21" s="11" t="s">
        <v>129</v>
      </c>
      <c r="G21" s="11" t="s">
        <v>180</v>
      </c>
      <c r="H21" s="14" t="s">
        <v>522</v>
      </c>
      <c r="I21" s="11" t="s">
        <v>181</v>
      </c>
      <c r="J21" s="11" t="s">
        <v>1059</v>
      </c>
      <c r="K21" s="7" t="s">
        <v>1782</v>
      </c>
      <c r="L21" s="14" t="s">
        <v>1870</v>
      </c>
      <c r="M21" s="7">
        <v>124</v>
      </c>
      <c r="N21" s="7" t="s">
        <v>1869</v>
      </c>
      <c r="O21" s="7" t="s">
        <v>1868</v>
      </c>
      <c r="P21" s="7" t="s">
        <v>255</v>
      </c>
      <c r="Q21" s="11" t="s">
        <v>18</v>
      </c>
      <c r="R21" s="11" t="s">
        <v>18</v>
      </c>
      <c r="S21" s="11" t="s">
        <v>18</v>
      </c>
      <c r="T21" s="7" t="s">
        <v>19</v>
      </c>
      <c r="U21" s="7" t="s">
        <v>18</v>
      </c>
      <c r="V21" s="7" t="s">
        <v>18</v>
      </c>
      <c r="W21" s="7" t="s">
        <v>18</v>
      </c>
      <c r="X21" s="7" t="s">
        <v>19</v>
      </c>
    </row>
    <row r="22" spans="1:24" ht="208" x14ac:dyDescent="0.2">
      <c r="B22" s="11" t="s">
        <v>190</v>
      </c>
      <c r="C22" s="11">
        <v>2013</v>
      </c>
      <c r="D22" s="5" t="s">
        <v>193</v>
      </c>
      <c r="E22" s="14" t="s">
        <v>230</v>
      </c>
      <c r="F22" s="11" t="s">
        <v>191</v>
      </c>
      <c r="G22" s="11" t="s">
        <v>1875</v>
      </c>
      <c r="H22" s="14" t="s">
        <v>439</v>
      </c>
      <c r="I22" s="11" t="s">
        <v>192</v>
      </c>
      <c r="J22" s="11" t="s">
        <v>1873</v>
      </c>
      <c r="K22" s="14" t="s">
        <v>1872</v>
      </c>
      <c r="L22" s="7" t="s">
        <v>1871</v>
      </c>
      <c r="M22" s="7">
        <v>21</v>
      </c>
      <c r="N22" s="7" t="s">
        <v>255</v>
      </c>
      <c r="O22" s="7" t="s">
        <v>255</v>
      </c>
      <c r="P22" s="7" t="s">
        <v>255</v>
      </c>
      <c r="Q22" s="11" t="s">
        <v>19</v>
      </c>
      <c r="R22" s="11" t="s">
        <v>18</v>
      </c>
      <c r="S22" s="11" t="s">
        <v>19</v>
      </c>
      <c r="T22" s="7" t="s">
        <v>18</v>
      </c>
      <c r="U22" s="7" t="s">
        <v>19</v>
      </c>
      <c r="V22" s="7" t="s">
        <v>18</v>
      </c>
      <c r="W22" s="7" t="s">
        <v>18</v>
      </c>
      <c r="X22" s="7" t="s">
        <v>18</v>
      </c>
    </row>
    <row r="23" spans="1:24" ht="160" x14ac:dyDescent="0.2">
      <c r="B23" s="6" t="s">
        <v>103</v>
      </c>
      <c r="C23" s="6">
        <v>2008</v>
      </c>
      <c r="D23" s="8" t="s">
        <v>108</v>
      </c>
      <c r="E23" s="7" t="s">
        <v>230</v>
      </c>
      <c r="F23" s="6" t="s">
        <v>104</v>
      </c>
      <c r="G23" s="6" t="s">
        <v>105</v>
      </c>
      <c r="H23" s="7" t="s">
        <v>109</v>
      </c>
      <c r="I23" s="6" t="s">
        <v>106</v>
      </c>
      <c r="J23" s="6" t="s">
        <v>1784</v>
      </c>
      <c r="K23" s="7" t="s">
        <v>107</v>
      </c>
      <c r="L23" s="7" t="s">
        <v>110</v>
      </c>
      <c r="M23" s="7">
        <v>37</v>
      </c>
      <c r="N23" s="7" t="s">
        <v>255</v>
      </c>
      <c r="O23" s="7" t="s">
        <v>26</v>
      </c>
      <c r="P23" s="7" t="s">
        <v>1864</v>
      </c>
      <c r="Q23" s="11" t="s">
        <v>19</v>
      </c>
      <c r="R23" s="11" t="s">
        <v>27</v>
      </c>
      <c r="S23" s="11" t="s">
        <v>19</v>
      </c>
      <c r="V23" s="7" t="s">
        <v>18</v>
      </c>
      <c r="W23" s="7" t="s">
        <v>19</v>
      </c>
      <c r="X23" s="7" t="s">
        <v>19</v>
      </c>
    </row>
    <row r="24" spans="1:24" ht="288" x14ac:dyDescent="0.2">
      <c r="B24" s="6" t="s">
        <v>111</v>
      </c>
      <c r="C24" s="6">
        <v>2008</v>
      </c>
      <c r="D24" s="8" t="s">
        <v>116</v>
      </c>
      <c r="E24" s="7" t="s">
        <v>230</v>
      </c>
      <c r="F24" s="6" t="s">
        <v>112</v>
      </c>
      <c r="G24" s="6" t="s">
        <v>113</v>
      </c>
      <c r="H24" s="7" t="s">
        <v>117</v>
      </c>
      <c r="I24" s="6" t="s">
        <v>114</v>
      </c>
      <c r="J24" s="6" t="s">
        <v>1785</v>
      </c>
      <c r="K24" s="7" t="s">
        <v>115</v>
      </c>
      <c r="L24" s="7" t="s">
        <v>118</v>
      </c>
      <c r="M24" s="7">
        <v>120</v>
      </c>
      <c r="N24" s="7" t="s">
        <v>40</v>
      </c>
      <c r="O24" s="7" t="s">
        <v>119</v>
      </c>
      <c r="P24" s="7" t="s">
        <v>18</v>
      </c>
      <c r="Q24" s="11" t="s">
        <v>19</v>
      </c>
      <c r="R24" s="11" t="s">
        <v>19</v>
      </c>
      <c r="S24" s="11" t="s">
        <v>19</v>
      </c>
      <c r="T24" s="7" t="s">
        <v>18</v>
      </c>
      <c r="U24" s="7" t="s">
        <v>19</v>
      </c>
      <c r="V24" s="7" t="s">
        <v>18</v>
      </c>
      <c r="W24" s="7" t="s">
        <v>18</v>
      </c>
      <c r="X24" s="7" t="s">
        <v>18</v>
      </c>
    </row>
    <row r="25" spans="1:24" ht="176" x14ac:dyDescent="0.2">
      <c r="B25" s="11" t="s">
        <v>161</v>
      </c>
      <c r="C25" s="11">
        <v>2011</v>
      </c>
      <c r="D25" s="10" t="s">
        <v>164</v>
      </c>
      <c r="E25" s="14" t="s">
        <v>230</v>
      </c>
      <c r="F25" s="11" t="s">
        <v>162</v>
      </c>
      <c r="G25" s="11" t="s">
        <v>1847</v>
      </c>
      <c r="H25" s="14" t="s">
        <v>1843</v>
      </c>
      <c r="I25" s="11" t="s">
        <v>163</v>
      </c>
      <c r="J25" s="11" t="s">
        <v>1842</v>
      </c>
      <c r="K25" s="7" t="s">
        <v>1848</v>
      </c>
      <c r="L25" s="7" t="s">
        <v>1845</v>
      </c>
      <c r="M25" s="7" t="s">
        <v>1846</v>
      </c>
      <c r="N25" s="7" t="s">
        <v>1831</v>
      </c>
      <c r="O25" s="7" t="s">
        <v>1844</v>
      </c>
      <c r="P25" s="7" t="s">
        <v>255</v>
      </c>
      <c r="Q25" s="11" t="s">
        <v>18</v>
      </c>
      <c r="R25" s="11" t="s">
        <v>18</v>
      </c>
      <c r="S25" s="11" t="s">
        <v>18</v>
      </c>
      <c r="T25" s="7" t="s">
        <v>19</v>
      </c>
      <c r="U25" s="7" t="s">
        <v>18</v>
      </c>
      <c r="V25" s="7" t="s">
        <v>255</v>
      </c>
      <c r="W25" s="7" t="s">
        <v>18</v>
      </c>
      <c r="X25" s="7" t="s">
        <v>255</v>
      </c>
    </row>
    <row r="26" spans="1:24" ht="128" x14ac:dyDescent="0.2">
      <c r="B26" s="11" t="s">
        <v>58</v>
      </c>
      <c r="C26" s="11">
        <v>2007</v>
      </c>
      <c r="D26" s="10" t="s">
        <v>62</v>
      </c>
      <c r="E26" s="14" t="s">
        <v>241</v>
      </c>
      <c r="F26" s="11" t="s">
        <v>59</v>
      </c>
      <c r="G26" s="11" t="s">
        <v>60</v>
      </c>
      <c r="H26" s="14" t="s">
        <v>1778</v>
      </c>
      <c r="I26" s="11" t="s">
        <v>1774</v>
      </c>
      <c r="J26" s="11" t="s">
        <v>1773</v>
      </c>
      <c r="K26" s="14" t="s">
        <v>61</v>
      </c>
      <c r="L26" s="14" t="s">
        <v>63</v>
      </c>
      <c r="M26" s="14">
        <v>979</v>
      </c>
      <c r="N26" s="14" t="s">
        <v>255</v>
      </c>
      <c r="O26" s="14" t="s">
        <v>255</v>
      </c>
      <c r="P26" s="14" t="s">
        <v>255</v>
      </c>
      <c r="Q26" s="11" t="s">
        <v>18</v>
      </c>
      <c r="R26" s="11" t="s">
        <v>18</v>
      </c>
      <c r="S26" s="11" t="s">
        <v>18</v>
      </c>
      <c r="V26" s="7" t="s">
        <v>18</v>
      </c>
      <c r="W26" s="7" t="s">
        <v>18</v>
      </c>
      <c r="X26" s="7" t="s">
        <v>18</v>
      </c>
    </row>
    <row r="27" spans="1:24" ht="144" x14ac:dyDescent="0.2">
      <c r="B27" s="6" t="s">
        <v>12</v>
      </c>
      <c r="C27" s="6">
        <v>2005</v>
      </c>
      <c r="D27" s="8" t="s">
        <v>16</v>
      </c>
      <c r="E27" s="6" t="s">
        <v>230</v>
      </c>
      <c r="F27" s="6" t="s">
        <v>13</v>
      </c>
      <c r="G27" s="6" t="s">
        <v>14</v>
      </c>
      <c r="H27" s="7" t="s">
        <v>1862</v>
      </c>
      <c r="I27" s="6" t="s">
        <v>231</v>
      </c>
      <c r="J27" s="6" t="s">
        <v>1764</v>
      </c>
      <c r="K27" s="7" t="s">
        <v>15</v>
      </c>
      <c r="L27" s="7" t="s">
        <v>17</v>
      </c>
      <c r="M27" s="7">
        <v>79</v>
      </c>
      <c r="N27" s="7" t="s">
        <v>18</v>
      </c>
      <c r="O27" s="7" t="s">
        <v>19</v>
      </c>
      <c r="P27" s="9" t="s">
        <v>18</v>
      </c>
      <c r="Q27" s="6" t="s">
        <v>19</v>
      </c>
      <c r="R27" s="6" t="s">
        <v>18</v>
      </c>
      <c r="S27" s="6" t="s">
        <v>19</v>
      </c>
      <c r="V27" s="7" t="s">
        <v>255</v>
      </c>
      <c r="W27" s="7" t="s">
        <v>19</v>
      </c>
      <c r="X27" s="7" t="s">
        <v>19</v>
      </c>
    </row>
    <row r="28" spans="1:24" ht="144" x14ac:dyDescent="0.2">
      <c r="B28" s="6" t="s">
        <v>12</v>
      </c>
      <c r="C28" s="6">
        <v>2005</v>
      </c>
      <c r="D28" s="10" t="s">
        <v>23</v>
      </c>
      <c r="E28" s="7" t="s">
        <v>230</v>
      </c>
      <c r="F28" s="6" t="s">
        <v>20</v>
      </c>
      <c r="G28" s="9" t="s">
        <v>21</v>
      </c>
      <c r="H28" s="7" t="s">
        <v>24</v>
      </c>
      <c r="I28" s="6" t="s">
        <v>22</v>
      </c>
      <c r="J28" s="6" t="s">
        <v>1810</v>
      </c>
      <c r="K28" s="7" t="s">
        <v>15</v>
      </c>
      <c r="L28" s="7" t="s">
        <v>25</v>
      </c>
      <c r="M28" s="7">
        <v>57</v>
      </c>
      <c r="N28" s="7" t="s">
        <v>18</v>
      </c>
      <c r="O28" s="7" t="s">
        <v>26</v>
      </c>
      <c r="P28" s="9" t="s">
        <v>18</v>
      </c>
      <c r="Q28" s="11" t="s">
        <v>19</v>
      </c>
      <c r="R28" s="11" t="s">
        <v>27</v>
      </c>
      <c r="S28" s="11" t="s">
        <v>19</v>
      </c>
      <c r="V28" s="7" t="s">
        <v>255</v>
      </c>
      <c r="W28" s="7" t="s">
        <v>255</v>
      </c>
      <c r="X28" s="7" t="s">
        <v>19</v>
      </c>
    </row>
    <row r="29" spans="1:24" ht="272" x14ac:dyDescent="0.2">
      <c r="B29" s="6" t="s">
        <v>171</v>
      </c>
      <c r="C29" s="6">
        <v>2011</v>
      </c>
      <c r="D29" s="8" t="s">
        <v>174</v>
      </c>
      <c r="E29" s="7" t="s">
        <v>230</v>
      </c>
      <c r="F29" s="6" t="s">
        <v>172</v>
      </c>
      <c r="G29" s="6" t="s">
        <v>1849</v>
      </c>
      <c r="H29" s="7" t="s">
        <v>1852</v>
      </c>
      <c r="I29" s="6" t="s">
        <v>173</v>
      </c>
      <c r="J29" s="6" t="s">
        <v>1854</v>
      </c>
      <c r="K29" s="7" t="s">
        <v>1851</v>
      </c>
      <c r="L29" s="7" t="s">
        <v>1853</v>
      </c>
      <c r="M29" s="7">
        <v>21</v>
      </c>
      <c r="N29" s="7" t="s">
        <v>577</v>
      </c>
      <c r="O29" s="7" t="s">
        <v>1850</v>
      </c>
      <c r="P29" s="7" t="s">
        <v>1855</v>
      </c>
      <c r="Q29" s="11" t="s">
        <v>19</v>
      </c>
      <c r="R29" s="11" t="s">
        <v>19</v>
      </c>
      <c r="S29" s="11" t="s">
        <v>19</v>
      </c>
      <c r="T29" s="7" t="s">
        <v>18</v>
      </c>
      <c r="U29" s="7" t="s">
        <v>19</v>
      </c>
      <c r="V29" s="14" t="s">
        <v>18</v>
      </c>
      <c r="W29" s="14" t="s">
        <v>18</v>
      </c>
      <c r="X29" s="7" t="s">
        <v>18</v>
      </c>
    </row>
    <row r="30" spans="1:24" ht="112" x14ac:dyDescent="0.2">
      <c r="B30" s="11" t="s">
        <v>213</v>
      </c>
      <c r="C30" s="11">
        <v>2014</v>
      </c>
      <c r="D30" s="5" t="s">
        <v>215</v>
      </c>
      <c r="E30" s="14" t="s">
        <v>230</v>
      </c>
      <c r="F30" s="11" t="s">
        <v>214</v>
      </c>
      <c r="G30" s="11" t="s">
        <v>1904</v>
      </c>
      <c r="H30" s="14" t="s">
        <v>1902</v>
      </c>
      <c r="I30" s="11" t="s">
        <v>53</v>
      </c>
      <c r="J30" s="11" t="s">
        <v>1905</v>
      </c>
      <c r="K30" s="14" t="s">
        <v>1782</v>
      </c>
      <c r="L30" s="7" t="s">
        <v>1903</v>
      </c>
      <c r="M30" s="7">
        <v>13</v>
      </c>
      <c r="N30" s="7" t="s">
        <v>255</v>
      </c>
      <c r="O30" s="7" t="s">
        <v>255</v>
      </c>
      <c r="P30" s="7" t="s">
        <v>255</v>
      </c>
      <c r="Q30" s="11" t="s">
        <v>19</v>
      </c>
      <c r="R30" s="11" t="s">
        <v>19</v>
      </c>
      <c r="S30" s="11" t="s">
        <v>18</v>
      </c>
      <c r="T30" s="7" t="s">
        <v>19</v>
      </c>
      <c r="U30" s="7" t="s">
        <v>19</v>
      </c>
      <c r="V30" s="7" t="s">
        <v>18</v>
      </c>
      <c r="W30" s="7" t="s">
        <v>18</v>
      </c>
      <c r="X30" s="7" t="s">
        <v>18</v>
      </c>
    </row>
    <row r="31" spans="1:24" ht="80" x14ac:dyDescent="0.2">
      <c r="B31" s="6" t="s">
        <v>85</v>
      </c>
      <c r="C31" s="6">
        <v>2007</v>
      </c>
      <c r="D31" s="8" t="s">
        <v>90</v>
      </c>
      <c r="E31" s="7" t="s">
        <v>230</v>
      </c>
      <c r="F31" s="6" t="s">
        <v>86</v>
      </c>
      <c r="G31" s="6" t="s">
        <v>87</v>
      </c>
      <c r="H31" s="7" t="s">
        <v>91</v>
      </c>
      <c r="I31" s="6" t="s">
        <v>88</v>
      </c>
      <c r="J31" s="6" t="s">
        <v>1775</v>
      </c>
      <c r="K31" s="7" t="s">
        <v>89</v>
      </c>
      <c r="L31" s="7" t="s">
        <v>92</v>
      </c>
      <c r="M31" s="7">
        <v>659</v>
      </c>
      <c r="N31" s="7" t="s">
        <v>18</v>
      </c>
      <c r="O31" s="7" t="s">
        <v>255</v>
      </c>
      <c r="P31" s="7" t="s">
        <v>18</v>
      </c>
      <c r="Q31" s="11" t="s">
        <v>18</v>
      </c>
      <c r="R31" s="11" t="s">
        <v>18</v>
      </c>
      <c r="S31" s="11" t="s">
        <v>18</v>
      </c>
      <c r="V31" s="7" t="s">
        <v>18</v>
      </c>
      <c r="W31" s="7" t="s">
        <v>18</v>
      </c>
      <c r="X31" s="7" t="s">
        <v>18</v>
      </c>
    </row>
    <row r="32" spans="1:24" ht="160" x14ac:dyDescent="0.2">
      <c r="B32" s="11" t="s">
        <v>70</v>
      </c>
      <c r="C32" s="11">
        <v>2007</v>
      </c>
      <c r="D32" s="8" t="s">
        <v>75</v>
      </c>
      <c r="E32" s="7" t="s">
        <v>241</v>
      </c>
      <c r="F32" s="11" t="s">
        <v>71</v>
      </c>
      <c r="G32" s="11" t="s">
        <v>72</v>
      </c>
      <c r="H32" s="7" t="s">
        <v>1777</v>
      </c>
      <c r="I32" s="11" t="s">
        <v>73</v>
      </c>
      <c r="J32" s="11" t="s">
        <v>1780</v>
      </c>
      <c r="K32" s="7" t="s">
        <v>74</v>
      </c>
      <c r="L32" s="7" t="s">
        <v>76</v>
      </c>
      <c r="M32" s="7">
        <v>12</v>
      </c>
      <c r="N32" s="7" t="s">
        <v>255</v>
      </c>
      <c r="O32" s="7" t="s">
        <v>36</v>
      </c>
      <c r="P32" s="7" t="s">
        <v>255</v>
      </c>
      <c r="Q32" s="11" t="s">
        <v>19</v>
      </c>
      <c r="R32" s="11" t="s">
        <v>19</v>
      </c>
      <c r="S32" s="11" t="s">
        <v>18</v>
      </c>
      <c r="V32" s="7" t="s">
        <v>18</v>
      </c>
      <c r="W32" s="7" t="s">
        <v>18</v>
      </c>
      <c r="X32" s="7" t="s">
        <v>18</v>
      </c>
    </row>
    <row r="33" spans="1:24" ht="144" x14ac:dyDescent="0.2">
      <c r="B33" s="6" t="s">
        <v>147</v>
      </c>
      <c r="C33" s="6">
        <v>2010</v>
      </c>
      <c r="D33" s="8" t="s">
        <v>150</v>
      </c>
      <c r="E33" s="7" t="s">
        <v>241</v>
      </c>
      <c r="F33" s="6" t="s">
        <v>148</v>
      </c>
      <c r="G33" s="19" t="s">
        <v>1803</v>
      </c>
      <c r="H33" s="7" t="s">
        <v>1804</v>
      </c>
      <c r="I33" s="6" t="s">
        <v>149</v>
      </c>
      <c r="J33" s="6" t="s">
        <v>1809</v>
      </c>
      <c r="K33" s="7" t="s">
        <v>1805</v>
      </c>
      <c r="L33" s="7" t="s">
        <v>1806</v>
      </c>
      <c r="M33" s="7">
        <v>0</v>
      </c>
      <c r="N33" s="7" t="s">
        <v>255</v>
      </c>
      <c r="O33" s="7" t="s">
        <v>1807</v>
      </c>
      <c r="P33" s="7" t="s">
        <v>255</v>
      </c>
      <c r="Q33" s="11" t="s">
        <v>19</v>
      </c>
      <c r="R33" s="11" t="s">
        <v>19</v>
      </c>
      <c r="S33" s="11" t="s">
        <v>19</v>
      </c>
      <c r="T33" s="7" t="s">
        <v>19</v>
      </c>
      <c r="U33" s="7" t="s">
        <v>19</v>
      </c>
      <c r="V33" s="7" t="s">
        <v>18</v>
      </c>
      <c r="W33" s="7" t="s">
        <v>18</v>
      </c>
      <c r="X33" s="7" t="s">
        <v>18</v>
      </c>
    </row>
    <row r="34" spans="1:24" ht="144" x14ac:dyDescent="0.2">
      <c r="B34" s="6" t="s">
        <v>37</v>
      </c>
      <c r="C34" s="6">
        <v>2005</v>
      </c>
      <c r="D34" s="8" t="s">
        <v>38</v>
      </c>
      <c r="E34" s="7" t="s">
        <v>230</v>
      </c>
      <c r="F34" s="6" t="s">
        <v>29</v>
      </c>
      <c r="G34" s="13" t="s">
        <v>1765</v>
      </c>
      <c r="H34" s="7" t="s">
        <v>537</v>
      </c>
      <c r="I34" s="6" t="s">
        <v>232</v>
      </c>
      <c r="J34" s="6" t="s">
        <v>1766</v>
      </c>
      <c r="K34" s="7" t="s">
        <v>31</v>
      </c>
      <c r="L34" s="7" t="s">
        <v>39</v>
      </c>
      <c r="M34" s="7">
        <v>53</v>
      </c>
      <c r="N34" s="7" t="s">
        <v>40</v>
      </c>
      <c r="O34" s="7" t="s">
        <v>41</v>
      </c>
      <c r="P34" s="9" t="s">
        <v>255</v>
      </c>
      <c r="Q34" s="11" t="s">
        <v>19</v>
      </c>
      <c r="R34" s="11" t="s">
        <v>18</v>
      </c>
      <c r="S34" s="11" t="s">
        <v>19</v>
      </c>
      <c r="V34" s="7" t="s">
        <v>255</v>
      </c>
      <c r="W34" s="7" t="s">
        <v>255</v>
      </c>
      <c r="X34" s="7" t="s">
        <v>255</v>
      </c>
    </row>
    <row r="35" spans="1:24" ht="96" x14ac:dyDescent="0.2">
      <c r="B35" s="6" t="s">
        <v>28</v>
      </c>
      <c r="C35" s="6">
        <v>2005</v>
      </c>
      <c r="D35" s="8" t="s">
        <v>32</v>
      </c>
      <c r="E35" s="7" t="s">
        <v>230</v>
      </c>
      <c r="F35" s="6" t="s">
        <v>29</v>
      </c>
      <c r="G35" s="9" t="s">
        <v>30</v>
      </c>
      <c r="H35" s="7" t="s">
        <v>33</v>
      </c>
      <c r="I35" s="6" t="s">
        <v>232</v>
      </c>
      <c r="J35" s="6" t="s">
        <v>1767</v>
      </c>
      <c r="K35" s="7" t="s">
        <v>31</v>
      </c>
      <c r="L35" s="7" t="s">
        <v>34</v>
      </c>
      <c r="M35" s="7">
        <v>18</v>
      </c>
      <c r="N35" s="7" t="s">
        <v>255</v>
      </c>
      <c r="O35" s="7" t="s">
        <v>36</v>
      </c>
      <c r="P35" s="9" t="s">
        <v>255</v>
      </c>
      <c r="Q35" s="11" t="s">
        <v>19</v>
      </c>
      <c r="R35" s="11" t="s">
        <v>19</v>
      </c>
      <c r="S35" s="11" t="s">
        <v>18</v>
      </c>
      <c r="V35" s="7" t="s">
        <v>18</v>
      </c>
      <c r="W35" s="7" t="s">
        <v>18</v>
      </c>
      <c r="X35" s="7" t="s">
        <v>19</v>
      </c>
    </row>
    <row r="36" spans="1:24" ht="160" x14ac:dyDescent="0.2">
      <c r="A36" s="7" t="s">
        <v>1888</v>
      </c>
      <c r="B36" s="6" t="s">
        <v>120</v>
      </c>
      <c r="C36" s="6">
        <v>2009</v>
      </c>
      <c r="D36" s="8" t="s">
        <v>125</v>
      </c>
      <c r="E36" s="7" t="s">
        <v>230</v>
      </c>
      <c r="F36" s="6" t="s">
        <v>121</v>
      </c>
      <c r="G36" s="6" t="s">
        <v>122</v>
      </c>
      <c r="H36" s="7" t="s">
        <v>126</v>
      </c>
      <c r="I36" s="6" t="s">
        <v>123</v>
      </c>
      <c r="J36" s="6" t="s">
        <v>1813</v>
      </c>
      <c r="K36" s="7" t="s">
        <v>124</v>
      </c>
      <c r="L36" s="7" t="s">
        <v>127</v>
      </c>
      <c r="M36" s="7">
        <v>7</v>
      </c>
      <c r="N36" s="7" t="s">
        <v>40</v>
      </c>
      <c r="O36" s="7" t="s">
        <v>1865</v>
      </c>
      <c r="P36" s="7" t="s">
        <v>1865</v>
      </c>
      <c r="Q36" s="11" t="s">
        <v>19</v>
      </c>
      <c r="R36" s="11" t="s">
        <v>19</v>
      </c>
      <c r="S36" s="11" t="s">
        <v>19</v>
      </c>
      <c r="T36" s="7" t="s">
        <v>18</v>
      </c>
      <c r="U36" s="7" t="s">
        <v>19</v>
      </c>
      <c r="V36" s="7" t="s">
        <v>18</v>
      </c>
      <c r="W36" s="7" t="s">
        <v>18</v>
      </c>
      <c r="X36" s="7" t="s">
        <v>19</v>
      </c>
    </row>
    <row r="37" spans="1:24" ht="256" x14ac:dyDescent="0.2">
      <c r="B37" s="6" t="s">
        <v>120</v>
      </c>
      <c r="C37" s="6">
        <v>2010</v>
      </c>
      <c r="D37" s="8" t="s">
        <v>153</v>
      </c>
      <c r="E37" s="7" t="s">
        <v>230</v>
      </c>
      <c r="F37" s="6" t="s">
        <v>151</v>
      </c>
      <c r="G37" s="6" t="s">
        <v>1817</v>
      </c>
      <c r="H37" s="7" t="s">
        <v>1818</v>
      </c>
      <c r="I37" s="6" t="s">
        <v>152</v>
      </c>
      <c r="J37" s="6" t="s">
        <v>1816</v>
      </c>
      <c r="K37" s="7" t="s">
        <v>1819</v>
      </c>
      <c r="L37" s="7" t="s">
        <v>1782</v>
      </c>
      <c r="M37" s="7" t="s">
        <v>1893</v>
      </c>
      <c r="N37" s="7" t="s">
        <v>1820</v>
      </c>
      <c r="O37" s="7" t="s">
        <v>255</v>
      </c>
      <c r="P37" s="7" t="s">
        <v>1821</v>
      </c>
      <c r="Q37" s="11" t="s">
        <v>19</v>
      </c>
      <c r="R37" s="11" t="s">
        <v>19</v>
      </c>
      <c r="S37" s="11" t="s">
        <v>19</v>
      </c>
      <c r="T37" s="7" t="s">
        <v>18</v>
      </c>
      <c r="U37" s="7" t="s">
        <v>19</v>
      </c>
      <c r="V37" s="7" t="s">
        <v>18</v>
      </c>
      <c r="W37" s="7" t="s">
        <v>18</v>
      </c>
      <c r="X37" s="7" t="s">
        <v>18</v>
      </c>
    </row>
    <row r="38" spans="1:24" ht="128" x14ac:dyDescent="0.2">
      <c r="B38" s="6" t="s">
        <v>42</v>
      </c>
      <c r="C38" s="6">
        <v>2007</v>
      </c>
      <c r="D38" s="8" t="s">
        <v>47</v>
      </c>
      <c r="E38" s="7" t="s">
        <v>230</v>
      </c>
      <c r="F38" s="6" t="s">
        <v>43</v>
      </c>
      <c r="G38" s="13" t="s">
        <v>1776</v>
      </c>
      <c r="H38" s="7" t="s">
        <v>443</v>
      </c>
      <c r="I38" s="6" t="s">
        <v>44</v>
      </c>
      <c r="J38" s="6" t="s">
        <v>1779</v>
      </c>
      <c r="K38" s="7" t="s">
        <v>46</v>
      </c>
      <c r="L38" s="7" t="s">
        <v>48</v>
      </c>
      <c r="M38" s="7">
        <v>59</v>
      </c>
      <c r="N38" s="7" t="s">
        <v>49</v>
      </c>
      <c r="O38" s="7" t="s">
        <v>255</v>
      </c>
      <c r="P38" s="7" t="s">
        <v>255</v>
      </c>
      <c r="Q38" s="11" t="s">
        <v>18</v>
      </c>
      <c r="R38" s="11" t="s">
        <v>18</v>
      </c>
      <c r="S38" s="11" t="s">
        <v>18</v>
      </c>
      <c r="V38" s="7" t="s">
        <v>255</v>
      </c>
      <c r="W38" s="7" t="s">
        <v>255</v>
      </c>
      <c r="X38" s="7" t="s">
        <v>19</v>
      </c>
    </row>
    <row r="39" spans="1:24" ht="144" x14ac:dyDescent="0.2">
      <c r="B39" s="11" t="s">
        <v>50</v>
      </c>
      <c r="C39" s="11">
        <v>2007</v>
      </c>
      <c r="D39" s="8" t="s">
        <v>56</v>
      </c>
      <c r="E39" s="13" t="s">
        <v>230</v>
      </c>
      <c r="F39" s="11" t="s">
        <v>51</v>
      </c>
      <c r="G39" s="11" t="s">
        <v>52</v>
      </c>
      <c r="H39" s="13" t="s">
        <v>57</v>
      </c>
      <c r="I39" s="6" t="s">
        <v>53</v>
      </c>
      <c r="J39" s="6" t="s">
        <v>1781</v>
      </c>
      <c r="K39" s="13" t="s">
        <v>55</v>
      </c>
      <c r="L39" s="13" t="s">
        <v>1782</v>
      </c>
      <c r="M39" s="13" t="s">
        <v>1893</v>
      </c>
      <c r="N39" s="13"/>
      <c r="O39" s="13"/>
      <c r="P39" s="13"/>
      <c r="Q39" s="11" t="s">
        <v>18</v>
      </c>
      <c r="R39" s="11" t="s">
        <v>18</v>
      </c>
      <c r="S39" s="11" t="s">
        <v>18</v>
      </c>
      <c r="V39" s="7" t="s">
        <v>18</v>
      </c>
      <c r="W39" s="7" t="s">
        <v>18</v>
      </c>
      <c r="X39" s="7" t="s">
        <v>19</v>
      </c>
    </row>
    <row r="40" spans="1:24" ht="18" customHeight="1" x14ac:dyDescent="0.2">
      <c r="D40" s="20"/>
      <c r="E40" s="20"/>
      <c r="F40" s="20"/>
      <c r="G40" s="20"/>
      <c r="H40" s="20"/>
      <c r="I40" s="20"/>
      <c r="J40" s="20"/>
    </row>
    <row r="43" spans="1:24" ht="16" customHeight="1" x14ac:dyDescent="0.2"/>
  </sheetData>
  <autoFilter ref="B1:U43">
    <sortState ref="B2:U43">
      <sortCondition ref="B1:B43"/>
    </sortState>
  </autoFilter>
  <sortState ref="B2:C41">
    <sortCondition ref="C41"/>
  </sortState>
  <customSheetViews>
    <customSheetView guid="{794BF780-2AEE-3C49-8C01-90D338977869}" showAutoFilter="1">
      <pane ySplit="1" topLeftCell="A2" activePane="bottomLeft" state="frozenSplit"/>
      <selection pane="bottomLeft"/>
      <pageMargins left="0.7" right="0.7" top="0.75" bottom="0.75" header="0.3" footer="0.3"/>
      <autoFilter ref="B1:U1"/>
    </customSheetView>
  </customSheetView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5"/>
  <sheetViews>
    <sheetView topLeftCell="A127" workbookViewId="0">
      <selection activeCell="B142" sqref="B142:F142"/>
    </sheetView>
  </sheetViews>
  <sheetFormatPr baseColWidth="10" defaultRowHeight="16" x14ac:dyDescent="0.2"/>
  <cols>
    <col min="5" max="5" width="39.5" customWidth="1"/>
  </cols>
  <sheetData>
    <row r="1" spans="2:10" ht="17" thickBot="1" x14ac:dyDescent="0.25">
      <c r="B1" s="47" t="s">
        <v>0</v>
      </c>
      <c r="C1" s="47" t="s">
        <v>1</v>
      </c>
      <c r="D1" s="47" t="s">
        <v>4</v>
      </c>
      <c r="E1" s="47" t="s">
        <v>2556</v>
      </c>
      <c r="F1" s="49" t="s">
        <v>2938</v>
      </c>
      <c r="G1" s="58"/>
      <c r="H1" s="58"/>
      <c r="I1" s="58"/>
      <c r="J1" s="58"/>
    </row>
    <row r="2" spans="2:10" ht="48" x14ac:dyDescent="0.2">
      <c r="B2" s="41" t="s">
        <v>2089</v>
      </c>
      <c r="C2" s="41">
        <v>2004</v>
      </c>
      <c r="D2" s="40" t="s">
        <v>2766</v>
      </c>
      <c r="E2" s="51" t="s">
        <v>2151</v>
      </c>
      <c r="F2">
        <v>8</v>
      </c>
    </row>
    <row r="3" spans="2:10" x14ac:dyDescent="0.2">
      <c r="B3" s="41" t="s">
        <v>2064</v>
      </c>
      <c r="C3" s="41">
        <v>2004</v>
      </c>
      <c r="D3" s="40" t="s">
        <v>2746</v>
      </c>
      <c r="E3" s="51" t="s">
        <v>2065</v>
      </c>
      <c r="F3">
        <v>8</v>
      </c>
    </row>
    <row r="4" spans="2:10" ht="32" x14ac:dyDescent="0.2">
      <c r="B4" s="41" t="s">
        <v>1323</v>
      </c>
      <c r="C4" s="41">
        <v>2017</v>
      </c>
      <c r="D4" s="40" t="s">
        <v>2721</v>
      </c>
      <c r="E4" s="51" t="s">
        <v>1332</v>
      </c>
      <c r="F4">
        <v>9</v>
      </c>
    </row>
    <row r="5" spans="2:10" x14ac:dyDescent="0.2">
      <c r="B5" s="41" t="s">
        <v>1055</v>
      </c>
      <c r="C5" s="41">
        <v>2015</v>
      </c>
      <c r="D5" s="40" t="s">
        <v>1056</v>
      </c>
      <c r="E5" s="51" t="s">
        <v>1062</v>
      </c>
      <c r="F5">
        <v>10</v>
      </c>
    </row>
    <row r="6" spans="2:10" x14ac:dyDescent="0.2">
      <c r="B6" s="42" t="s">
        <v>147</v>
      </c>
      <c r="C6" s="42">
        <v>2010</v>
      </c>
      <c r="D6" s="43" t="s">
        <v>150</v>
      </c>
      <c r="E6" s="53" t="s">
        <v>1803</v>
      </c>
      <c r="F6">
        <v>11</v>
      </c>
    </row>
    <row r="7" spans="2:10" x14ac:dyDescent="0.2">
      <c r="B7" s="41" t="s">
        <v>617</v>
      </c>
      <c r="C7" s="41">
        <v>2011</v>
      </c>
      <c r="D7" s="40" t="s">
        <v>616</v>
      </c>
      <c r="E7" s="51" t="s">
        <v>619</v>
      </c>
      <c r="F7">
        <v>14</v>
      </c>
    </row>
    <row r="8" spans="2:10" x14ac:dyDescent="0.2">
      <c r="B8" s="41" t="s">
        <v>1176</v>
      </c>
      <c r="C8" s="41">
        <v>2016</v>
      </c>
      <c r="D8" s="40" t="s">
        <v>1177</v>
      </c>
      <c r="E8" s="51" t="s">
        <v>1179</v>
      </c>
      <c r="F8">
        <v>14</v>
      </c>
    </row>
    <row r="9" spans="2:10" ht="32" x14ac:dyDescent="0.2">
      <c r="B9" s="41" t="s">
        <v>416</v>
      </c>
      <c r="C9" s="41">
        <v>2007</v>
      </c>
      <c r="D9" s="40" t="s">
        <v>396</v>
      </c>
      <c r="E9" s="51" t="s">
        <v>402</v>
      </c>
      <c r="F9">
        <v>18</v>
      </c>
    </row>
    <row r="10" spans="2:10" ht="64" x14ac:dyDescent="0.2">
      <c r="B10" s="41" t="s">
        <v>636</v>
      </c>
      <c r="C10" s="41">
        <v>2011</v>
      </c>
      <c r="D10" s="40" t="s">
        <v>2668</v>
      </c>
      <c r="E10" s="51" t="s">
        <v>633</v>
      </c>
      <c r="F10">
        <v>20</v>
      </c>
    </row>
    <row r="11" spans="2:10" ht="48" x14ac:dyDescent="0.2">
      <c r="B11" s="41" t="s">
        <v>591</v>
      </c>
      <c r="C11" s="41">
        <v>2014</v>
      </c>
      <c r="D11" s="40" t="s">
        <v>2650</v>
      </c>
      <c r="E11" s="51" t="s">
        <v>936</v>
      </c>
      <c r="F11">
        <v>20</v>
      </c>
    </row>
    <row r="12" spans="2:10" ht="64" x14ac:dyDescent="0.2">
      <c r="B12" s="41" t="s">
        <v>336</v>
      </c>
      <c r="C12" s="41">
        <v>2007</v>
      </c>
      <c r="D12" s="40" t="s">
        <v>330</v>
      </c>
      <c r="E12" s="55" t="s">
        <v>1961</v>
      </c>
      <c r="F12">
        <v>20</v>
      </c>
    </row>
    <row r="13" spans="2:10" ht="48" x14ac:dyDescent="0.2">
      <c r="B13" s="41" t="s">
        <v>910</v>
      </c>
      <c r="C13" s="41">
        <v>2014</v>
      </c>
      <c r="D13" s="40" t="s">
        <v>2622</v>
      </c>
      <c r="E13" s="51" t="s">
        <v>914</v>
      </c>
      <c r="F13">
        <v>20</v>
      </c>
    </row>
    <row r="14" spans="2:10" x14ac:dyDescent="0.2">
      <c r="B14" s="44" t="s">
        <v>872</v>
      </c>
      <c r="C14" s="44">
        <v>2014</v>
      </c>
      <c r="D14" s="44" t="s">
        <v>2584</v>
      </c>
      <c r="E14" s="56" t="s">
        <v>871</v>
      </c>
      <c r="F14">
        <v>21</v>
      </c>
    </row>
    <row r="15" spans="2:10" ht="32" x14ac:dyDescent="0.2">
      <c r="B15" s="42" t="s">
        <v>213</v>
      </c>
      <c r="C15" s="42">
        <v>2014</v>
      </c>
      <c r="D15" s="43" t="s">
        <v>215</v>
      </c>
      <c r="E15" s="53" t="s">
        <v>2706</v>
      </c>
      <c r="F15">
        <v>24</v>
      </c>
    </row>
    <row r="16" spans="2:10" ht="48" x14ac:dyDescent="0.2">
      <c r="B16" s="41" t="s">
        <v>1096</v>
      </c>
      <c r="C16" s="41">
        <v>2015</v>
      </c>
      <c r="D16" s="40" t="s">
        <v>2674</v>
      </c>
      <c r="E16" s="51" t="s">
        <v>1097</v>
      </c>
      <c r="F16">
        <v>25</v>
      </c>
    </row>
    <row r="17" spans="2:6" ht="32" x14ac:dyDescent="0.2">
      <c r="B17" s="42" t="s">
        <v>187</v>
      </c>
      <c r="C17" s="42">
        <v>2013</v>
      </c>
      <c r="D17" s="43" t="s">
        <v>2626</v>
      </c>
      <c r="E17" s="53" t="s">
        <v>763</v>
      </c>
      <c r="F17">
        <v>25</v>
      </c>
    </row>
    <row r="18" spans="2:6" x14ac:dyDescent="0.2">
      <c r="B18" s="41" t="s">
        <v>1610</v>
      </c>
      <c r="C18" s="41">
        <v>2013</v>
      </c>
      <c r="D18" s="40" t="s">
        <v>2651</v>
      </c>
      <c r="E18" s="51" t="s">
        <v>1611</v>
      </c>
      <c r="F18">
        <v>26</v>
      </c>
    </row>
    <row r="19" spans="2:6" x14ac:dyDescent="0.2">
      <c r="B19" s="41" t="s">
        <v>1256</v>
      </c>
      <c r="C19" s="41">
        <v>2016</v>
      </c>
      <c r="D19" s="40" t="s">
        <v>2686</v>
      </c>
      <c r="E19" s="51" t="s">
        <v>1257</v>
      </c>
      <c r="F19">
        <v>27</v>
      </c>
    </row>
    <row r="20" spans="2:6" ht="32" x14ac:dyDescent="0.2">
      <c r="B20" s="41" t="s">
        <v>1071</v>
      </c>
      <c r="C20" s="41">
        <v>2015</v>
      </c>
      <c r="D20" s="40" t="s">
        <v>2655</v>
      </c>
      <c r="E20" s="51" t="s">
        <v>1076</v>
      </c>
      <c r="F20">
        <v>29</v>
      </c>
    </row>
    <row r="21" spans="2:6" ht="48" x14ac:dyDescent="0.2">
      <c r="B21" s="41" t="s">
        <v>480</v>
      </c>
      <c r="C21" s="41">
        <v>2008</v>
      </c>
      <c r="D21" s="40" t="s">
        <v>486</v>
      </c>
      <c r="E21" s="51" t="s">
        <v>488</v>
      </c>
      <c r="F21">
        <v>30</v>
      </c>
    </row>
    <row r="22" spans="2:6" ht="48" x14ac:dyDescent="0.2">
      <c r="B22" s="41" t="s">
        <v>591</v>
      </c>
      <c r="C22" s="41">
        <v>2010</v>
      </c>
      <c r="D22" s="40" t="s">
        <v>590</v>
      </c>
      <c r="E22" s="51" t="s">
        <v>593</v>
      </c>
      <c r="F22">
        <v>30</v>
      </c>
    </row>
    <row r="23" spans="2:6" x14ac:dyDescent="0.2">
      <c r="B23" s="45" t="s">
        <v>2541</v>
      </c>
      <c r="C23" s="45">
        <v>2007</v>
      </c>
      <c r="D23" s="46" t="s">
        <v>2796</v>
      </c>
      <c r="E23" s="54" t="s">
        <v>433</v>
      </c>
      <c r="F23">
        <v>30</v>
      </c>
    </row>
    <row r="24" spans="2:6" ht="32" x14ac:dyDescent="0.2">
      <c r="B24" s="41" t="s">
        <v>445</v>
      </c>
      <c r="C24" s="41">
        <v>2008</v>
      </c>
      <c r="D24" s="40" t="s">
        <v>444</v>
      </c>
      <c r="E24" s="51" t="s">
        <v>448</v>
      </c>
      <c r="F24">
        <v>30</v>
      </c>
    </row>
    <row r="25" spans="2:6" ht="32" x14ac:dyDescent="0.2">
      <c r="B25" s="41" t="s">
        <v>586</v>
      </c>
      <c r="C25" s="41">
        <v>2010</v>
      </c>
      <c r="D25" s="40" t="s">
        <v>585</v>
      </c>
      <c r="E25" s="51" t="s">
        <v>592</v>
      </c>
      <c r="F25">
        <v>30</v>
      </c>
    </row>
    <row r="26" spans="2:6" ht="32" x14ac:dyDescent="0.2">
      <c r="B26" s="42" t="s">
        <v>158</v>
      </c>
      <c r="C26" s="42">
        <v>2011</v>
      </c>
      <c r="D26" s="43" t="s">
        <v>160</v>
      </c>
      <c r="E26" s="53" t="s">
        <v>1827</v>
      </c>
      <c r="F26">
        <v>33</v>
      </c>
    </row>
    <row r="27" spans="2:6" x14ac:dyDescent="0.2">
      <c r="B27" s="41" t="s">
        <v>1334</v>
      </c>
      <c r="C27" s="41">
        <v>2017</v>
      </c>
      <c r="D27" s="40" t="s">
        <v>2750</v>
      </c>
      <c r="E27" s="51" t="s">
        <v>1336</v>
      </c>
      <c r="F27">
        <v>35</v>
      </c>
    </row>
    <row r="28" spans="2:6" x14ac:dyDescent="0.2">
      <c r="B28" s="41" t="s">
        <v>311</v>
      </c>
      <c r="C28" s="41">
        <v>2004</v>
      </c>
      <c r="D28" s="40" t="s">
        <v>2561</v>
      </c>
      <c r="E28" s="51" t="s">
        <v>2001</v>
      </c>
      <c r="F28">
        <v>37</v>
      </c>
    </row>
    <row r="29" spans="2:6" ht="64" x14ac:dyDescent="0.2">
      <c r="B29" s="41" t="s">
        <v>1278</v>
      </c>
      <c r="C29" s="41">
        <v>2016</v>
      </c>
      <c r="D29" s="40" t="s">
        <v>1277</v>
      </c>
      <c r="E29" s="51" t="s">
        <v>1283</v>
      </c>
      <c r="F29">
        <v>39</v>
      </c>
    </row>
    <row r="30" spans="2:6" x14ac:dyDescent="0.2">
      <c r="B30" s="41" t="s">
        <v>2051</v>
      </c>
      <c r="C30" s="41">
        <v>2004</v>
      </c>
      <c r="D30" s="40" t="s">
        <v>2689</v>
      </c>
      <c r="E30" s="51" t="s">
        <v>2053</v>
      </c>
      <c r="F30">
        <v>40</v>
      </c>
    </row>
    <row r="31" spans="2:6" ht="32" x14ac:dyDescent="0.2">
      <c r="B31" s="41" t="s">
        <v>1211</v>
      </c>
      <c r="C31" s="41">
        <v>2016</v>
      </c>
      <c r="D31" s="40" t="s">
        <v>2616</v>
      </c>
      <c r="E31" s="51" t="s">
        <v>1214</v>
      </c>
      <c r="F31">
        <v>40</v>
      </c>
    </row>
    <row r="32" spans="2:6" x14ac:dyDescent="0.2">
      <c r="B32" s="42" t="s">
        <v>144</v>
      </c>
      <c r="C32" s="42">
        <v>2010</v>
      </c>
      <c r="D32" s="43" t="s">
        <v>146</v>
      </c>
      <c r="E32" s="53" t="s">
        <v>145</v>
      </c>
      <c r="F32">
        <v>42</v>
      </c>
    </row>
    <row r="33" spans="2:6" ht="48" x14ac:dyDescent="0.2">
      <c r="B33" s="41" t="s">
        <v>838</v>
      </c>
      <c r="C33" s="41">
        <v>2013</v>
      </c>
      <c r="D33" s="40" t="s">
        <v>2723</v>
      </c>
      <c r="E33" s="51" t="s">
        <v>2494</v>
      </c>
      <c r="F33">
        <v>43</v>
      </c>
    </row>
    <row r="34" spans="2:6" x14ac:dyDescent="0.2">
      <c r="B34" s="42" t="s">
        <v>497</v>
      </c>
      <c r="C34" s="42">
        <v>2010</v>
      </c>
      <c r="D34" s="43" t="s">
        <v>143</v>
      </c>
      <c r="E34" s="53" t="s">
        <v>1786</v>
      </c>
      <c r="F34">
        <v>43</v>
      </c>
    </row>
    <row r="35" spans="2:6" ht="48" x14ac:dyDescent="0.2">
      <c r="B35" s="41" t="s">
        <v>700</v>
      </c>
      <c r="C35" s="41">
        <v>2012</v>
      </c>
      <c r="D35" s="40" t="s">
        <v>701</v>
      </c>
      <c r="E35" s="51" t="s">
        <v>705</v>
      </c>
      <c r="F35">
        <v>45</v>
      </c>
    </row>
    <row r="36" spans="2:6" x14ac:dyDescent="0.2">
      <c r="B36" s="42" t="s">
        <v>165</v>
      </c>
      <c r="C36" s="42">
        <v>2011</v>
      </c>
      <c r="D36" s="43" t="s">
        <v>167</v>
      </c>
      <c r="E36" s="53" t="s">
        <v>1833</v>
      </c>
      <c r="F36">
        <v>45</v>
      </c>
    </row>
    <row r="37" spans="2:6" ht="48" x14ac:dyDescent="0.2">
      <c r="B37" s="41" t="s">
        <v>774</v>
      </c>
      <c r="C37" s="41">
        <v>2013</v>
      </c>
      <c r="D37" s="40" t="s">
        <v>775</v>
      </c>
      <c r="E37" s="51" t="s">
        <v>777</v>
      </c>
      <c r="F37">
        <v>45</v>
      </c>
    </row>
    <row r="38" spans="2:6" x14ac:dyDescent="0.2">
      <c r="B38" s="41" t="s">
        <v>258</v>
      </c>
      <c r="C38" s="41">
        <v>2016</v>
      </c>
      <c r="D38" s="40" t="s">
        <v>227</v>
      </c>
      <c r="E38" s="51" t="s">
        <v>253</v>
      </c>
      <c r="F38">
        <v>47</v>
      </c>
    </row>
    <row r="39" spans="2:6" ht="32" x14ac:dyDescent="0.2">
      <c r="B39" s="41" t="s">
        <v>1421</v>
      </c>
      <c r="C39" s="41">
        <v>2006</v>
      </c>
      <c r="D39" s="40" t="s">
        <v>2763</v>
      </c>
      <c r="E39" s="51" t="s">
        <v>2130</v>
      </c>
      <c r="F39">
        <v>50</v>
      </c>
    </row>
    <row r="40" spans="2:6" ht="48" x14ac:dyDescent="0.2">
      <c r="B40" s="41" t="s">
        <v>1103</v>
      </c>
      <c r="C40" s="41">
        <v>2015</v>
      </c>
      <c r="D40" s="40" t="s">
        <v>2676</v>
      </c>
      <c r="E40" s="51" t="s">
        <v>2677</v>
      </c>
      <c r="F40">
        <v>50</v>
      </c>
    </row>
    <row r="41" spans="2:6" x14ac:dyDescent="0.2">
      <c r="B41" s="41" t="s">
        <v>2033</v>
      </c>
      <c r="C41" s="41">
        <v>2004</v>
      </c>
      <c r="D41" s="40" t="s">
        <v>2032</v>
      </c>
      <c r="E41" s="51" t="s">
        <v>2037</v>
      </c>
      <c r="F41">
        <v>50</v>
      </c>
    </row>
    <row r="42" spans="2:6" x14ac:dyDescent="0.2">
      <c r="B42" s="41" t="s">
        <v>303</v>
      </c>
      <c r="C42" s="41">
        <v>2005</v>
      </c>
      <c r="D42" s="40" t="s">
        <v>299</v>
      </c>
      <c r="E42" s="51" t="s">
        <v>302</v>
      </c>
      <c r="F42">
        <v>50</v>
      </c>
    </row>
    <row r="43" spans="2:6" x14ac:dyDescent="0.2">
      <c r="B43" s="41" t="s">
        <v>373</v>
      </c>
      <c r="C43" s="41">
        <v>2005</v>
      </c>
      <c r="D43" s="40" t="s">
        <v>372</v>
      </c>
      <c r="E43" s="51" t="s">
        <v>375</v>
      </c>
      <c r="F43">
        <v>51</v>
      </c>
    </row>
    <row r="44" spans="2:6" x14ac:dyDescent="0.2">
      <c r="B44" s="41" t="s">
        <v>362</v>
      </c>
      <c r="C44" s="41">
        <v>2006</v>
      </c>
      <c r="D44" s="40" t="s">
        <v>357</v>
      </c>
      <c r="E44" s="51" t="s">
        <v>2940</v>
      </c>
      <c r="F44">
        <v>52</v>
      </c>
    </row>
    <row r="45" spans="2:6" x14ac:dyDescent="0.2">
      <c r="B45" s="41" t="s">
        <v>416</v>
      </c>
      <c r="C45" s="41">
        <v>2001</v>
      </c>
      <c r="D45" s="40" t="s">
        <v>1365</v>
      </c>
      <c r="E45" s="51" t="s">
        <v>1366</v>
      </c>
      <c r="F45">
        <v>52</v>
      </c>
    </row>
    <row r="46" spans="2:6" ht="112" x14ac:dyDescent="0.2">
      <c r="B46" s="42" t="s">
        <v>120</v>
      </c>
      <c r="C46" s="42">
        <v>2010</v>
      </c>
      <c r="D46" s="43" t="s">
        <v>153</v>
      </c>
      <c r="E46" s="53" t="s">
        <v>2327</v>
      </c>
      <c r="F46">
        <v>53</v>
      </c>
    </row>
    <row r="47" spans="2:6" ht="32" x14ac:dyDescent="0.2">
      <c r="B47" s="41" t="s">
        <v>2528</v>
      </c>
      <c r="C47" s="41">
        <v>2001</v>
      </c>
      <c r="D47" s="40" t="s">
        <v>2603</v>
      </c>
      <c r="E47" s="51" t="s">
        <v>2157</v>
      </c>
      <c r="F47">
        <v>54</v>
      </c>
    </row>
    <row r="48" spans="2:6" ht="64" x14ac:dyDescent="0.2">
      <c r="B48" s="41" t="s">
        <v>1506</v>
      </c>
      <c r="C48" s="41">
        <v>2010</v>
      </c>
      <c r="D48" s="40" t="s">
        <v>1505</v>
      </c>
      <c r="E48" s="51" t="s">
        <v>1508</v>
      </c>
      <c r="F48">
        <v>55</v>
      </c>
    </row>
    <row r="49" spans="2:6" ht="48" x14ac:dyDescent="0.2">
      <c r="B49" s="41" t="s">
        <v>685</v>
      </c>
      <c r="C49" s="41">
        <v>2012</v>
      </c>
      <c r="D49" s="40" t="s">
        <v>684</v>
      </c>
      <c r="E49" s="51" t="s">
        <v>691</v>
      </c>
      <c r="F49">
        <v>55</v>
      </c>
    </row>
    <row r="50" spans="2:6" ht="48" x14ac:dyDescent="0.2">
      <c r="B50" s="41" t="s">
        <v>796</v>
      </c>
      <c r="C50" s="41">
        <v>2013</v>
      </c>
      <c r="D50" s="40" t="s">
        <v>2682</v>
      </c>
      <c r="E50" s="51" t="s">
        <v>812</v>
      </c>
      <c r="F50">
        <v>56</v>
      </c>
    </row>
    <row r="51" spans="2:6" x14ac:dyDescent="0.2">
      <c r="B51" s="41" t="s">
        <v>1394</v>
      </c>
      <c r="C51" s="41">
        <v>2005</v>
      </c>
      <c r="D51" s="40" t="s">
        <v>2778</v>
      </c>
      <c r="E51" s="51" t="s">
        <v>1399</v>
      </c>
      <c r="F51">
        <v>57</v>
      </c>
    </row>
    <row r="52" spans="2:6" x14ac:dyDescent="0.2">
      <c r="B52" s="45" t="s">
        <v>1626</v>
      </c>
      <c r="C52" s="45">
        <v>2013</v>
      </c>
      <c r="D52" s="46" t="s">
        <v>1627</v>
      </c>
      <c r="E52" s="54" t="s">
        <v>1628</v>
      </c>
      <c r="F52">
        <v>57</v>
      </c>
    </row>
    <row r="53" spans="2:6" x14ac:dyDescent="0.2">
      <c r="B53" s="42" t="s">
        <v>64</v>
      </c>
      <c r="C53" s="42">
        <v>2007</v>
      </c>
      <c r="D53" s="43" t="s">
        <v>68</v>
      </c>
      <c r="E53" s="53" t="s">
        <v>1772</v>
      </c>
      <c r="F53">
        <v>58</v>
      </c>
    </row>
    <row r="54" spans="2:6" x14ac:dyDescent="0.2">
      <c r="B54" s="42" t="s">
        <v>209</v>
      </c>
      <c r="C54" s="42">
        <v>2014</v>
      </c>
      <c r="D54" s="43" t="s">
        <v>212</v>
      </c>
      <c r="E54" s="53" t="s">
        <v>1891</v>
      </c>
      <c r="F54">
        <v>59</v>
      </c>
    </row>
    <row r="55" spans="2:6" ht="32" x14ac:dyDescent="0.2">
      <c r="B55" s="41" t="s">
        <v>961</v>
      </c>
      <c r="C55" s="41">
        <v>2014</v>
      </c>
      <c r="D55" s="40" t="s">
        <v>2710</v>
      </c>
      <c r="E55" s="51" t="s">
        <v>2711</v>
      </c>
      <c r="F55">
        <v>59</v>
      </c>
    </row>
    <row r="56" spans="2:6" ht="64" x14ac:dyDescent="0.2">
      <c r="B56" s="41" t="s">
        <v>1373</v>
      </c>
      <c r="C56" s="41">
        <v>2001</v>
      </c>
      <c r="D56" s="40" t="s">
        <v>2703</v>
      </c>
      <c r="E56" s="51" t="s">
        <v>1374</v>
      </c>
      <c r="F56">
        <v>60</v>
      </c>
    </row>
    <row r="57" spans="2:6" x14ac:dyDescent="0.2">
      <c r="B57" s="42" t="s">
        <v>77</v>
      </c>
      <c r="C57" s="42">
        <v>2007</v>
      </c>
      <c r="D57" s="43" t="s">
        <v>81</v>
      </c>
      <c r="E57" s="53" t="s">
        <v>1771</v>
      </c>
      <c r="F57">
        <v>60</v>
      </c>
    </row>
    <row r="58" spans="2:6" ht="48" x14ac:dyDescent="0.2">
      <c r="B58" s="42" t="s">
        <v>175</v>
      </c>
      <c r="C58" s="42">
        <v>2012</v>
      </c>
      <c r="D58" s="43" t="s">
        <v>178</v>
      </c>
      <c r="E58" s="53" t="s">
        <v>1856</v>
      </c>
      <c r="F58">
        <v>60</v>
      </c>
    </row>
    <row r="59" spans="2:6" ht="32" x14ac:dyDescent="0.2">
      <c r="B59" s="41" t="s">
        <v>470</v>
      </c>
      <c r="C59" s="41">
        <v>2008</v>
      </c>
      <c r="D59" s="40" t="s">
        <v>469</v>
      </c>
      <c r="E59" s="51" t="s">
        <v>1978</v>
      </c>
      <c r="F59">
        <v>61</v>
      </c>
    </row>
    <row r="60" spans="2:6" ht="32" x14ac:dyDescent="0.2">
      <c r="B60" s="41" t="s">
        <v>1089</v>
      </c>
      <c r="C60" s="41">
        <v>2015</v>
      </c>
      <c r="D60" s="40" t="s">
        <v>2671</v>
      </c>
      <c r="E60" s="51" t="s">
        <v>1094</v>
      </c>
      <c r="F60">
        <v>72</v>
      </c>
    </row>
    <row r="61" spans="2:6" ht="32" x14ac:dyDescent="0.2">
      <c r="B61" s="41" t="s">
        <v>128</v>
      </c>
      <c r="C61" s="41">
        <v>2010</v>
      </c>
      <c r="D61" s="40" t="s">
        <v>133</v>
      </c>
      <c r="E61" s="51" t="s">
        <v>560</v>
      </c>
      <c r="F61">
        <v>74</v>
      </c>
    </row>
    <row r="62" spans="2:6" x14ac:dyDescent="0.2">
      <c r="B62" s="41" t="s">
        <v>727</v>
      </c>
      <c r="C62" s="41">
        <v>2012</v>
      </c>
      <c r="D62" s="40" t="s">
        <v>725</v>
      </c>
      <c r="E62" s="51" t="s">
        <v>726</v>
      </c>
      <c r="F62">
        <v>74</v>
      </c>
    </row>
    <row r="63" spans="2:6" x14ac:dyDescent="0.2">
      <c r="B63" s="41" t="s">
        <v>2088</v>
      </c>
      <c r="C63" s="41">
        <v>2002</v>
      </c>
      <c r="D63" s="40" t="s">
        <v>2087</v>
      </c>
      <c r="E63" s="51" t="s">
        <v>2144</v>
      </c>
      <c r="F63">
        <v>77</v>
      </c>
    </row>
    <row r="64" spans="2:6" ht="48" x14ac:dyDescent="0.2">
      <c r="B64" s="41" t="s">
        <v>497</v>
      </c>
      <c r="C64" s="41">
        <v>2009</v>
      </c>
      <c r="D64" s="40" t="s">
        <v>2571</v>
      </c>
      <c r="E64" s="51" t="s">
        <v>504</v>
      </c>
      <c r="F64">
        <v>78</v>
      </c>
    </row>
    <row r="65" spans="2:6" ht="48" x14ac:dyDescent="0.2">
      <c r="B65" s="42" t="s">
        <v>70</v>
      </c>
      <c r="C65" s="42">
        <v>2007</v>
      </c>
      <c r="D65" s="43" t="s">
        <v>75</v>
      </c>
      <c r="E65" s="53" t="s">
        <v>72</v>
      </c>
      <c r="F65">
        <v>80</v>
      </c>
    </row>
    <row r="66" spans="2:6" ht="48" x14ac:dyDescent="0.2">
      <c r="B66" s="41" t="s">
        <v>1128</v>
      </c>
      <c r="C66" s="41">
        <v>2014</v>
      </c>
      <c r="D66" s="40" t="s">
        <v>2696</v>
      </c>
      <c r="E66" s="51" t="s">
        <v>1129</v>
      </c>
      <c r="F66">
        <v>80</v>
      </c>
    </row>
    <row r="67" spans="2:6" ht="48" x14ac:dyDescent="0.2">
      <c r="B67" s="41" t="s">
        <v>1155</v>
      </c>
      <c r="C67" s="41">
        <v>2015</v>
      </c>
      <c r="D67" s="40" t="s">
        <v>2727</v>
      </c>
      <c r="E67" s="51" t="s">
        <v>1159</v>
      </c>
      <c r="F67">
        <v>80</v>
      </c>
    </row>
    <row r="68" spans="2:6" x14ac:dyDescent="0.2">
      <c r="B68" s="41" t="s">
        <v>311</v>
      </c>
      <c r="C68" s="41">
        <v>2005</v>
      </c>
      <c r="D68" s="40" t="s">
        <v>292</v>
      </c>
      <c r="E68" s="51" t="s">
        <v>1908</v>
      </c>
      <c r="F68">
        <v>81</v>
      </c>
    </row>
    <row r="69" spans="2:6" ht="48" x14ac:dyDescent="0.2">
      <c r="B69" s="41" t="s">
        <v>1660</v>
      </c>
      <c r="C69" s="41">
        <v>2014</v>
      </c>
      <c r="D69" s="40" t="s">
        <v>2789</v>
      </c>
      <c r="E69" s="51" t="s">
        <v>1662</v>
      </c>
      <c r="F69">
        <v>81</v>
      </c>
    </row>
    <row r="70" spans="2:6" ht="64" x14ac:dyDescent="0.2">
      <c r="B70" s="41" t="s">
        <v>1290</v>
      </c>
      <c r="C70" s="41">
        <v>2017</v>
      </c>
      <c r="D70" s="40" t="s">
        <v>2577</v>
      </c>
      <c r="E70" s="51" t="s">
        <v>1297</v>
      </c>
      <c r="F70">
        <v>83</v>
      </c>
    </row>
    <row r="71" spans="2:6" ht="48" x14ac:dyDescent="0.2">
      <c r="B71" s="41" t="s">
        <v>574</v>
      </c>
      <c r="C71" s="41">
        <v>2010</v>
      </c>
      <c r="D71" s="40" t="s">
        <v>573</v>
      </c>
      <c r="E71" s="51" t="s">
        <v>541</v>
      </c>
      <c r="F71">
        <v>83</v>
      </c>
    </row>
    <row r="72" spans="2:6" x14ac:dyDescent="0.2">
      <c r="B72" s="41" t="s">
        <v>1113</v>
      </c>
      <c r="C72" s="41">
        <v>2015</v>
      </c>
      <c r="D72" s="40" t="s">
        <v>2679</v>
      </c>
      <c r="E72" s="51" t="s">
        <v>1110</v>
      </c>
      <c r="F72">
        <v>85</v>
      </c>
    </row>
    <row r="73" spans="2:6" ht="64" x14ac:dyDescent="0.2">
      <c r="B73" s="41" t="s">
        <v>1413</v>
      </c>
      <c r="C73" s="41">
        <v>2006</v>
      </c>
      <c r="D73" s="40" t="s">
        <v>2758</v>
      </c>
      <c r="E73" s="51" t="s">
        <v>1414</v>
      </c>
      <c r="F73">
        <v>93</v>
      </c>
    </row>
    <row r="74" spans="2:6" ht="32" x14ac:dyDescent="0.2">
      <c r="B74" s="42" t="s">
        <v>168</v>
      </c>
      <c r="C74" s="42">
        <v>2011</v>
      </c>
      <c r="D74" s="43" t="s">
        <v>170</v>
      </c>
      <c r="E74" s="53" t="s">
        <v>1841</v>
      </c>
      <c r="F74">
        <v>100</v>
      </c>
    </row>
    <row r="75" spans="2:6" ht="32" x14ac:dyDescent="0.2">
      <c r="B75" s="41" t="s">
        <v>310</v>
      </c>
      <c r="C75" s="41">
        <v>2005</v>
      </c>
      <c r="D75" s="40" t="s">
        <v>294</v>
      </c>
      <c r="E75" s="51" t="s">
        <v>1909</v>
      </c>
      <c r="F75">
        <v>100</v>
      </c>
    </row>
    <row r="76" spans="2:6" ht="64" x14ac:dyDescent="0.2">
      <c r="B76" s="41" t="s">
        <v>638</v>
      </c>
      <c r="C76" s="41">
        <v>2011</v>
      </c>
      <c r="D76" s="40" t="s">
        <v>637</v>
      </c>
      <c r="E76" s="51" t="s">
        <v>2939</v>
      </c>
      <c r="F76">
        <v>101</v>
      </c>
    </row>
    <row r="77" spans="2:6" x14ac:dyDescent="0.2">
      <c r="B77" s="42" t="s">
        <v>2521</v>
      </c>
      <c r="C77" s="42">
        <v>2005</v>
      </c>
      <c r="D77" s="43" t="s">
        <v>38</v>
      </c>
      <c r="E77" s="53" t="s">
        <v>1765</v>
      </c>
      <c r="F77">
        <v>101</v>
      </c>
    </row>
    <row r="78" spans="2:6" x14ac:dyDescent="0.2">
      <c r="B78" s="41" t="s">
        <v>886</v>
      </c>
      <c r="C78" s="41">
        <v>2014</v>
      </c>
      <c r="D78" s="40" t="s">
        <v>2598</v>
      </c>
      <c r="E78" s="51" t="s">
        <v>891</v>
      </c>
      <c r="F78">
        <v>102</v>
      </c>
    </row>
    <row r="79" spans="2:6" ht="32" x14ac:dyDescent="0.2">
      <c r="B79" s="41" t="s">
        <v>1522</v>
      </c>
      <c r="C79" s="41">
        <v>2010</v>
      </c>
      <c r="D79" s="40" t="s">
        <v>1524</v>
      </c>
      <c r="E79" s="51" t="s">
        <v>1526</v>
      </c>
      <c r="F79">
        <v>104</v>
      </c>
    </row>
    <row r="80" spans="2:6" x14ac:dyDescent="0.2">
      <c r="B80" s="41" t="s">
        <v>1618</v>
      </c>
      <c r="C80" s="41">
        <v>2013</v>
      </c>
      <c r="D80" s="40" t="s">
        <v>2760</v>
      </c>
      <c r="E80" s="51" t="s">
        <v>1620</v>
      </c>
      <c r="F80">
        <v>104</v>
      </c>
    </row>
    <row r="81" spans="2:6" ht="48" x14ac:dyDescent="0.2">
      <c r="B81" s="42" t="s">
        <v>205</v>
      </c>
      <c r="C81" s="42">
        <v>2014</v>
      </c>
      <c r="D81" s="43" t="s">
        <v>208</v>
      </c>
      <c r="E81" s="53" t="s">
        <v>1881</v>
      </c>
      <c r="F81">
        <v>107</v>
      </c>
    </row>
    <row r="82" spans="2:6" ht="32" x14ac:dyDescent="0.2">
      <c r="B82" s="41" t="s">
        <v>678</v>
      </c>
      <c r="C82" s="41">
        <v>2007</v>
      </c>
      <c r="D82" s="40" t="s">
        <v>2634</v>
      </c>
      <c r="E82" s="51" t="s">
        <v>686</v>
      </c>
      <c r="F82">
        <v>108</v>
      </c>
    </row>
    <row r="83" spans="2:6" x14ac:dyDescent="0.2">
      <c r="B83" s="42" t="s">
        <v>50</v>
      </c>
      <c r="C83" s="42">
        <v>2007</v>
      </c>
      <c r="D83" s="43" t="s">
        <v>2753</v>
      </c>
      <c r="E83" s="53" t="s">
        <v>52</v>
      </c>
      <c r="F83">
        <v>108</v>
      </c>
    </row>
    <row r="84" spans="2:6" x14ac:dyDescent="0.2">
      <c r="B84" s="41" t="s">
        <v>1273</v>
      </c>
      <c r="C84" s="41">
        <v>2016</v>
      </c>
      <c r="D84" s="40" t="s">
        <v>2739</v>
      </c>
      <c r="E84" s="51" t="s">
        <v>1270</v>
      </c>
      <c r="F84">
        <v>108</v>
      </c>
    </row>
    <row r="85" spans="2:6" x14ac:dyDescent="0.2">
      <c r="B85" s="41" t="s">
        <v>736</v>
      </c>
      <c r="C85" s="41">
        <v>2012</v>
      </c>
      <c r="D85" s="40" t="s">
        <v>2732</v>
      </c>
      <c r="E85" s="51" t="s">
        <v>740</v>
      </c>
      <c r="F85">
        <v>109</v>
      </c>
    </row>
    <row r="86" spans="2:6" ht="48" x14ac:dyDescent="0.2">
      <c r="B86" s="41" t="s">
        <v>1192</v>
      </c>
      <c r="C86" s="41">
        <v>2016</v>
      </c>
      <c r="D86" s="40" t="s">
        <v>1185</v>
      </c>
      <c r="E86" s="51" t="s">
        <v>1191</v>
      </c>
      <c r="F86">
        <v>114</v>
      </c>
    </row>
    <row r="87" spans="2:6" ht="48" x14ac:dyDescent="0.2">
      <c r="B87" s="41" t="s">
        <v>480</v>
      </c>
      <c r="C87" s="41">
        <v>2008</v>
      </c>
      <c r="D87" s="40" t="s">
        <v>479</v>
      </c>
      <c r="E87" s="51" t="s">
        <v>487</v>
      </c>
      <c r="F87">
        <v>116</v>
      </c>
    </row>
    <row r="88" spans="2:6" ht="48" x14ac:dyDescent="0.2">
      <c r="B88" s="41" t="s">
        <v>1512</v>
      </c>
      <c r="C88" s="41">
        <v>2010</v>
      </c>
      <c r="D88" s="40" t="s">
        <v>2756</v>
      </c>
      <c r="E88" s="51" t="s">
        <v>1514</v>
      </c>
      <c r="F88">
        <v>116</v>
      </c>
    </row>
    <row r="89" spans="2:6" ht="48" x14ac:dyDescent="0.2">
      <c r="B89" s="41" t="s">
        <v>1639</v>
      </c>
      <c r="C89" s="41">
        <v>2013</v>
      </c>
      <c r="D89" s="40" t="s">
        <v>2791</v>
      </c>
      <c r="E89" s="51" t="s">
        <v>1643</v>
      </c>
      <c r="F89">
        <v>118</v>
      </c>
    </row>
    <row r="90" spans="2:6" ht="64" x14ac:dyDescent="0.2">
      <c r="B90" s="41" t="s">
        <v>1688</v>
      </c>
      <c r="C90" s="41">
        <v>2016</v>
      </c>
      <c r="D90" s="40" t="s">
        <v>2781</v>
      </c>
      <c r="E90" s="51" t="s">
        <v>2492</v>
      </c>
      <c r="F90">
        <v>119</v>
      </c>
    </row>
    <row r="91" spans="2:6" ht="32" x14ac:dyDescent="0.2">
      <c r="B91" s="41" t="s">
        <v>1064</v>
      </c>
      <c r="C91" s="41">
        <v>2015</v>
      </c>
      <c r="D91" s="40" t="s">
        <v>2657</v>
      </c>
      <c r="E91" s="51" t="s">
        <v>1069</v>
      </c>
      <c r="F91">
        <v>121</v>
      </c>
    </row>
    <row r="92" spans="2:6" x14ac:dyDescent="0.2">
      <c r="B92" s="41" t="s">
        <v>413</v>
      </c>
      <c r="C92" s="41">
        <v>2007</v>
      </c>
      <c r="D92" s="40" t="s">
        <v>409</v>
      </c>
      <c r="E92" s="51" t="s">
        <v>411</v>
      </c>
      <c r="F92">
        <v>122</v>
      </c>
    </row>
    <row r="93" spans="2:6" x14ac:dyDescent="0.2">
      <c r="B93" s="41" t="s">
        <v>1441</v>
      </c>
      <c r="C93" s="41">
        <v>2007</v>
      </c>
      <c r="D93" s="40" t="s">
        <v>2773</v>
      </c>
      <c r="E93" s="51" t="s">
        <v>1443</v>
      </c>
      <c r="F93">
        <v>125</v>
      </c>
    </row>
    <row r="94" spans="2:6" x14ac:dyDescent="0.2">
      <c r="B94" s="45" t="s">
        <v>846</v>
      </c>
      <c r="C94" s="45">
        <v>2013</v>
      </c>
      <c r="D94" s="46" t="s">
        <v>2730</v>
      </c>
      <c r="E94" s="54" t="s">
        <v>2270</v>
      </c>
      <c r="F94">
        <v>125</v>
      </c>
    </row>
    <row r="95" spans="2:6" x14ac:dyDescent="0.2">
      <c r="B95" s="41" t="s">
        <v>968</v>
      </c>
      <c r="C95" s="41">
        <v>2014</v>
      </c>
      <c r="D95" s="40" t="s">
        <v>2714</v>
      </c>
      <c r="E95" s="51" t="s">
        <v>972</v>
      </c>
      <c r="F95">
        <v>133</v>
      </c>
    </row>
    <row r="96" spans="2:6" x14ac:dyDescent="0.2">
      <c r="B96" s="42" t="s">
        <v>42</v>
      </c>
      <c r="C96" s="42">
        <v>2007</v>
      </c>
      <c r="D96" s="43" t="s">
        <v>47</v>
      </c>
      <c r="E96" s="53" t="s">
        <v>1776</v>
      </c>
      <c r="F96">
        <v>141</v>
      </c>
    </row>
    <row r="97" spans="2:9" x14ac:dyDescent="0.2">
      <c r="B97" s="41" t="s">
        <v>1695</v>
      </c>
      <c r="C97" s="41">
        <v>2016</v>
      </c>
      <c r="D97" s="40" t="s">
        <v>2565</v>
      </c>
      <c r="E97" s="51" t="s">
        <v>1698</v>
      </c>
      <c r="F97">
        <v>144</v>
      </c>
    </row>
    <row r="98" spans="2:9" ht="32" x14ac:dyDescent="0.2">
      <c r="B98" s="41" t="s">
        <v>234</v>
      </c>
      <c r="C98" s="41">
        <v>2014</v>
      </c>
      <c r="D98" s="40" t="s">
        <v>225</v>
      </c>
      <c r="E98" s="51" t="s">
        <v>237</v>
      </c>
      <c r="F98">
        <v>153</v>
      </c>
    </row>
    <row r="99" spans="2:9" ht="48" x14ac:dyDescent="0.2">
      <c r="B99" s="41" t="s">
        <v>880</v>
      </c>
      <c r="C99" s="41">
        <v>2014</v>
      </c>
      <c r="D99" s="40" t="s">
        <v>879</v>
      </c>
      <c r="E99" s="51" t="s">
        <v>882</v>
      </c>
      <c r="F99">
        <v>155</v>
      </c>
    </row>
    <row r="100" spans="2:9" ht="32" x14ac:dyDescent="0.2">
      <c r="B100" s="41" t="s">
        <v>2483</v>
      </c>
      <c r="C100" s="41">
        <v>2007</v>
      </c>
      <c r="D100" s="40" t="s">
        <v>288</v>
      </c>
      <c r="E100" s="51" t="s">
        <v>289</v>
      </c>
      <c r="F100">
        <v>155</v>
      </c>
      <c r="G100" s="39"/>
      <c r="H100" s="39"/>
      <c r="I100" s="39"/>
    </row>
    <row r="101" spans="2:9" ht="48" x14ac:dyDescent="0.2">
      <c r="B101" s="41" t="s">
        <v>566</v>
      </c>
      <c r="C101" s="41">
        <v>2010</v>
      </c>
      <c r="D101" s="40" t="s">
        <v>565</v>
      </c>
      <c r="E101" s="51" t="s">
        <v>1986</v>
      </c>
      <c r="F101">
        <v>164</v>
      </c>
    </row>
    <row r="102" spans="2:9" x14ac:dyDescent="0.2">
      <c r="B102" s="41" t="s">
        <v>1457</v>
      </c>
      <c r="C102" s="41">
        <v>2008</v>
      </c>
      <c r="D102" s="40" t="s">
        <v>2770</v>
      </c>
      <c r="E102" s="51" t="s">
        <v>1464</v>
      </c>
      <c r="F102">
        <v>169</v>
      </c>
    </row>
    <row r="103" spans="2:9" ht="32" x14ac:dyDescent="0.2">
      <c r="B103" s="41" t="s">
        <v>1565</v>
      </c>
      <c r="C103" s="41">
        <v>2011</v>
      </c>
      <c r="D103" s="40" t="s">
        <v>1564</v>
      </c>
      <c r="E103" s="51" t="s">
        <v>1570</v>
      </c>
      <c r="F103">
        <v>186</v>
      </c>
    </row>
    <row r="104" spans="2:9" ht="48" x14ac:dyDescent="0.2">
      <c r="B104" s="41" t="s">
        <v>918</v>
      </c>
      <c r="C104" s="41">
        <v>2014</v>
      </c>
      <c r="D104" s="40" t="s">
        <v>917</v>
      </c>
      <c r="E104" s="51" t="s">
        <v>2493</v>
      </c>
      <c r="F104">
        <v>195</v>
      </c>
    </row>
    <row r="105" spans="2:9" ht="96" x14ac:dyDescent="0.2">
      <c r="B105" s="41" t="s">
        <v>528</v>
      </c>
      <c r="C105" s="41">
        <v>2009</v>
      </c>
      <c r="D105" s="40" t="s">
        <v>527</v>
      </c>
      <c r="E105" s="51" t="s">
        <v>2808</v>
      </c>
      <c r="F105">
        <v>198</v>
      </c>
    </row>
    <row r="106" spans="2:9" x14ac:dyDescent="0.2">
      <c r="B106" s="42" t="s">
        <v>111</v>
      </c>
      <c r="C106" s="42">
        <v>2008</v>
      </c>
      <c r="D106" s="43" t="s">
        <v>116</v>
      </c>
      <c r="E106" s="53" t="s">
        <v>2459</v>
      </c>
      <c r="F106">
        <v>200</v>
      </c>
    </row>
    <row r="107" spans="2:9" ht="48" x14ac:dyDescent="0.2">
      <c r="B107" s="41" t="s">
        <v>1193</v>
      </c>
      <c r="C107" s="41">
        <v>2016</v>
      </c>
      <c r="D107" s="40" t="s">
        <v>2599</v>
      </c>
      <c r="E107" s="51" t="s">
        <v>2600</v>
      </c>
      <c r="F107">
        <v>207</v>
      </c>
    </row>
    <row r="108" spans="2:9" x14ac:dyDescent="0.2">
      <c r="B108" s="41" t="s">
        <v>2111</v>
      </c>
      <c r="C108" s="41">
        <v>2003</v>
      </c>
      <c r="D108" s="40" t="s">
        <v>2741</v>
      </c>
      <c r="E108" s="51" t="s">
        <v>2172</v>
      </c>
      <c r="F108">
        <v>209</v>
      </c>
    </row>
    <row r="109" spans="2:9" x14ac:dyDescent="0.2">
      <c r="B109" s="41" t="s">
        <v>511</v>
      </c>
      <c r="C109" s="41">
        <v>2009</v>
      </c>
      <c r="D109" s="40" t="s">
        <v>510</v>
      </c>
      <c r="E109" s="51" t="s">
        <v>514</v>
      </c>
      <c r="F109">
        <v>214</v>
      </c>
    </row>
    <row r="110" spans="2:9" ht="32" x14ac:dyDescent="0.2">
      <c r="B110" s="41" t="s">
        <v>900</v>
      </c>
      <c r="C110" s="41">
        <v>2014</v>
      </c>
      <c r="D110" s="40" t="s">
        <v>2610</v>
      </c>
      <c r="E110" s="51" t="s">
        <v>901</v>
      </c>
      <c r="F110">
        <v>222</v>
      </c>
    </row>
    <row r="111" spans="2:9" ht="48" x14ac:dyDescent="0.2">
      <c r="B111" s="41" t="s">
        <v>1720</v>
      </c>
      <c r="C111" s="41">
        <v>2016</v>
      </c>
      <c r="D111" s="40" t="s">
        <v>1721</v>
      </c>
      <c r="E111" s="51" t="s">
        <v>1724</v>
      </c>
      <c r="F111">
        <v>223</v>
      </c>
    </row>
    <row r="112" spans="2:9" ht="32" x14ac:dyDescent="0.2">
      <c r="B112" s="41" t="s">
        <v>928</v>
      </c>
      <c r="C112" s="41">
        <v>2015</v>
      </c>
      <c r="D112" s="40" t="s">
        <v>1042</v>
      </c>
      <c r="E112" s="51" t="s">
        <v>1045</v>
      </c>
      <c r="F112">
        <v>230</v>
      </c>
    </row>
    <row r="113" spans="2:6" x14ac:dyDescent="0.2">
      <c r="B113" s="41" t="s">
        <v>828</v>
      </c>
      <c r="C113" s="41">
        <v>2013</v>
      </c>
      <c r="D113" s="40" t="s">
        <v>2708</v>
      </c>
      <c r="E113" s="51" t="s">
        <v>830</v>
      </c>
      <c r="F113">
        <v>241</v>
      </c>
    </row>
    <row r="114" spans="2:6" ht="32" x14ac:dyDescent="0.2">
      <c r="B114" s="42" t="s">
        <v>2523</v>
      </c>
      <c r="C114" s="42">
        <v>2005</v>
      </c>
      <c r="D114" s="43" t="s">
        <v>23</v>
      </c>
      <c r="E114" s="53" t="s">
        <v>21</v>
      </c>
      <c r="F114">
        <v>243</v>
      </c>
    </row>
    <row r="115" spans="2:6" x14ac:dyDescent="0.2">
      <c r="B115" s="42" t="s">
        <v>93</v>
      </c>
      <c r="C115" s="42">
        <v>2008</v>
      </c>
      <c r="D115" s="43" t="s">
        <v>98</v>
      </c>
      <c r="E115" s="53" t="s">
        <v>95</v>
      </c>
      <c r="F115">
        <v>272</v>
      </c>
    </row>
    <row r="116" spans="2:6" x14ac:dyDescent="0.2">
      <c r="B116" s="41" t="s">
        <v>645</v>
      </c>
      <c r="C116" s="41">
        <v>2011</v>
      </c>
      <c r="D116" s="40" t="s">
        <v>644</v>
      </c>
      <c r="E116" s="51" t="s">
        <v>651</v>
      </c>
      <c r="F116">
        <v>280</v>
      </c>
    </row>
    <row r="117" spans="2:6" x14ac:dyDescent="0.2">
      <c r="B117" s="42" t="s">
        <v>216</v>
      </c>
      <c r="C117" s="42">
        <v>2014</v>
      </c>
      <c r="D117" s="43" t="s">
        <v>218</v>
      </c>
      <c r="E117" s="53" t="s">
        <v>1895</v>
      </c>
      <c r="F117">
        <v>283</v>
      </c>
    </row>
    <row r="118" spans="2:6" x14ac:dyDescent="0.2">
      <c r="B118" s="41" t="s">
        <v>2103</v>
      </c>
      <c r="C118" s="41">
        <v>2001</v>
      </c>
      <c r="D118" s="40" t="s">
        <v>2716</v>
      </c>
      <c r="E118" s="51" t="s">
        <v>2167</v>
      </c>
      <c r="F118">
        <v>286</v>
      </c>
    </row>
    <row r="119" spans="2:6" x14ac:dyDescent="0.2">
      <c r="B119" s="41" t="s">
        <v>1002</v>
      </c>
      <c r="C119" s="41">
        <v>2015</v>
      </c>
      <c r="D119" s="40" t="s">
        <v>1001</v>
      </c>
      <c r="E119" s="51" t="s">
        <v>1004</v>
      </c>
      <c r="F119">
        <v>298</v>
      </c>
    </row>
    <row r="120" spans="2:6" x14ac:dyDescent="0.2">
      <c r="B120" s="41" t="s">
        <v>2119</v>
      </c>
      <c r="C120" s="41">
        <v>2002</v>
      </c>
      <c r="D120" s="40" t="s">
        <v>2641</v>
      </c>
      <c r="E120" s="51" t="s">
        <v>2182</v>
      </c>
      <c r="F120">
        <v>315</v>
      </c>
    </row>
    <row r="121" spans="2:6" ht="32" x14ac:dyDescent="0.2">
      <c r="B121" s="41" t="s">
        <v>1305</v>
      </c>
      <c r="C121" s="41">
        <v>2017</v>
      </c>
      <c r="D121" s="40" t="s">
        <v>2693</v>
      </c>
      <c r="E121" s="51" t="s">
        <v>1313</v>
      </c>
      <c r="F121">
        <v>324</v>
      </c>
    </row>
    <row r="122" spans="2:6" x14ac:dyDescent="0.2">
      <c r="B122" s="41" t="s">
        <v>338</v>
      </c>
      <c r="C122" s="41">
        <v>2007</v>
      </c>
      <c r="D122" s="40" t="s">
        <v>2754</v>
      </c>
      <c r="E122" s="51" t="s">
        <v>341</v>
      </c>
      <c r="F122">
        <v>327</v>
      </c>
    </row>
    <row r="123" spans="2:6" ht="64" x14ac:dyDescent="0.2">
      <c r="B123" s="41" t="s">
        <v>271</v>
      </c>
      <c r="C123" s="41">
        <v>2016</v>
      </c>
      <c r="D123" s="40" t="s">
        <v>228</v>
      </c>
      <c r="E123" s="51" t="s">
        <v>270</v>
      </c>
      <c r="F123">
        <v>347</v>
      </c>
    </row>
    <row r="124" spans="2:6" x14ac:dyDescent="0.2">
      <c r="B124" s="41" t="s">
        <v>453</v>
      </c>
      <c r="C124" s="41">
        <v>2008</v>
      </c>
      <c r="D124" s="40" t="s">
        <v>452</v>
      </c>
      <c r="E124" s="51" t="s">
        <v>1968</v>
      </c>
      <c r="F124">
        <v>359</v>
      </c>
    </row>
    <row r="125" spans="2:6" ht="48" x14ac:dyDescent="0.2">
      <c r="B125" s="41" t="s">
        <v>1225</v>
      </c>
      <c r="C125" s="41">
        <v>2016</v>
      </c>
      <c r="D125" s="40" t="s">
        <v>2632</v>
      </c>
      <c r="E125" s="51" t="s">
        <v>1227</v>
      </c>
      <c r="F125">
        <v>360</v>
      </c>
    </row>
    <row r="126" spans="2:6" ht="64" x14ac:dyDescent="0.2">
      <c r="B126" s="45" t="s">
        <v>519</v>
      </c>
      <c r="C126" s="45">
        <v>2015</v>
      </c>
      <c r="D126" s="46" t="s">
        <v>518</v>
      </c>
      <c r="E126" s="54" t="s">
        <v>2290</v>
      </c>
      <c r="F126">
        <v>362</v>
      </c>
    </row>
    <row r="127" spans="2:6" ht="32" x14ac:dyDescent="0.2">
      <c r="B127" s="42" t="s">
        <v>179</v>
      </c>
      <c r="C127" s="42">
        <v>2013</v>
      </c>
      <c r="D127" s="43" t="s">
        <v>182</v>
      </c>
      <c r="E127" s="53" t="s">
        <v>180</v>
      </c>
      <c r="F127">
        <v>408</v>
      </c>
    </row>
    <row r="128" spans="2:6" ht="32" x14ac:dyDescent="0.2">
      <c r="B128" s="41" t="s">
        <v>2513</v>
      </c>
      <c r="C128" s="41">
        <v>2002</v>
      </c>
      <c r="D128" s="40" t="s">
        <v>2592</v>
      </c>
      <c r="E128" s="51" t="s">
        <v>2554</v>
      </c>
      <c r="F128">
        <v>441</v>
      </c>
    </row>
    <row r="129" spans="2:6" x14ac:dyDescent="0.2">
      <c r="B129" s="41" t="s">
        <v>2116</v>
      </c>
      <c r="C129" s="41">
        <v>2003</v>
      </c>
      <c r="D129" s="40" t="s">
        <v>2586</v>
      </c>
      <c r="E129" s="51" t="s">
        <v>2178</v>
      </c>
      <c r="F129">
        <v>451</v>
      </c>
    </row>
    <row r="130" spans="2:6" ht="32" x14ac:dyDescent="0.2">
      <c r="B130" s="41" t="s">
        <v>789</v>
      </c>
      <c r="C130" s="41">
        <v>2015</v>
      </c>
      <c r="D130" s="40" t="s">
        <v>2663</v>
      </c>
      <c r="E130" s="51" t="s">
        <v>1084</v>
      </c>
      <c r="F130">
        <v>515</v>
      </c>
    </row>
    <row r="131" spans="2:6" x14ac:dyDescent="0.2">
      <c r="B131" s="41" t="s">
        <v>2008</v>
      </c>
      <c r="C131" s="41">
        <v>2002</v>
      </c>
      <c r="D131" s="40" t="s">
        <v>2009</v>
      </c>
      <c r="E131" s="51" t="s">
        <v>2010</v>
      </c>
      <c r="F131">
        <v>561</v>
      </c>
    </row>
    <row r="132" spans="2:6" ht="32" x14ac:dyDescent="0.2">
      <c r="B132" s="41" t="s">
        <v>1689</v>
      </c>
      <c r="C132" s="41">
        <v>2015</v>
      </c>
      <c r="D132" s="40" t="s">
        <v>1690</v>
      </c>
      <c r="E132" s="51" t="s">
        <v>1691</v>
      </c>
      <c r="F132">
        <v>579</v>
      </c>
    </row>
    <row r="133" spans="2:6" x14ac:dyDescent="0.2">
      <c r="B133" s="41" t="s">
        <v>497</v>
      </c>
      <c r="C133" s="41">
        <v>2016</v>
      </c>
      <c r="D133" s="40" t="s">
        <v>2573</v>
      </c>
      <c r="E133" s="51" t="s">
        <v>1173</v>
      </c>
      <c r="F133">
        <v>683</v>
      </c>
    </row>
    <row r="134" spans="2:6" x14ac:dyDescent="0.2">
      <c r="B134" s="41" t="s">
        <v>1029</v>
      </c>
      <c r="C134" s="41">
        <v>2015</v>
      </c>
      <c r="D134" s="40" t="s">
        <v>1033</v>
      </c>
      <c r="E134" s="51" t="s">
        <v>1031</v>
      </c>
      <c r="F134">
        <v>990</v>
      </c>
    </row>
    <row r="135" spans="2:6" ht="32" x14ac:dyDescent="0.2">
      <c r="B135" s="41" t="s">
        <v>524</v>
      </c>
      <c r="C135" s="41">
        <v>2013</v>
      </c>
      <c r="D135" s="40" t="s">
        <v>814</v>
      </c>
      <c r="E135" s="51" t="s">
        <v>815</v>
      </c>
      <c r="F135">
        <v>1332</v>
      </c>
    </row>
    <row r="136" spans="2:6" ht="64" x14ac:dyDescent="0.2">
      <c r="B136" s="42" t="s">
        <v>161</v>
      </c>
      <c r="C136" s="42">
        <v>2011</v>
      </c>
      <c r="D136" s="43" t="s">
        <v>164</v>
      </c>
      <c r="E136" s="53" t="s">
        <v>2666</v>
      </c>
      <c r="F136">
        <v>1631</v>
      </c>
    </row>
    <row r="137" spans="2:6" x14ac:dyDescent="0.2">
      <c r="B137" s="41" t="s">
        <v>337</v>
      </c>
      <c r="C137" s="41">
        <v>2005</v>
      </c>
      <c r="D137" s="40" t="s">
        <v>316</v>
      </c>
      <c r="E137" s="51" t="s">
        <v>317</v>
      </c>
      <c r="F137">
        <v>1870</v>
      </c>
    </row>
    <row r="138" spans="2:6" x14ac:dyDescent="0.2">
      <c r="B138" s="41" t="s">
        <v>1358</v>
      </c>
      <c r="C138" s="41">
        <v>2011</v>
      </c>
      <c r="D138" s="40" t="s">
        <v>2784</v>
      </c>
      <c r="E138" s="51" t="s">
        <v>1555</v>
      </c>
      <c r="F138">
        <v>1908</v>
      </c>
    </row>
    <row r="139" spans="2:6" ht="48" x14ac:dyDescent="0.2">
      <c r="B139" s="42" t="s">
        <v>154</v>
      </c>
      <c r="C139" s="42">
        <v>2014</v>
      </c>
      <c r="D139" s="43" t="s">
        <v>204</v>
      </c>
      <c r="E139" s="53" t="s">
        <v>2567</v>
      </c>
      <c r="F139">
        <v>3047</v>
      </c>
    </row>
    <row r="140" spans="2:6" ht="48" x14ac:dyDescent="0.2">
      <c r="B140" s="41" t="s">
        <v>1754</v>
      </c>
      <c r="C140" s="41">
        <v>2017</v>
      </c>
      <c r="D140" s="40" t="s">
        <v>2794</v>
      </c>
      <c r="E140" s="51" t="s">
        <v>1757</v>
      </c>
      <c r="F140">
        <v>3251</v>
      </c>
    </row>
    <row r="141" spans="2:6" x14ac:dyDescent="0.2">
      <c r="B141" s="42" t="s">
        <v>58</v>
      </c>
      <c r="C141" s="42">
        <v>2007</v>
      </c>
      <c r="D141" s="43" t="s">
        <v>62</v>
      </c>
      <c r="E141" s="53" t="s">
        <v>60</v>
      </c>
      <c r="F141">
        <v>3680</v>
      </c>
    </row>
    <row r="142" spans="2:6" ht="48" x14ac:dyDescent="0.2">
      <c r="B142" s="41" t="s">
        <v>766</v>
      </c>
      <c r="C142" s="41">
        <v>2013</v>
      </c>
      <c r="D142" s="40" t="s">
        <v>2629</v>
      </c>
      <c r="E142" s="51" t="s">
        <v>771</v>
      </c>
      <c r="F142">
        <v>4212</v>
      </c>
    </row>
    <row r="143" spans="2:6" ht="32" x14ac:dyDescent="0.2">
      <c r="B143" s="41" t="s">
        <v>1750</v>
      </c>
      <c r="C143" s="41">
        <v>2017</v>
      </c>
      <c r="D143" s="40" t="s">
        <v>2790</v>
      </c>
      <c r="E143" s="51" t="s">
        <v>1752</v>
      </c>
      <c r="F143">
        <v>6625</v>
      </c>
    </row>
    <row r="144" spans="2:6" ht="32" x14ac:dyDescent="0.2">
      <c r="B144" s="41" t="s">
        <v>1680</v>
      </c>
      <c r="C144" s="41">
        <v>2015</v>
      </c>
      <c r="D144" s="40" t="s">
        <v>2775</v>
      </c>
      <c r="E144" s="51" t="s">
        <v>1679</v>
      </c>
      <c r="F144">
        <v>12527</v>
      </c>
    </row>
    <row r="145" spans="2:6" ht="32" x14ac:dyDescent="0.2">
      <c r="B145" s="41" t="s">
        <v>1972</v>
      </c>
      <c r="C145" s="41">
        <v>2008</v>
      </c>
      <c r="D145" s="40" t="s">
        <v>455</v>
      </c>
      <c r="E145" s="51" t="s">
        <v>457</v>
      </c>
      <c r="F145">
        <v>20332</v>
      </c>
    </row>
  </sheetData>
  <autoFilter ref="B1:F1">
    <sortState ref="B2:F145">
      <sortCondition ref="F1:F145"/>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75"/>
  <sheetViews>
    <sheetView workbookViewId="0">
      <pane xSplit="2" ySplit="1" topLeftCell="C2" activePane="bottomRight" state="frozen"/>
      <selection pane="topRight" activeCell="C1" sqref="C1"/>
      <selection pane="bottomLeft" activeCell="A2" sqref="A2"/>
      <selection pane="bottomRight" activeCell="B67" sqref="B67"/>
    </sheetView>
  </sheetViews>
  <sheetFormatPr baseColWidth="10" defaultRowHeight="16" x14ac:dyDescent="0.2"/>
  <cols>
    <col min="1" max="1" width="15.83203125" style="37" customWidth="1"/>
    <col min="2" max="2" width="26" style="37" customWidth="1"/>
    <col min="3" max="3" width="7.33203125" style="37" customWidth="1"/>
    <col min="4" max="4" width="20.83203125" style="37" customWidth="1"/>
    <col min="5" max="5" width="16.5" style="37" customWidth="1"/>
    <col min="6" max="6" width="16.1640625" style="37" customWidth="1"/>
    <col min="7" max="7" width="29.83203125" style="37" customWidth="1"/>
    <col min="8" max="8" width="24.83203125" style="37" customWidth="1"/>
    <col min="9" max="9" width="21.5" style="37" customWidth="1"/>
    <col min="10" max="10" width="42" style="37" customWidth="1"/>
    <col min="11" max="11" width="22.6640625" style="37" customWidth="1"/>
    <col min="12" max="12" width="30.83203125" style="37" customWidth="1"/>
    <col min="13" max="13" width="17.83203125" style="37" customWidth="1"/>
    <col min="14" max="14" width="13.33203125" style="37" customWidth="1"/>
    <col min="15" max="15" width="16.1640625" style="37" customWidth="1"/>
    <col min="16" max="16" width="18.5" style="37" customWidth="1"/>
    <col min="17" max="19" width="10.83203125" style="37"/>
    <col min="20" max="21" width="12.83203125" style="37" customWidth="1"/>
    <col min="22" max="22" width="12.5" style="37" customWidth="1"/>
    <col min="23" max="16384" width="10.83203125" style="37"/>
  </cols>
  <sheetData>
    <row r="1" spans="1:24" ht="17" thickBot="1" x14ac:dyDescent="0.25">
      <c r="A1" s="22" t="s">
        <v>261</v>
      </c>
      <c r="B1" s="23" t="s">
        <v>0</v>
      </c>
      <c r="C1" s="23" t="s">
        <v>1</v>
      </c>
      <c r="D1" s="24" t="s">
        <v>4</v>
      </c>
      <c r="E1" s="23" t="s">
        <v>2</v>
      </c>
      <c r="F1" s="23" t="s">
        <v>2339</v>
      </c>
      <c r="G1" s="23" t="s">
        <v>2340</v>
      </c>
      <c r="H1" s="23" t="s">
        <v>5</v>
      </c>
      <c r="I1" s="23" t="s">
        <v>475</v>
      </c>
      <c r="J1" s="23" t="s">
        <v>2341</v>
      </c>
      <c r="K1" s="23" t="s">
        <v>3</v>
      </c>
      <c r="L1" s="23" t="s">
        <v>6</v>
      </c>
      <c r="M1" s="23" t="s">
        <v>2342</v>
      </c>
      <c r="N1" s="22" t="s">
        <v>7</v>
      </c>
      <c r="O1" s="22" t="s">
        <v>8</v>
      </c>
      <c r="P1" s="22" t="s">
        <v>2343</v>
      </c>
      <c r="Q1" s="25" t="s">
        <v>391</v>
      </c>
      <c r="R1" s="25" t="s">
        <v>10</v>
      </c>
      <c r="S1" s="25" t="s">
        <v>11</v>
      </c>
      <c r="T1" s="23" t="s">
        <v>242</v>
      </c>
      <c r="U1" s="23" t="s">
        <v>233</v>
      </c>
      <c r="V1" s="26" t="s">
        <v>250</v>
      </c>
      <c r="W1" s="26" t="s">
        <v>248</v>
      </c>
      <c r="X1" s="26" t="s">
        <v>249</v>
      </c>
    </row>
    <row r="2" spans="1:24" x14ac:dyDescent="0.2">
      <c r="A2" s="27" t="s">
        <v>2499</v>
      </c>
      <c r="B2" s="27" t="s">
        <v>234</v>
      </c>
      <c r="C2" s="28">
        <v>2014</v>
      </c>
      <c r="D2" s="29" t="s">
        <v>225</v>
      </c>
      <c r="E2" s="27" t="s">
        <v>241</v>
      </c>
      <c r="F2" s="27" t="s">
        <v>235</v>
      </c>
      <c r="G2" s="27" t="s">
        <v>237</v>
      </c>
      <c r="H2" s="27" t="s">
        <v>803</v>
      </c>
      <c r="I2" s="30" t="s">
        <v>2415</v>
      </c>
      <c r="J2" s="27" t="s">
        <v>2416</v>
      </c>
      <c r="K2" s="27" t="s">
        <v>239</v>
      </c>
      <c r="L2" s="27" t="s">
        <v>238</v>
      </c>
      <c r="M2" s="27">
        <v>14</v>
      </c>
      <c r="N2" s="27" t="s">
        <v>18</v>
      </c>
      <c r="O2" s="27" t="s">
        <v>236</v>
      </c>
      <c r="P2" s="27" t="s">
        <v>35</v>
      </c>
      <c r="Q2" s="27" t="s">
        <v>19</v>
      </c>
      <c r="R2" s="27" t="s">
        <v>18</v>
      </c>
      <c r="S2" s="27" t="s">
        <v>240</v>
      </c>
      <c r="T2" s="27" t="s">
        <v>18</v>
      </c>
      <c r="U2" s="27" t="s">
        <v>18</v>
      </c>
      <c r="V2" s="27"/>
      <c r="W2" s="27"/>
      <c r="X2" s="27"/>
    </row>
    <row r="3" spans="1:24" x14ac:dyDescent="0.2">
      <c r="A3" s="27" t="s">
        <v>2462</v>
      </c>
      <c r="B3" s="27" t="s">
        <v>2088</v>
      </c>
      <c r="C3" s="27">
        <v>2002</v>
      </c>
      <c r="D3" s="27" t="s">
        <v>2087</v>
      </c>
      <c r="E3" s="27" t="s">
        <v>230</v>
      </c>
      <c r="F3" s="27" t="s">
        <v>2143</v>
      </c>
      <c r="G3" s="27" t="s">
        <v>2144</v>
      </c>
      <c r="H3" s="27" t="s">
        <v>2145</v>
      </c>
      <c r="I3" s="27" t="s">
        <v>2146</v>
      </c>
      <c r="J3" s="27" t="s">
        <v>2348</v>
      </c>
      <c r="K3" s="27" t="s">
        <v>1782</v>
      </c>
      <c r="L3" s="27" t="s">
        <v>255</v>
      </c>
      <c r="M3" s="27" t="s">
        <v>1893</v>
      </c>
      <c r="N3" s="27" t="s">
        <v>255</v>
      </c>
      <c r="O3" s="27" t="s">
        <v>2148</v>
      </c>
      <c r="P3" s="27" t="s">
        <v>255</v>
      </c>
      <c r="Q3" s="27" t="s">
        <v>2149</v>
      </c>
      <c r="R3" s="27" t="s">
        <v>255</v>
      </c>
      <c r="S3" s="27" t="s">
        <v>255</v>
      </c>
      <c r="T3" s="27" t="s">
        <v>19</v>
      </c>
      <c r="U3" s="27" t="s">
        <v>19</v>
      </c>
      <c r="V3" s="27" t="s">
        <v>18</v>
      </c>
      <c r="W3" s="27" t="s">
        <v>18</v>
      </c>
      <c r="X3" s="27" t="s">
        <v>18</v>
      </c>
    </row>
    <row r="4" spans="1:24" x14ac:dyDescent="0.2">
      <c r="A4" s="27" t="s">
        <v>2461</v>
      </c>
      <c r="B4" s="27" t="s">
        <v>258</v>
      </c>
      <c r="C4" s="28">
        <v>2016</v>
      </c>
      <c r="D4" s="29" t="s">
        <v>227</v>
      </c>
      <c r="E4" s="27" t="s">
        <v>230</v>
      </c>
      <c r="F4" s="27" t="s">
        <v>254</v>
      </c>
      <c r="G4" s="27" t="s">
        <v>253</v>
      </c>
      <c r="H4" s="27" t="s">
        <v>522</v>
      </c>
      <c r="I4" s="27" t="s">
        <v>1943</v>
      </c>
      <c r="J4" s="27" t="s">
        <v>2346</v>
      </c>
      <c r="K4" s="27" t="s">
        <v>386</v>
      </c>
      <c r="L4" s="27" t="s">
        <v>256</v>
      </c>
      <c r="M4" s="27">
        <v>0</v>
      </c>
      <c r="N4" s="27" t="s">
        <v>255</v>
      </c>
      <c r="O4" s="27" t="s">
        <v>257</v>
      </c>
      <c r="P4" s="27" t="s">
        <v>35</v>
      </c>
      <c r="Q4" s="27" t="s">
        <v>18</v>
      </c>
      <c r="R4" s="27" t="s">
        <v>18</v>
      </c>
      <c r="S4" s="27" t="s">
        <v>18</v>
      </c>
      <c r="T4" s="27" t="s">
        <v>19</v>
      </c>
      <c r="U4" s="27" t="s">
        <v>18</v>
      </c>
      <c r="V4" s="27" t="s">
        <v>35</v>
      </c>
      <c r="W4" s="27" t="s">
        <v>252</v>
      </c>
      <c r="X4" s="27" t="s">
        <v>252</v>
      </c>
    </row>
    <row r="5" spans="1:24" x14ac:dyDescent="0.2">
      <c r="A5" s="27" t="s">
        <v>2200</v>
      </c>
      <c r="B5" s="27" t="s">
        <v>271</v>
      </c>
      <c r="C5" s="28">
        <v>2016</v>
      </c>
      <c r="D5" s="29" t="s">
        <v>228</v>
      </c>
      <c r="E5" s="27" t="s">
        <v>241</v>
      </c>
      <c r="F5" s="27" t="s">
        <v>260</v>
      </c>
      <c r="G5" s="27" t="s">
        <v>270</v>
      </c>
      <c r="H5" s="27" t="s">
        <v>802</v>
      </c>
      <c r="I5" s="27" t="s">
        <v>1917</v>
      </c>
      <c r="J5" s="31" t="s">
        <v>2439</v>
      </c>
      <c r="K5" s="32" t="s">
        <v>268</v>
      </c>
      <c r="L5" s="27" t="s">
        <v>269</v>
      </c>
      <c r="M5" s="27">
        <v>184</v>
      </c>
      <c r="N5" s="27" t="s">
        <v>265</v>
      </c>
      <c r="O5" s="27" t="s">
        <v>266</v>
      </c>
      <c r="P5" s="27" t="s">
        <v>255</v>
      </c>
      <c r="Q5" s="31" t="s">
        <v>19</v>
      </c>
      <c r="R5" s="31" t="s">
        <v>19</v>
      </c>
      <c r="S5" s="31" t="s">
        <v>19</v>
      </c>
      <c r="T5" s="27" t="s">
        <v>18</v>
      </c>
      <c r="U5" s="27" t="s">
        <v>19</v>
      </c>
      <c r="V5" s="27" t="s">
        <v>18</v>
      </c>
      <c r="W5" s="27" t="s">
        <v>18</v>
      </c>
      <c r="X5" s="27" t="s">
        <v>18</v>
      </c>
    </row>
    <row r="6" spans="1:24" x14ac:dyDescent="0.2">
      <c r="A6" s="27" t="s">
        <v>2465</v>
      </c>
      <c r="B6" s="27" t="s">
        <v>445</v>
      </c>
      <c r="C6" s="27">
        <v>2008</v>
      </c>
      <c r="D6" s="29" t="s">
        <v>444</v>
      </c>
      <c r="E6" s="27" t="s">
        <v>230</v>
      </c>
      <c r="F6" s="27" t="s">
        <v>255</v>
      </c>
      <c r="G6" s="27" t="s">
        <v>448</v>
      </c>
      <c r="H6" s="27" t="s">
        <v>447</v>
      </c>
      <c r="I6" s="27" t="s">
        <v>1924</v>
      </c>
      <c r="J6" s="27" t="s">
        <v>2376</v>
      </c>
      <c r="K6" s="27" t="s">
        <v>1965</v>
      </c>
      <c r="L6" s="27" t="s">
        <v>255</v>
      </c>
      <c r="M6" s="27" t="s">
        <v>255</v>
      </c>
      <c r="N6" s="27" t="s">
        <v>446</v>
      </c>
      <c r="O6" s="27" t="s">
        <v>1975</v>
      </c>
      <c r="P6" s="27" t="s">
        <v>449</v>
      </c>
      <c r="Q6" s="27" t="s">
        <v>19</v>
      </c>
      <c r="R6" s="27" t="s">
        <v>19</v>
      </c>
      <c r="S6" s="27" t="s">
        <v>18</v>
      </c>
      <c r="T6" s="27" t="s">
        <v>19</v>
      </c>
      <c r="U6" s="27" t="s">
        <v>19</v>
      </c>
      <c r="V6" s="27" t="s">
        <v>18</v>
      </c>
      <c r="W6" s="27" t="s">
        <v>18</v>
      </c>
      <c r="X6" s="27" t="s">
        <v>18</v>
      </c>
    </row>
    <row r="7" spans="1:24" x14ac:dyDescent="0.2">
      <c r="A7" s="27" t="s">
        <v>2539</v>
      </c>
      <c r="B7" s="27" t="s">
        <v>311</v>
      </c>
      <c r="C7" s="27">
        <v>2004</v>
      </c>
      <c r="D7" s="27" t="s">
        <v>1999</v>
      </c>
      <c r="E7" s="27" t="s">
        <v>230</v>
      </c>
      <c r="F7" s="27" t="s">
        <v>2000</v>
      </c>
      <c r="G7" s="27" t="s">
        <v>2001</v>
      </c>
      <c r="H7" s="27" t="s">
        <v>423</v>
      </c>
      <c r="I7" s="27" t="s">
        <v>2002</v>
      </c>
      <c r="J7" s="27" t="s">
        <v>2353</v>
      </c>
      <c r="K7" s="27" t="s">
        <v>386</v>
      </c>
      <c r="L7" s="27" t="s">
        <v>2004</v>
      </c>
      <c r="M7" s="27">
        <v>11</v>
      </c>
      <c r="N7" s="27" t="s">
        <v>484</v>
      </c>
      <c r="O7" s="27" t="s">
        <v>2003</v>
      </c>
      <c r="P7" s="27" t="s">
        <v>251</v>
      </c>
      <c r="Q7" s="27" t="s">
        <v>18</v>
      </c>
      <c r="R7" s="27" t="s">
        <v>18</v>
      </c>
      <c r="S7" s="27" t="s">
        <v>18</v>
      </c>
      <c r="T7" s="27" t="s">
        <v>19</v>
      </c>
      <c r="U7" s="27" t="s">
        <v>18</v>
      </c>
      <c r="V7" s="27" t="s">
        <v>18</v>
      </c>
      <c r="W7" s="27" t="s">
        <v>18</v>
      </c>
      <c r="X7" s="27" t="s">
        <v>19</v>
      </c>
    </row>
    <row r="8" spans="1:24" x14ac:dyDescent="0.2">
      <c r="A8" s="27" t="s">
        <v>2540</v>
      </c>
      <c r="B8" s="27" t="s">
        <v>311</v>
      </c>
      <c r="C8" s="27">
        <v>2005</v>
      </c>
      <c r="D8" s="29" t="s">
        <v>292</v>
      </c>
      <c r="E8" s="27" t="s">
        <v>230</v>
      </c>
      <c r="F8" s="27" t="s">
        <v>313</v>
      </c>
      <c r="G8" s="27" t="s">
        <v>1908</v>
      </c>
      <c r="H8" s="27" t="s">
        <v>811</v>
      </c>
      <c r="I8" s="27" t="s">
        <v>1914</v>
      </c>
      <c r="J8" s="27" t="s">
        <v>2353</v>
      </c>
      <c r="K8" s="27" t="s">
        <v>807</v>
      </c>
      <c r="L8" s="27" t="s">
        <v>312</v>
      </c>
      <c r="M8" s="27">
        <v>10</v>
      </c>
      <c r="N8" s="27" t="s">
        <v>255</v>
      </c>
      <c r="O8" s="27" t="s">
        <v>255</v>
      </c>
      <c r="P8" s="27" t="s">
        <v>255</v>
      </c>
      <c r="Q8" s="27" t="s">
        <v>18</v>
      </c>
      <c r="R8" s="27" t="s">
        <v>18</v>
      </c>
      <c r="S8" s="27" t="s">
        <v>18</v>
      </c>
      <c r="T8" s="27" t="s">
        <v>19</v>
      </c>
      <c r="U8" s="27" t="s">
        <v>18</v>
      </c>
      <c r="V8" s="27" t="s">
        <v>18</v>
      </c>
      <c r="W8" s="27" t="s">
        <v>18</v>
      </c>
      <c r="X8" s="27" t="s">
        <v>18</v>
      </c>
    </row>
    <row r="9" spans="1:24" x14ac:dyDescent="0.2">
      <c r="A9" s="27"/>
      <c r="B9" s="27" t="s">
        <v>1695</v>
      </c>
      <c r="C9" s="27">
        <v>2016</v>
      </c>
      <c r="D9" s="29" t="s">
        <v>1696</v>
      </c>
      <c r="E9" s="27" t="s">
        <v>241</v>
      </c>
      <c r="F9" s="27" t="s">
        <v>1697</v>
      </c>
      <c r="G9" s="27" t="s">
        <v>1698</v>
      </c>
      <c r="H9" s="27" t="s">
        <v>443</v>
      </c>
      <c r="I9" s="27" t="s">
        <v>1700</v>
      </c>
      <c r="J9" s="27" t="s">
        <v>2440</v>
      </c>
      <c r="K9" s="27" t="s">
        <v>386</v>
      </c>
      <c r="L9" s="27" t="s">
        <v>256</v>
      </c>
      <c r="M9" s="27">
        <v>0</v>
      </c>
      <c r="N9" s="27" t="s">
        <v>255</v>
      </c>
      <c r="O9" s="27" t="s">
        <v>255</v>
      </c>
      <c r="P9" s="27" t="s">
        <v>255</v>
      </c>
      <c r="Q9" s="27" t="s">
        <v>18</v>
      </c>
      <c r="R9" s="27" t="s">
        <v>18</v>
      </c>
      <c r="S9" s="27" t="s">
        <v>18</v>
      </c>
      <c r="T9" s="27" t="s">
        <v>315</v>
      </c>
      <c r="U9" s="27" t="s">
        <v>18</v>
      </c>
      <c r="V9" s="27" t="s">
        <v>255</v>
      </c>
      <c r="W9" s="27" t="s">
        <v>255</v>
      </c>
      <c r="X9" s="27" t="s">
        <v>255</v>
      </c>
    </row>
    <row r="10" spans="1:24" x14ac:dyDescent="0.2">
      <c r="A10" s="27"/>
      <c r="B10" s="27" t="s">
        <v>2008</v>
      </c>
      <c r="C10" s="27">
        <v>2002</v>
      </c>
      <c r="D10" s="27" t="s">
        <v>2009</v>
      </c>
      <c r="E10" s="27" t="s">
        <v>230</v>
      </c>
      <c r="F10" s="27" t="s">
        <v>1678</v>
      </c>
      <c r="G10" s="27" t="s">
        <v>2010</v>
      </c>
      <c r="H10" s="27" t="s">
        <v>2011</v>
      </c>
      <c r="I10" s="27" t="s">
        <v>2014</v>
      </c>
      <c r="J10" s="27" t="s">
        <v>2349</v>
      </c>
      <c r="K10" s="27" t="s">
        <v>2013</v>
      </c>
      <c r="L10" s="27" t="s">
        <v>2012</v>
      </c>
      <c r="M10" s="27">
        <v>79</v>
      </c>
      <c r="N10" s="27" t="s">
        <v>255</v>
      </c>
      <c r="O10" s="27" t="s">
        <v>2015</v>
      </c>
      <c r="P10" s="27" t="s">
        <v>255</v>
      </c>
      <c r="Q10" s="27" t="s">
        <v>18</v>
      </c>
      <c r="R10" s="27" t="s">
        <v>18</v>
      </c>
      <c r="S10" s="27" t="s">
        <v>18</v>
      </c>
      <c r="T10" s="27" t="s">
        <v>2016</v>
      </c>
      <c r="U10" s="27" t="s">
        <v>18</v>
      </c>
      <c r="V10" s="27" t="s">
        <v>18</v>
      </c>
      <c r="W10" s="27" t="s">
        <v>19</v>
      </c>
      <c r="X10" s="27" t="s">
        <v>19</v>
      </c>
    </row>
    <row r="11" spans="1:24" x14ac:dyDescent="0.2">
      <c r="A11" s="27" t="s">
        <v>2537</v>
      </c>
      <c r="B11" s="27" t="s">
        <v>497</v>
      </c>
      <c r="C11" s="27">
        <v>2009</v>
      </c>
      <c r="D11" s="29" t="s">
        <v>496</v>
      </c>
      <c r="E11" s="27" t="s">
        <v>241</v>
      </c>
      <c r="F11" s="27" t="s">
        <v>495</v>
      </c>
      <c r="G11" s="27" t="s">
        <v>504</v>
      </c>
      <c r="H11" s="27" t="s">
        <v>501</v>
      </c>
      <c r="I11" s="27" t="s">
        <v>1928</v>
      </c>
      <c r="J11" s="27" t="s">
        <v>2382</v>
      </c>
      <c r="K11" s="27" t="s">
        <v>503</v>
      </c>
      <c r="L11" s="27" t="s">
        <v>500</v>
      </c>
      <c r="M11" s="27">
        <v>18</v>
      </c>
      <c r="N11" s="27" t="s">
        <v>255</v>
      </c>
      <c r="O11" s="27" t="s">
        <v>502</v>
      </c>
      <c r="P11" s="27" t="s">
        <v>255</v>
      </c>
      <c r="Q11" s="27" t="s">
        <v>18</v>
      </c>
      <c r="R11" s="27" t="s">
        <v>19</v>
      </c>
      <c r="S11" s="27" t="s">
        <v>18</v>
      </c>
      <c r="T11" s="27" t="s">
        <v>18</v>
      </c>
      <c r="U11" s="27" t="s">
        <v>18</v>
      </c>
      <c r="V11" s="27" t="s">
        <v>35</v>
      </c>
      <c r="W11" s="27" t="s">
        <v>19</v>
      </c>
      <c r="X11" s="27" t="s">
        <v>19</v>
      </c>
    </row>
    <row r="12" spans="1:24" x14ac:dyDescent="0.2">
      <c r="A12" s="33" t="s">
        <v>2538</v>
      </c>
      <c r="B12" s="33" t="s">
        <v>497</v>
      </c>
      <c r="C12" s="33">
        <v>2010</v>
      </c>
      <c r="D12" s="33" t="s">
        <v>143</v>
      </c>
      <c r="E12" s="33" t="s">
        <v>230</v>
      </c>
      <c r="F12" s="33" t="s">
        <v>141</v>
      </c>
      <c r="G12" s="33" t="s">
        <v>1786</v>
      </c>
      <c r="H12" s="33" t="s">
        <v>1787</v>
      </c>
      <c r="I12" s="33" t="s">
        <v>142</v>
      </c>
      <c r="J12" s="33" t="s">
        <v>2324</v>
      </c>
      <c r="K12" s="33" t="s">
        <v>1788</v>
      </c>
      <c r="L12" s="33" t="s">
        <v>1789</v>
      </c>
      <c r="M12" s="33">
        <v>0</v>
      </c>
      <c r="N12" s="33" t="s">
        <v>1790</v>
      </c>
      <c r="O12" s="33" t="s">
        <v>1791</v>
      </c>
      <c r="P12" s="33" t="s">
        <v>484</v>
      </c>
      <c r="Q12" s="33" t="s">
        <v>19</v>
      </c>
      <c r="R12" s="33" t="s">
        <v>19</v>
      </c>
      <c r="S12" s="33" t="s">
        <v>18</v>
      </c>
      <c r="T12" s="33" t="s">
        <v>18</v>
      </c>
      <c r="U12" s="33" t="s">
        <v>1814</v>
      </c>
      <c r="V12" s="33" t="s">
        <v>255</v>
      </c>
      <c r="W12" s="33" t="s">
        <v>255</v>
      </c>
      <c r="X12" s="33" t="s">
        <v>19</v>
      </c>
    </row>
    <row r="13" spans="1:24" x14ac:dyDescent="0.2">
      <c r="A13" s="27" t="s">
        <v>2476</v>
      </c>
      <c r="B13" s="27" t="s">
        <v>497</v>
      </c>
      <c r="C13" s="27">
        <v>2016</v>
      </c>
      <c r="D13" s="29" t="s">
        <v>1169</v>
      </c>
      <c r="E13" s="27" t="s">
        <v>230</v>
      </c>
      <c r="F13" s="27" t="s">
        <v>1171</v>
      </c>
      <c r="G13" s="27" t="s">
        <v>1173</v>
      </c>
      <c r="H13" s="27" t="s">
        <v>247</v>
      </c>
      <c r="I13" s="27" t="s">
        <v>1170</v>
      </c>
      <c r="J13" s="27" t="s">
        <v>2441</v>
      </c>
      <c r="K13" s="27" t="s">
        <v>1174</v>
      </c>
      <c r="L13" s="27" t="s">
        <v>1175</v>
      </c>
      <c r="M13" s="27">
        <v>251</v>
      </c>
      <c r="N13" s="27" t="s">
        <v>255</v>
      </c>
      <c r="O13" s="27" t="s">
        <v>255</v>
      </c>
      <c r="P13" s="27" t="s">
        <v>255</v>
      </c>
      <c r="Q13" s="27" t="s">
        <v>19</v>
      </c>
      <c r="R13" s="27" t="s">
        <v>19</v>
      </c>
      <c r="S13" s="27" t="s">
        <v>19</v>
      </c>
      <c r="T13" s="27" t="s">
        <v>18</v>
      </c>
      <c r="U13" s="27" t="s">
        <v>19</v>
      </c>
      <c r="V13" s="27" t="s">
        <v>18</v>
      </c>
      <c r="W13" s="27" t="s">
        <v>18</v>
      </c>
      <c r="X13" s="27" t="s">
        <v>18</v>
      </c>
    </row>
    <row r="14" spans="1:24" x14ac:dyDescent="0.2">
      <c r="A14" s="33" t="s">
        <v>2466</v>
      </c>
      <c r="B14" s="33" t="s">
        <v>158</v>
      </c>
      <c r="C14" s="33">
        <v>2011</v>
      </c>
      <c r="D14" s="33" t="s">
        <v>160</v>
      </c>
      <c r="E14" s="33" t="s">
        <v>241</v>
      </c>
      <c r="F14" s="33" t="s">
        <v>159</v>
      </c>
      <c r="G14" s="33" t="s">
        <v>1827</v>
      </c>
      <c r="H14" s="33" t="s">
        <v>522</v>
      </c>
      <c r="I14" s="33" t="s">
        <v>1828</v>
      </c>
      <c r="J14" s="33" t="s">
        <v>2330</v>
      </c>
      <c r="K14" s="33" t="s">
        <v>1782</v>
      </c>
      <c r="L14" s="33" t="s">
        <v>1829</v>
      </c>
      <c r="M14" s="33">
        <v>5</v>
      </c>
      <c r="N14" s="33" t="s">
        <v>255</v>
      </c>
      <c r="O14" s="33" t="s">
        <v>255</v>
      </c>
      <c r="P14" s="33" t="s">
        <v>1830</v>
      </c>
      <c r="Q14" s="33" t="s">
        <v>18</v>
      </c>
      <c r="R14" s="33" t="s">
        <v>18</v>
      </c>
      <c r="S14" s="33" t="s">
        <v>18</v>
      </c>
      <c r="T14" s="33" t="s">
        <v>19</v>
      </c>
      <c r="U14" s="33" t="s">
        <v>18</v>
      </c>
      <c r="V14" s="33" t="s">
        <v>18</v>
      </c>
      <c r="W14" s="33" t="s">
        <v>18</v>
      </c>
      <c r="X14" s="33" t="s">
        <v>18</v>
      </c>
    </row>
    <row r="15" spans="1:24" x14ac:dyDescent="0.2">
      <c r="A15" s="27" t="s">
        <v>2463</v>
      </c>
      <c r="B15" s="27" t="s">
        <v>1290</v>
      </c>
      <c r="C15" s="27">
        <v>2017</v>
      </c>
      <c r="D15" s="29" t="s">
        <v>1291</v>
      </c>
      <c r="E15" s="27" t="s">
        <v>241</v>
      </c>
      <c r="F15" s="27" t="s">
        <v>1296</v>
      </c>
      <c r="G15" s="27" t="s">
        <v>1297</v>
      </c>
      <c r="H15" s="27" t="s">
        <v>443</v>
      </c>
      <c r="I15" s="27" t="s">
        <v>1292</v>
      </c>
      <c r="J15" s="27" t="s">
        <v>2451</v>
      </c>
      <c r="K15" s="27" t="s">
        <v>1295</v>
      </c>
      <c r="L15" s="27" t="s">
        <v>1298</v>
      </c>
      <c r="M15" s="27">
        <v>9</v>
      </c>
      <c r="N15" s="27" t="s">
        <v>255</v>
      </c>
      <c r="O15" s="27" t="s">
        <v>1293</v>
      </c>
      <c r="P15" s="27"/>
      <c r="Q15" s="27" t="s">
        <v>18</v>
      </c>
      <c r="R15" s="27" t="s">
        <v>19</v>
      </c>
      <c r="S15" s="27" t="s">
        <v>19</v>
      </c>
      <c r="T15" s="27" t="s">
        <v>19</v>
      </c>
      <c r="U15" s="27" t="s">
        <v>18</v>
      </c>
      <c r="V15" s="27" t="s">
        <v>35</v>
      </c>
      <c r="W15" s="27" t="s">
        <v>18</v>
      </c>
      <c r="X15" s="27" t="s">
        <v>1294</v>
      </c>
    </row>
    <row r="16" spans="1:24" x14ac:dyDescent="0.2">
      <c r="A16" s="27" t="s">
        <v>2426</v>
      </c>
      <c r="B16" s="27" t="s">
        <v>1002</v>
      </c>
      <c r="C16" s="27">
        <v>2015</v>
      </c>
      <c r="D16" s="29" t="s">
        <v>1001</v>
      </c>
      <c r="E16" s="27" t="s">
        <v>230</v>
      </c>
      <c r="F16" s="27" t="s">
        <v>1005</v>
      </c>
      <c r="G16" s="27" t="s">
        <v>1004</v>
      </c>
      <c r="H16" s="27" t="s">
        <v>1003</v>
      </c>
      <c r="I16" s="27" t="s">
        <v>1006</v>
      </c>
      <c r="J16" s="27" t="s">
        <v>2427</v>
      </c>
      <c r="K16" s="27" t="s">
        <v>1009</v>
      </c>
      <c r="L16" s="27" t="s">
        <v>255</v>
      </c>
      <c r="M16" s="27" t="s">
        <v>35</v>
      </c>
      <c r="N16" s="27" t="s">
        <v>1008</v>
      </c>
      <c r="O16" s="27" t="s">
        <v>266</v>
      </c>
      <c r="P16" s="27" t="s">
        <v>255</v>
      </c>
      <c r="Q16" s="27" t="s">
        <v>19</v>
      </c>
      <c r="R16" s="27" t="s">
        <v>19</v>
      </c>
      <c r="S16" s="27" t="s">
        <v>19</v>
      </c>
      <c r="T16" s="27" t="s">
        <v>19</v>
      </c>
      <c r="U16" s="27" t="s">
        <v>19</v>
      </c>
      <c r="V16" s="27" t="s">
        <v>19</v>
      </c>
      <c r="W16" s="27" t="s">
        <v>35</v>
      </c>
      <c r="X16" s="27" t="s">
        <v>35</v>
      </c>
    </row>
    <row r="17" spans="1:24" x14ac:dyDescent="0.2">
      <c r="A17" s="27" t="s">
        <v>1910</v>
      </c>
      <c r="B17" s="27" t="s">
        <v>310</v>
      </c>
      <c r="C17" s="28">
        <v>2005</v>
      </c>
      <c r="D17" s="29" t="s">
        <v>294</v>
      </c>
      <c r="E17" s="27" t="s">
        <v>230</v>
      </c>
      <c r="F17" s="27" t="s">
        <v>309</v>
      </c>
      <c r="G17" s="27" t="s">
        <v>1909</v>
      </c>
      <c r="H17" s="27" t="s">
        <v>810</v>
      </c>
      <c r="I17" s="27" t="s">
        <v>1913</v>
      </c>
      <c r="J17" s="27" t="s">
        <v>2357</v>
      </c>
      <c r="K17" s="27" t="s">
        <v>386</v>
      </c>
      <c r="L17" s="27" t="s">
        <v>1911</v>
      </c>
      <c r="M17" s="27">
        <v>21</v>
      </c>
      <c r="N17" s="27" t="s">
        <v>251</v>
      </c>
      <c r="O17" s="27" t="s">
        <v>266</v>
      </c>
      <c r="P17" s="27" t="s">
        <v>255</v>
      </c>
      <c r="Q17" s="27" t="s">
        <v>19</v>
      </c>
      <c r="R17" s="27" t="s">
        <v>19</v>
      </c>
      <c r="S17" s="27" t="s">
        <v>19</v>
      </c>
      <c r="T17" s="27" t="s">
        <v>18</v>
      </c>
      <c r="U17" s="27" t="s">
        <v>19</v>
      </c>
      <c r="V17" s="27" t="s">
        <v>18</v>
      </c>
      <c r="W17" s="27" t="s">
        <v>18</v>
      </c>
      <c r="X17" s="27" t="s">
        <v>18</v>
      </c>
    </row>
    <row r="18" spans="1:24" x14ac:dyDescent="0.2">
      <c r="A18" s="27" t="s">
        <v>1180</v>
      </c>
      <c r="B18" s="27" t="s">
        <v>1176</v>
      </c>
      <c r="C18" s="27">
        <v>2016</v>
      </c>
      <c r="D18" s="29" t="s">
        <v>1177</v>
      </c>
      <c r="E18" s="27" t="s">
        <v>241</v>
      </c>
      <c r="F18" s="27" t="s">
        <v>1178</v>
      </c>
      <c r="G18" s="27" t="s">
        <v>1179</v>
      </c>
      <c r="H18" s="27" t="s">
        <v>1187</v>
      </c>
      <c r="I18" s="27" t="s">
        <v>2442</v>
      </c>
      <c r="J18" s="27" t="s">
        <v>2443</v>
      </c>
      <c r="K18" s="27" t="s">
        <v>1182</v>
      </c>
      <c r="L18" s="27" t="s">
        <v>1183</v>
      </c>
      <c r="M18" s="27">
        <v>0</v>
      </c>
      <c r="N18" s="27" t="s">
        <v>577</v>
      </c>
      <c r="O18" s="27" t="s">
        <v>1184</v>
      </c>
      <c r="P18" s="27" t="s">
        <v>255</v>
      </c>
      <c r="Q18" s="27" t="s">
        <v>19</v>
      </c>
      <c r="R18" s="27" t="s">
        <v>19</v>
      </c>
      <c r="S18" s="27" t="s">
        <v>18</v>
      </c>
      <c r="T18" s="27" t="s">
        <v>18</v>
      </c>
      <c r="U18" s="27" t="s">
        <v>18</v>
      </c>
      <c r="V18" s="27" t="s">
        <v>35</v>
      </c>
      <c r="W18" s="27" t="s">
        <v>35</v>
      </c>
      <c r="X18" s="27" t="s">
        <v>35</v>
      </c>
    </row>
    <row r="19" spans="1:24" x14ac:dyDescent="0.2">
      <c r="A19" t="s">
        <v>2552</v>
      </c>
      <c r="B19" t="s">
        <v>872</v>
      </c>
      <c r="C19">
        <v>2014</v>
      </c>
      <c r="D19" t="s">
        <v>870</v>
      </c>
      <c r="E19" t="s">
        <v>241</v>
      </c>
      <c r="F19" t="s">
        <v>255</v>
      </c>
      <c r="G19" t="s">
        <v>871</v>
      </c>
      <c r="H19" t="s">
        <v>800</v>
      </c>
      <c r="I19" t="s">
        <v>1949</v>
      </c>
      <c r="J19" t="s">
        <v>2496</v>
      </c>
      <c r="K19" t="s">
        <v>874</v>
      </c>
      <c r="L19" t="s">
        <v>875</v>
      </c>
      <c r="M19">
        <v>4</v>
      </c>
      <c r="N19" t="s">
        <v>876</v>
      </c>
      <c r="O19" t="s">
        <v>255</v>
      </c>
      <c r="P19" t="s">
        <v>877</v>
      </c>
      <c r="Q19" t="s">
        <v>19</v>
      </c>
      <c r="R19" t="s">
        <v>19</v>
      </c>
      <c r="S19" t="s">
        <v>19</v>
      </c>
      <c r="T19" t="s">
        <v>18</v>
      </c>
      <c r="U19" t="s">
        <v>19</v>
      </c>
      <c r="V19" t="s">
        <v>255</v>
      </c>
      <c r="W19" t="s">
        <v>255</v>
      </c>
      <c r="X19" t="s">
        <v>255</v>
      </c>
    </row>
    <row r="20" spans="1:24" x14ac:dyDescent="0.2">
      <c r="A20" s="27"/>
      <c r="B20" s="27" t="s">
        <v>2116</v>
      </c>
      <c r="C20" s="27">
        <v>2003</v>
      </c>
      <c r="D20" s="27" t="s">
        <v>2117</v>
      </c>
      <c r="E20" s="27" t="s">
        <v>230</v>
      </c>
      <c r="F20" s="27" t="s">
        <v>1678</v>
      </c>
      <c r="G20" s="27" t="s">
        <v>2178</v>
      </c>
      <c r="H20" s="27" t="s">
        <v>949</v>
      </c>
      <c r="I20" s="27" t="s">
        <v>2180</v>
      </c>
      <c r="J20" s="27" t="s">
        <v>2351</v>
      </c>
      <c r="K20" s="27" t="s">
        <v>2179</v>
      </c>
      <c r="L20" s="27" t="s">
        <v>256</v>
      </c>
      <c r="M20" s="27">
        <v>0</v>
      </c>
      <c r="N20" s="27" t="s">
        <v>255</v>
      </c>
      <c r="O20" s="27" t="s">
        <v>255</v>
      </c>
      <c r="P20" s="27" t="s">
        <v>255</v>
      </c>
      <c r="Q20" s="27" t="s">
        <v>18</v>
      </c>
      <c r="R20" s="27" t="s">
        <v>18</v>
      </c>
      <c r="S20" s="27" t="s">
        <v>18</v>
      </c>
      <c r="T20" s="27" t="s">
        <v>2016</v>
      </c>
      <c r="U20" s="27" t="s">
        <v>18</v>
      </c>
      <c r="V20" s="27" t="s">
        <v>18</v>
      </c>
      <c r="W20" s="27" t="s">
        <v>18</v>
      </c>
      <c r="X20" s="27" t="s">
        <v>18</v>
      </c>
    </row>
    <row r="21" spans="1:24" x14ac:dyDescent="0.2">
      <c r="A21" s="33"/>
      <c r="B21" s="33" t="s">
        <v>165</v>
      </c>
      <c r="C21" s="33">
        <v>2011</v>
      </c>
      <c r="D21" s="33" t="s">
        <v>167</v>
      </c>
      <c r="E21" s="33" t="s">
        <v>230</v>
      </c>
      <c r="F21" s="33" t="s">
        <v>166</v>
      </c>
      <c r="G21" s="33" t="s">
        <v>1833</v>
      </c>
      <c r="H21" s="33" t="s">
        <v>1835</v>
      </c>
      <c r="I21" s="33" t="s">
        <v>1836</v>
      </c>
      <c r="J21" s="33" t="s">
        <v>1059</v>
      </c>
      <c r="K21" s="33" t="s">
        <v>1834</v>
      </c>
      <c r="L21" s="33" t="s">
        <v>2497</v>
      </c>
      <c r="M21" s="33">
        <v>18</v>
      </c>
      <c r="N21" s="33" t="s">
        <v>1831</v>
      </c>
      <c r="O21" s="33" t="s">
        <v>255</v>
      </c>
      <c r="P21" s="33" t="s">
        <v>255</v>
      </c>
      <c r="Q21" s="33" t="s">
        <v>18</v>
      </c>
      <c r="R21" s="33" t="s">
        <v>18</v>
      </c>
      <c r="S21" s="33" t="s">
        <v>18</v>
      </c>
      <c r="T21" s="33" t="s">
        <v>19</v>
      </c>
      <c r="U21" s="33" t="s">
        <v>18</v>
      </c>
      <c r="V21" s="33" t="s">
        <v>255</v>
      </c>
      <c r="W21" s="33" t="s">
        <v>18</v>
      </c>
      <c r="X21" s="33" t="s">
        <v>255</v>
      </c>
    </row>
    <row r="22" spans="1:24" x14ac:dyDescent="0.2">
      <c r="A22" s="27"/>
      <c r="B22" s="27" t="s">
        <v>1192</v>
      </c>
      <c r="C22" s="27">
        <v>2016</v>
      </c>
      <c r="D22" s="29" t="s">
        <v>1185</v>
      </c>
      <c r="E22" s="27" t="s">
        <v>230</v>
      </c>
      <c r="F22" s="27" t="s">
        <v>1188</v>
      </c>
      <c r="G22" s="27" t="s">
        <v>1191</v>
      </c>
      <c r="H22" s="27" t="s">
        <v>800</v>
      </c>
      <c r="I22" s="27" t="s">
        <v>1932</v>
      </c>
      <c r="J22" s="27" t="s">
        <v>2444</v>
      </c>
      <c r="K22" s="27" t="s">
        <v>1189</v>
      </c>
      <c r="L22" s="27" t="s">
        <v>1190</v>
      </c>
      <c r="M22" s="27">
        <v>9</v>
      </c>
      <c r="N22" s="27" t="s">
        <v>255</v>
      </c>
      <c r="O22" s="27" t="s">
        <v>1186</v>
      </c>
      <c r="P22" s="27" t="s">
        <v>255</v>
      </c>
      <c r="Q22" s="27" t="s">
        <v>18</v>
      </c>
      <c r="R22" s="27" t="s">
        <v>18</v>
      </c>
      <c r="S22" s="27" t="s">
        <v>18</v>
      </c>
      <c r="T22" s="27" t="s">
        <v>19</v>
      </c>
      <c r="U22" s="27" t="s">
        <v>18</v>
      </c>
      <c r="V22" s="27" t="s">
        <v>18</v>
      </c>
      <c r="W22" s="27" t="s">
        <v>35</v>
      </c>
      <c r="X22" s="27" t="s">
        <v>35</v>
      </c>
    </row>
    <row r="23" spans="1:24" x14ac:dyDescent="0.2">
      <c r="A23" s="27"/>
      <c r="B23" s="27" t="s">
        <v>2033</v>
      </c>
      <c r="C23" s="27">
        <v>2004</v>
      </c>
      <c r="D23" s="27" t="s">
        <v>2032</v>
      </c>
      <c r="E23" s="27" t="s">
        <v>230</v>
      </c>
      <c r="F23" s="27" t="s">
        <v>2036</v>
      </c>
      <c r="G23" s="27" t="s">
        <v>2037</v>
      </c>
      <c r="H23" s="27" t="s">
        <v>1877</v>
      </c>
      <c r="I23" s="27" t="s">
        <v>2035</v>
      </c>
      <c r="J23" s="27" t="s">
        <v>2347</v>
      </c>
      <c r="K23" s="27" t="s">
        <v>2034</v>
      </c>
      <c r="L23" s="27" t="s">
        <v>2040</v>
      </c>
      <c r="M23" s="27">
        <v>4</v>
      </c>
      <c r="N23" s="27" t="s">
        <v>2038</v>
      </c>
      <c r="O23" s="27" t="s">
        <v>255</v>
      </c>
      <c r="P23" s="27" t="s">
        <v>255</v>
      </c>
      <c r="Q23" s="27" t="s">
        <v>18</v>
      </c>
      <c r="R23" s="27" t="s">
        <v>18</v>
      </c>
      <c r="S23" s="27" t="s">
        <v>18</v>
      </c>
      <c r="T23" s="27" t="s">
        <v>19</v>
      </c>
      <c r="U23" s="27" t="s">
        <v>18</v>
      </c>
      <c r="V23" s="27" t="s">
        <v>255</v>
      </c>
      <c r="W23" s="27" t="s">
        <v>255</v>
      </c>
      <c r="X23" s="27" t="s">
        <v>255</v>
      </c>
    </row>
    <row r="24" spans="1:24" x14ac:dyDescent="0.2">
      <c r="A24" s="27" t="s">
        <v>2471</v>
      </c>
      <c r="B24" s="27" t="s">
        <v>2513</v>
      </c>
      <c r="C24" s="27">
        <v>2002</v>
      </c>
      <c r="D24" s="27" t="s">
        <v>1992</v>
      </c>
      <c r="E24" s="27" t="s">
        <v>230</v>
      </c>
      <c r="F24" s="27" t="s">
        <v>2470</v>
      </c>
      <c r="G24" s="27" t="s">
        <v>2554</v>
      </c>
      <c r="H24" s="27" t="s">
        <v>247</v>
      </c>
      <c r="I24" s="27" t="s">
        <v>2472</v>
      </c>
      <c r="J24" s="27" t="s">
        <v>2473</v>
      </c>
      <c r="K24" s="27" t="s">
        <v>2474</v>
      </c>
      <c r="L24" s="27" t="s">
        <v>2475</v>
      </c>
      <c r="M24" s="27" t="s">
        <v>255</v>
      </c>
      <c r="N24" s="27" t="s">
        <v>255</v>
      </c>
      <c r="O24" s="27" t="s">
        <v>255</v>
      </c>
      <c r="P24" s="27" t="s">
        <v>255</v>
      </c>
      <c r="Q24" s="27" t="s">
        <v>19</v>
      </c>
      <c r="R24" s="27" t="s">
        <v>18</v>
      </c>
      <c r="S24" s="27" t="s">
        <v>19</v>
      </c>
      <c r="T24" s="27" t="s">
        <v>315</v>
      </c>
      <c r="U24" s="27" t="s">
        <v>18</v>
      </c>
      <c r="V24" s="27" t="s">
        <v>18</v>
      </c>
      <c r="W24" s="27" t="s">
        <v>18</v>
      </c>
      <c r="X24" s="27" t="s">
        <v>18</v>
      </c>
    </row>
    <row r="25" spans="1:24" customFormat="1" x14ac:dyDescent="0.2">
      <c r="A25" s="27"/>
      <c r="B25" s="27" t="s">
        <v>128</v>
      </c>
      <c r="C25" s="27">
        <v>2010</v>
      </c>
      <c r="D25" s="29" t="s">
        <v>133</v>
      </c>
      <c r="E25" s="27" t="s">
        <v>230</v>
      </c>
      <c r="F25" s="27" t="s">
        <v>419</v>
      </c>
      <c r="G25" s="27" t="s">
        <v>560</v>
      </c>
      <c r="H25" s="27" t="s">
        <v>800</v>
      </c>
      <c r="I25" s="27" t="s">
        <v>1931</v>
      </c>
      <c r="J25" s="27" t="s">
        <v>2387</v>
      </c>
      <c r="K25" s="27" t="s">
        <v>559</v>
      </c>
      <c r="L25" s="27" t="s">
        <v>561</v>
      </c>
      <c r="M25" s="27">
        <v>29</v>
      </c>
      <c r="N25" s="27" t="s">
        <v>265</v>
      </c>
      <c r="O25" s="27" t="s">
        <v>558</v>
      </c>
      <c r="P25" s="27" t="s">
        <v>255</v>
      </c>
      <c r="Q25" s="27" t="s">
        <v>19</v>
      </c>
      <c r="R25" s="27" t="s">
        <v>19</v>
      </c>
      <c r="S25" s="27" t="s">
        <v>19</v>
      </c>
      <c r="T25" s="27" t="s">
        <v>19</v>
      </c>
      <c r="U25" s="27" t="s">
        <v>19</v>
      </c>
      <c r="V25" s="27" t="s">
        <v>18</v>
      </c>
      <c r="W25" s="27" t="s">
        <v>35</v>
      </c>
      <c r="X25" s="27" t="s">
        <v>35</v>
      </c>
    </row>
    <row r="26" spans="1:24" x14ac:dyDescent="0.2">
      <c r="A26" s="33"/>
      <c r="B26" s="33" t="s">
        <v>175</v>
      </c>
      <c r="C26" s="33">
        <v>2012</v>
      </c>
      <c r="D26" s="33" t="s">
        <v>178</v>
      </c>
      <c r="E26" s="33" t="s">
        <v>241</v>
      </c>
      <c r="F26" s="33" t="s">
        <v>176</v>
      </c>
      <c r="G26" s="33" t="s">
        <v>1856</v>
      </c>
      <c r="H26" s="33" t="s">
        <v>1857</v>
      </c>
      <c r="I26" s="33" t="s">
        <v>177</v>
      </c>
      <c r="J26" s="33" t="s">
        <v>2332</v>
      </c>
      <c r="K26" s="33" t="s">
        <v>1860</v>
      </c>
      <c r="L26" s="33" t="s">
        <v>1861</v>
      </c>
      <c r="M26" s="33">
        <v>2</v>
      </c>
      <c r="N26" s="33" t="s">
        <v>572</v>
      </c>
      <c r="O26" s="33" t="s">
        <v>1858</v>
      </c>
      <c r="P26" s="33" t="s">
        <v>255</v>
      </c>
      <c r="Q26" s="33" t="s">
        <v>18</v>
      </c>
      <c r="R26" s="33" t="s">
        <v>18</v>
      </c>
      <c r="S26" s="33" t="s">
        <v>18</v>
      </c>
      <c r="T26" s="33" t="s">
        <v>19</v>
      </c>
      <c r="U26" s="33" t="s">
        <v>18</v>
      </c>
      <c r="V26" s="33" t="s">
        <v>18</v>
      </c>
      <c r="W26" s="33" t="s">
        <v>18</v>
      </c>
      <c r="X26" s="33" t="s">
        <v>18</v>
      </c>
    </row>
    <row r="27" spans="1:24" x14ac:dyDescent="0.2">
      <c r="A27" s="27" t="s">
        <v>2477</v>
      </c>
      <c r="B27" s="27" t="s">
        <v>617</v>
      </c>
      <c r="C27" s="27">
        <v>2011</v>
      </c>
      <c r="D27" s="29" t="s">
        <v>616</v>
      </c>
      <c r="E27" s="27" t="s">
        <v>241</v>
      </c>
      <c r="F27" s="27" t="s">
        <v>622</v>
      </c>
      <c r="G27" s="27" t="s">
        <v>619</v>
      </c>
      <c r="H27" s="27" t="s">
        <v>621</v>
      </c>
      <c r="I27" s="27" t="s">
        <v>2395</v>
      </c>
      <c r="J27" s="27" t="s">
        <v>2396</v>
      </c>
      <c r="K27" s="27" t="s">
        <v>386</v>
      </c>
      <c r="L27" s="27" t="s">
        <v>256</v>
      </c>
      <c r="M27" s="27">
        <v>0</v>
      </c>
      <c r="N27" s="27" t="s">
        <v>255</v>
      </c>
      <c r="O27" s="27" t="s">
        <v>618</v>
      </c>
      <c r="P27" s="27" t="s">
        <v>620</v>
      </c>
      <c r="Q27" s="27" t="s">
        <v>18</v>
      </c>
      <c r="R27" s="27" t="s">
        <v>18</v>
      </c>
      <c r="S27" s="27" t="s">
        <v>18</v>
      </c>
      <c r="T27" s="27" t="s">
        <v>19</v>
      </c>
      <c r="U27" s="27" t="s">
        <v>18</v>
      </c>
      <c r="V27" s="27" t="s">
        <v>18</v>
      </c>
      <c r="W27" s="27" t="s">
        <v>18</v>
      </c>
      <c r="X27" s="27" t="s">
        <v>19</v>
      </c>
    </row>
    <row r="28" spans="1:24" x14ac:dyDescent="0.2">
      <c r="A28" s="27"/>
      <c r="B28" s="27" t="s">
        <v>880</v>
      </c>
      <c r="C28" s="27">
        <v>2014</v>
      </c>
      <c r="D28" s="29" t="s">
        <v>879</v>
      </c>
      <c r="E28" s="27" t="s">
        <v>241</v>
      </c>
      <c r="F28" s="27" t="s">
        <v>884</v>
      </c>
      <c r="G28" s="27" t="s">
        <v>882</v>
      </c>
      <c r="H28" s="27" t="s">
        <v>800</v>
      </c>
      <c r="I28" s="27" t="s">
        <v>1950</v>
      </c>
      <c r="J28" s="27" t="s">
        <v>2346</v>
      </c>
      <c r="K28" s="27" t="s">
        <v>878</v>
      </c>
      <c r="L28" s="27" t="s">
        <v>883</v>
      </c>
      <c r="M28" s="27">
        <v>28</v>
      </c>
      <c r="N28" s="27" t="s">
        <v>255</v>
      </c>
      <c r="O28" s="27" t="s">
        <v>255</v>
      </c>
      <c r="P28" s="27" t="s">
        <v>255</v>
      </c>
      <c r="Q28" s="27" t="s">
        <v>18</v>
      </c>
      <c r="R28" s="27" t="s">
        <v>18</v>
      </c>
      <c r="S28" s="27" t="s">
        <v>18</v>
      </c>
      <c r="T28" s="27" t="s">
        <v>19</v>
      </c>
      <c r="U28" s="27" t="s">
        <v>18</v>
      </c>
      <c r="V28" s="27" t="s">
        <v>255</v>
      </c>
      <c r="W28" s="27" t="s">
        <v>35</v>
      </c>
      <c r="X28" s="27" t="s">
        <v>255</v>
      </c>
    </row>
    <row r="29" spans="1:24" x14ac:dyDescent="0.2">
      <c r="A29" s="27" t="s">
        <v>2208</v>
      </c>
      <c r="B29" s="27" t="s">
        <v>886</v>
      </c>
      <c r="C29" s="27">
        <v>2014</v>
      </c>
      <c r="D29" s="29" t="s">
        <v>885</v>
      </c>
      <c r="E29" s="27" t="s">
        <v>230</v>
      </c>
      <c r="F29" s="27" t="s">
        <v>887</v>
      </c>
      <c r="G29" s="27" t="s">
        <v>891</v>
      </c>
      <c r="H29" s="27" t="s">
        <v>800</v>
      </c>
      <c r="I29" s="27" t="s">
        <v>890</v>
      </c>
      <c r="J29" s="27" t="s">
        <v>2417</v>
      </c>
      <c r="K29" s="27" t="s">
        <v>386</v>
      </c>
      <c r="L29" s="27" t="s">
        <v>892</v>
      </c>
      <c r="M29" s="27">
        <v>4</v>
      </c>
      <c r="N29" s="27" t="s">
        <v>840</v>
      </c>
      <c r="O29" s="27" t="s">
        <v>888</v>
      </c>
      <c r="P29" s="27" t="s">
        <v>889</v>
      </c>
      <c r="Q29" s="27" t="s">
        <v>18</v>
      </c>
      <c r="R29" s="27" t="s">
        <v>18</v>
      </c>
      <c r="S29" s="27" t="s">
        <v>18</v>
      </c>
      <c r="T29" s="27" t="s">
        <v>19</v>
      </c>
      <c r="U29" s="27" t="s">
        <v>18</v>
      </c>
      <c r="V29" s="27" t="s">
        <v>255</v>
      </c>
      <c r="W29" s="27" t="s">
        <v>252</v>
      </c>
      <c r="X29" s="27" t="s">
        <v>255</v>
      </c>
    </row>
    <row r="30" spans="1:24" x14ac:dyDescent="0.2">
      <c r="A30" s="27"/>
      <c r="B30" s="27" t="s">
        <v>1193</v>
      </c>
      <c r="C30" s="27">
        <v>2016</v>
      </c>
      <c r="D30" s="29" t="s">
        <v>1194</v>
      </c>
      <c r="E30" s="27" t="s">
        <v>230</v>
      </c>
      <c r="F30" s="27" t="s">
        <v>374</v>
      </c>
      <c r="G30" s="27" t="s">
        <v>1199</v>
      </c>
      <c r="H30" s="27" t="s">
        <v>247</v>
      </c>
      <c r="I30" s="27" t="s">
        <v>1196</v>
      </c>
      <c r="J30" s="27" t="s">
        <v>2445</v>
      </c>
      <c r="K30" s="27" t="s">
        <v>1195</v>
      </c>
      <c r="L30" s="27" t="s">
        <v>1200</v>
      </c>
      <c r="M30" s="27">
        <v>14</v>
      </c>
      <c r="N30" s="27" t="s">
        <v>1197</v>
      </c>
      <c r="O30" s="27" t="s">
        <v>1198</v>
      </c>
      <c r="P30" s="27" t="s">
        <v>255</v>
      </c>
      <c r="Q30" s="27" t="s">
        <v>18</v>
      </c>
      <c r="R30" s="27" t="s">
        <v>18</v>
      </c>
      <c r="S30" s="27" t="s">
        <v>18</v>
      </c>
      <c r="T30" s="27" t="s">
        <v>19</v>
      </c>
      <c r="U30" s="27" t="s">
        <v>18</v>
      </c>
      <c r="V30" s="27" t="s">
        <v>35</v>
      </c>
      <c r="W30" s="27" t="s">
        <v>18</v>
      </c>
      <c r="X30" s="27" t="s">
        <v>18</v>
      </c>
    </row>
    <row r="31" spans="1:24" x14ac:dyDescent="0.2">
      <c r="A31" s="27" t="s">
        <v>2264</v>
      </c>
      <c r="B31" s="27" t="s">
        <v>416</v>
      </c>
      <c r="C31" s="27">
        <v>2001</v>
      </c>
      <c r="D31" s="27" t="s">
        <v>2101</v>
      </c>
      <c r="E31" s="27" t="s">
        <v>230</v>
      </c>
      <c r="F31" s="27" t="s">
        <v>755</v>
      </c>
      <c r="G31" s="27" t="s">
        <v>2157</v>
      </c>
      <c r="H31" s="27" t="s">
        <v>443</v>
      </c>
      <c r="I31" s="27" t="s">
        <v>2155</v>
      </c>
      <c r="J31" s="27" t="s">
        <v>2345</v>
      </c>
      <c r="K31" s="27" t="s">
        <v>2156</v>
      </c>
      <c r="L31" s="27" t="s">
        <v>2158</v>
      </c>
      <c r="M31" s="27" t="s">
        <v>1893</v>
      </c>
      <c r="N31" s="27" t="s">
        <v>255</v>
      </c>
      <c r="O31" s="27" t="s">
        <v>255</v>
      </c>
      <c r="P31" s="27" t="s">
        <v>255</v>
      </c>
      <c r="Q31" s="27" t="s">
        <v>18</v>
      </c>
      <c r="R31" s="27" t="s">
        <v>19</v>
      </c>
      <c r="S31" s="27" t="s">
        <v>18</v>
      </c>
      <c r="T31" s="27" t="s">
        <v>18</v>
      </c>
      <c r="U31" s="27" t="s">
        <v>18</v>
      </c>
      <c r="V31" s="27" t="s">
        <v>18</v>
      </c>
      <c r="W31" s="27" t="s">
        <v>18</v>
      </c>
      <c r="X31" s="27" t="s">
        <v>19</v>
      </c>
    </row>
    <row r="32" spans="1:24" x14ac:dyDescent="0.2">
      <c r="A32" s="27"/>
      <c r="B32" s="27" t="s">
        <v>416</v>
      </c>
      <c r="C32" s="27">
        <v>2001</v>
      </c>
      <c r="D32" s="29" t="s">
        <v>1365</v>
      </c>
      <c r="E32" s="27" t="s">
        <v>230</v>
      </c>
      <c r="F32" s="27" t="s">
        <v>1369</v>
      </c>
      <c r="G32" s="27" t="s">
        <v>1366</v>
      </c>
      <c r="H32" s="27" t="s">
        <v>1368</v>
      </c>
      <c r="I32" s="27" t="s">
        <v>2529</v>
      </c>
      <c r="J32" s="27" t="s">
        <v>2344</v>
      </c>
      <c r="K32" s="27" t="s">
        <v>1370</v>
      </c>
      <c r="L32" s="27" t="s">
        <v>1371</v>
      </c>
      <c r="M32" s="27">
        <v>12</v>
      </c>
      <c r="N32" s="27" t="s">
        <v>255</v>
      </c>
      <c r="O32" s="27" t="s">
        <v>255</v>
      </c>
      <c r="P32" s="27" t="s">
        <v>484</v>
      </c>
      <c r="Q32" s="27" t="s">
        <v>18</v>
      </c>
      <c r="R32" s="27" t="s">
        <v>18</v>
      </c>
      <c r="S32" s="27" t="s">
        <v>18</v>
      </c>
      <c r="T32" s="27" t="s">
        <v>19</v>
      </c>
      <c r="U32" s="27" t="s">
        <v>18</v>
      </c>
      <c r="V32" s="27" t="s">
        <v>255</v>
      </c>
      <c r="W32" s="27" t="s">
        <v>255</v>
      </c>
      <c r="X32" s="27" t="s">
        <v>255</v>
      </c>
    </row>
    <row r="33" spans="1:24" x14ac:dyDescent="0.2">
      <c r="A33" s="27"/>
      <c r="B33" s="27" t="s">
        <v>416</v>
      </c>
      <c r="C33" s="28">
        <v>2007</v>
      </c>
      <c r="D33" s="29" t="s">
        <v>396</v>
      </c>
      <c r="E33" s="27" t="s">
        <v>230</v>
      </c>
      <c r="F33" s="27" t="s">
        <v>398</v>
      </c>
      <c r="G33" s="27" t="s">
        <v>402</v>
      </c>
      <c r="H33" s="27" t="s">
        <v>399</v>
      </c>
      <c r="I33" s="27" t="s">
        <v>1920</v>
      </c>
      <c r="J33" s="27" t="s">
        <v>2369</v>
      </c>
      <c r="K33" s="27" t="s">
        <v>400</v>
      </c>
      <c r="L33" s="27" t="s">
        <v>401</v>
      </c>
      <c r="M33" s="27">
        <v>9</v>
      </c>
      <c r="N33" s="27" t="s">
        <v>255</v>
      </c>
      <c r="O33" s="27" t="s">
        <v>255</v>
      </c>
      <c r="P33" s="27" t="s">
        <v>35</v>
      </c>
      <c r="Q33" s="27" t="s">
        <v>18</v>
      </c>
      <c r="R33" s="27" t="s">
        <v>18</v>
      </c>
      <c r="S33" s="27" t="s">
        <v>18</v>
      </c>
      <c r="T33" s="27" t="s">
        <v>18</v>
      </c>
      <c r="U33" s="27" t="s">
        <v>18</v>
      </c>
      <c r="V33" s="27" t="s">
        <v>18</v>
      </c>
      <c r="W33" s="27" t="s">
        <v>18</v>
      </c>
      <c r="X33" s="27" t="s">
        <v>18</v>
      </c>
    </row>
    <row r="34" spans="1:24" x14ac:dyDescent="0.2">
      <c r="A34" s="33"/>
      <c r="B34" s="33" t="s">
        <v>144</v>
      </c>
      <c r="C34" s="33">
        <v>2010</v>
      </c>
      <c r="D34" s="33" t="s">
        <v>146</v>
      </c>
      <c r="E34" s="33" t="s">
        <v>230</v>
      </c>
      <c r="F34" s="33" t="s">
        <v>94</v>
      </c>
      <c r="G34" s="33" t="s">
        <v>145</v>
      </c>
      <c r="H34" s="33" t="s">
        <v>1801</v>
      </c>
      <c r="I34" s="33" t="s">
        <v>1798</v>
      </c>
      <c r="J34" s="33" t="s">
        <v>1059</v>
      </c>
      <c r="K34" s="33" t="s">
        <v>1802</v>
      </c>
      <c r="L34" s="33" t="s">
        <v>1782</v>
      </c>
      <c r="M34" s="33" t="s">
        <v>1893</v>
      </c>
      <c r="N34" s="33" t="s">
        <v>1800</v>
      </c>
      <c r="O34" s="33" t="s">
        <v>648</v>
      </c>
      <c r="P34" s="33" t="s">
        <v>1799</v>
      </c>
      <c r="Q34" s="33" t="s">
        <v>18</v>
      </c>
      <c r="R34" s="33" t="s">
        <v>18</v>
      </c>
      <c r="S34" s="33" t="s">
        <v>18</v>
      </c>
      <c r="T34" s="33" t="s">
        <v>19</v>
      </c>
      <c r="U34" s="33" t="s">
        <v>18</v>
      </c>
      <c r="V34" s="33" t="s">
        <v>255</v>
      </c>
      <c r="W34" s="33" t="s">
        <v>255</v>
      </c>
      <c r="X34" s="33" t="s">
        <v>255</v>
      </c>
    </row>
    <row r="35" spans="1:24" x14ac:dyDescent="0.2">
      <c r="A35" s="27" t="s">
        <v>904</v>
      </c>
      <c r="B35" s="27" t="s">
        <v>900</v>
      </c>
      <c r="C35" s="27">
        <v>2014</v>
      </c>
      <c r="D35" s="29" t="s">
        <v>899</v>
      </c>
      <c r="E35" s="27" t="s">
        <v>230</v>
      </c>
      <c r="F35" s="27" t="s">
        <v>908</v>
      </c>
      <c r="G35" s="27" t="s">
        <v>901</v>
      </c>
      <c r="H35" s="27" t="s">
        <v>905</v>
      </c>
      <c r="I35" s="27" t="s">
        <v>1951</v>
      </c>
      <c r="J35" s="27" t="s">
        <v>2418</v>
      </c>
      <c r="K35" s="27" t="s">
        <v>1952</v>
      </c>
      <c r="L35" s="27" t="s">
        <v>902</v>
      </c>
      <c r="M35" s="27">
        <v>21</v>
      </c>
      <c r="N35" s="27" t="s">
        <v>903</v>
      </c>
      <c r="O35" s="27" t="s">
        <v>255</v>
      </c>
      <c r="P35" s="27" t="s">
        <v>889</v>
      </c>
      <c r="Q35" s="27" t="s">
        <v>18</v>
      </c>
      <c r="R35" s="27" t="s">
        <v>18</v>
      </c>
      <c r="S35" s="27" t="s">
        <v>18</v>
      </c>
      <c r="T35" s="27" t="s">
        <v>19</v>
      </c>
      <c r="U35" s="27" t="s">
        <v>18</v>
      </c>
      <c r="V35" s="27" t="s">
        <v>19</v>
      </c>
      <c r="W35" s="27" t="s">
        <v>255</v>
      </c>
      <c r="X35" s="27" t="s">
        <v>255</v>
      </c>
    </row>
    <row r="36" spans="1:24" x14ac:dyDescent="0.2">
      <c r="A36" s="33"/>
      <c r="B36" s="33" t="s">
        <v>168</v>
      </c>
      <c r="C36" s="33">
        <v>2011</v>
      </c>
      <c r="D36" s="33" t="s">
        <v>170</v>
      </c>
      <c r="E36" s="33" t="s">
        <v>241</v>
      </c>
      <c r="F36" s="33" t="s">
        <v>169</v>
      </c>
      <c r="G36" s="33" t="s">
        <v>1841</v>
      </c>
      <c r="H36" s="33" t="s">
        <v>522</v>
      </c>
      <c r="I36" s="33" t="s">
        <v>1837</v>
      </c>
      <c r="J36" s="33" t="s">
        <v>1059</v>
      </c>
      <c r="K36" s="33" t="s">
        <v>1782</v>
      </c>
      <c r="L36" s="33" t="s">
        <v>1838</v>
      </c>
      <c r="M36" s="33">
        <v>22</v>
      </c>
      <c r="N36" s="33" t="s">
        <v>255</v>
      </c>
      <c r="O36" s="33" t="s">
        <v>1839</v>
      </c>
      <c r="P36" s="33" t="s">
        <v>255</v>
      </c>
      <c r="Q36" s="33" t="s">
        <v>18</v>
      </c>
      <c r="R36" s="33" t="s">
        <v>18</v>
      </c>
      <c r="S36" s="33" t="s">
        <v>18</v>
      </c>
      <c r="T36" s="33" t="s">
        <v>19</v>
      </c>
      <c r="U36" s="33" t="s">
        <v>18</v>
      </c>
      <c r="V36" s="33" t="s">
        <v>18</v>
      </c>
      <c r="W36" s="33" t="s">
        <v>18</v>
      </c>
      <c r="X36" s="33" t="s">
        <v>18</v>
      </c>
    </row>
    <row r="37" spans="1:24" x14ac:dyDescent="0.2">
      <c r="A37" s="27"/>
      <c r="B37" s="27" t="s">
        <v>566</v>
      </c>
      <c r="C37" s="27">
        <v>2010</v>
      </c>
      <c r="D37" s="29" t="s">
        <v>565</v>
      </c>
      <c r="E37" s="27" t="s">
        <v>230</v>
      </c>
      <c r="F37" s="27" t="s">
        <v>567</v>
      </c>
      <c r="G37" s="27" t="s">
        <v>1986</v>
      </c>
      <c r="H37" s="27" t="s">
        <v>800</v>
      </c>
      <c r="I37" s="27" t="s">
        <v>1932</v>
      </c>
      <c r="J37" s="27" t="s">
        <v>2388</v>
      </c>
      <c r="K37" s="27" t="s">
        <v>569</v>
      </c>
      <c r="L37" s="27" t="s">
        <v>571</v>
      </c>
      <c r="M37" s="27">
        <v>63</v>
      </c>
      <c r="N37" s="27" t="s">
        <v>572</v>
      </c>
      <c r="O37" s="27" t="s">
        <v>255</v>
      </c>
      <c r="P37" s="27" t="s">
        <v>35</v>
      </c>
      <c r="Q37" s="27" t="s">
        <v>19</v>
      </c>
      <c r="R37" s="27" t="s">
        <v>19</v>
      </c>
      <c r="S37" s="27" t="s">
        <v>19</v>
      </c>
      <c r="T37" s="27" t="s">
        <v>19</v>
      </c>
      <c r="U37" s="27" t="s">
        <v>19</v>
      </c>
      <c r="V37" s="27" t="s">
        <v>18</v>
      </c>
      <c r="W37" s="27" t="s">
        <v>18</v>
      </c>
      <c r="X37" s="27" t="s">
        <v>35</v>
      </c>
    </row>
    <row r="38" spans="1:24" x14ac:dyDescent="0.2">
      <c r="A38" s="27"/>
      <c r="B38" s="27" t="s">
        <v>1211</v>
      </c>
      <c r="C38" s="27">
        <v>2016</v>
      </c>
      <c r="D38" s="29" t="s">
        <v>1210</v>
      </c>
      <c r="E38" s="27" t="s">
        <v>230</v>
      </c>
      <c r="F38" s="27" t="s">
        <v>1215</v>
      </c>
      <c r="G38" s="27" t="s">
        <v>1214</v>
      </c>
      <c r="H38" s="27" t="s">
        <v>1212</v>
      </c>
      <c r="I38" s="27" t="s">
        <v>1213</v>
      </c>
      <c r="J38" s="27" t="s">
        <v>2446</v>
      </c>
      <c r="K38" s="27" t="s">
        <v>386</v>
      </c>
      <c r="L38" s="27" t="s">
        <v>256</v>
      </c>
      <c r="M38" s="27">
        <v>0</v>
      </c>
      <c r="N38" s="27" t="s">
        <v>1216</v>
      </c>
      <c r="O38" s="27" t="s">
        <v>255</v>
      </c>
      <c r="P38" s="27" t="s">
        <v>1217</v>
      </c>
      <c r="Q38" s="27" t="s">
        <v>19</v>
      </c>
      <c r="R38" s="27" t="s">
        <v>19</v>
      </c>
      <c r="S38" s="27" t="s">
        <v>19</v>
      </c>
      <c r="T38" s="27" t="s">
        <v>19</v>
      </c>
      <c r="U38" s="27" t="s">
        <v>19</v>
      </c>
      <c r="V38" s="27" t="s">
        <v>19</v>
      </c>
      <c r="W38" s="27" t="s">
        <v>18</v>
      </c>
      <c r="X38" s="27" t="s">
        <v>18</v>
      </c>
    </row>
    <row r="39" spans="1:24" x14ac:dyDescent="0.2">
      <c r="A39" s="30" t="s">
        <v>2190</v>
      </c>
      <c r="B39" s="27" t="s">
        <v>453</v>
      </c>
      <c r="C39" s="27">
        <v>2008</v>
      </c>
      <c r="D39" s="29" t="s">
        <v>452</v>
      </c>
      <c r="E39" s="27" t="s">
        <v>230</v>
      </c>
      <c r="F39" s="27" t="s">
        <v>1967</v>
      </c>
      <c r="G39" s="27" t="s">
        <v>1968</v>
      </c>
      <c r="H39" s="27" t="s">
        <v>1966</v>
      </c>
      <c r="I39" s="27" t="s">
        <v>1969</v>
      </c>
      <c r="J39" s="27" t="s">
        <v>2377</v>
      </c>
      <c r="K39" s="27" t="s">
        <v>1782</v>
      </c>
      <c r="L39" s="27" t="s">
        <v>1971</v>
      </c>
      <c r="M39" s="27">
        <v>23</v>
      </c>
      <c r="N39" s="27" t="s">
        <v>484</v>
      </c>
      <c r="O39" s="27" t="s">
        <v>255</v>
      </c>
      <c r="P39" s="27" t="s">
        <v>484</v>
      </c>
      <c r="Q39" s="27" t="s">
        <v>18</v>
      </c>
      <c r="R39" s="27" t="s">
        <v>18</v>
      </c>
      <c r="S39" s="27" t="s">
        <v>18</v>
      </c>
      <c r="T39" s="27" t="s">
        <v>19</v>
      </c>
      <c r="U39" s="27" t="s">
        <v>18</v>
      </c>
      <c r="V39" s="27" t="s">
        <v>18</v>
      </c>
      <c r="W39" s="27" t="s">
        <v>18</v>
      </c>
      <c r="X39" s="27" t="s">
        <v>19</v>
      </c>
    </row>
    <row r="40" spans="1:24" x14ac:dyDescent="0.2">
      <c r="A40" s="27" t="s">
        <v>2514</v>
      </c>
      <c r="B40" s="27" t="s">
        <v>574</v>
      </c>
      <c r="C40" s="27">
        <v>2010</v>
      </c>
      <c r="D40" s="29" t="s">
        <v>573</v>
      </c>
      <c r="E40" s="27" t="s">
        <v>230</v>
      </c>
      <c r="F40" s="27" t="s">
        <v>313</v>
      </c>
      <c r="G40" s="27" t="s">
        <v>541</v>
      </c>
      <c r="H40" s="27" t="s">
        <v>537</v>
      </c>
      <c r="I40" s="27" t="s">
        <v>1933</v>
      </c>
      <c r="J40" s="27" t="s">
        <v>2389</v>
      </c>
      <c r="K40" s="27" t="s">
        <v>575</v>
      </c>
      <c r="L40" s="27" t="s">
        <v>576</v>
      </c>
      <c r="M40" s="27">
        <v>22</v>
      </c>
      <c r="N40" s="27" t="s">
        <v>577</v>
      </c>
      <c r="O40" s="27" t="s">
        <v>255</v>
      </c>
      <c r="P40" s="27" t="s">
        <v>255</v>
      </c>
      <c r="Q40" s="27" t="s">
        <v>18</v>
      </c>
      <c r="R40" s="27" t="s">
        <v>19</v>
      </c>
      <c r="S40" s="27" t="s">
        <v>18</v>
      </c>
      <c r="T40" s="27" t="s">
        <v>18</v>
      </c>
      <c r="U40" s="27" t="s">
        <v>18</v>
      </c>
      <c r="V40" s="27" t="s">
        <v>18</v>
      </c>
      <c r="W40" s="27" t="s">
        <v>18</v>
      </c>
      <c r="X40" s="27" t="s">
        <v>18</v>
      </c>
    </row>
    <row r="41" spans="1:24" x14ac:dyDescent="0.2">
      <c r="A41" s="27" t="s">
        <v>458</v>
      </c>
      <c r="B41" s="27" t="s">
        <v>1972</v>
      </c>
      <c r="C41" s="28">
        <v>2008</v>
      </c>
      <c r="D41" s="29" t="s">
        <v>455</v>
      </c>
      <c r="E41" s="27" t="s">
        <v>241</v>
      </c>
      <c r="F41" s="27" t="s">
        <v>454</v>
      </c>
      <c r="G41" s="27" t="s">
        <v>457</v>
      </c>
      <c r="H41" s="27" t="s">
        <v>522</v>
      </c>
      <c r="I41" s="27" t="s">
        <v>1973</v>
      </c>
      <c r="J41" s="27" t="s">
        <v>2353</v>
      </c>
      <c r="K41" s="27" t="s">
        <v>1974</v>
      </c>
      <c r="L41" s="27" t="s">
        <v>456</v>
      </c>
      <c r="M41" s="27">
        <v>1620</v>
      </c>
      <c r="N41" s="27" t="s">
        <v>19</v>
      </c>
      <c r="O41" s="27" t="s">
        <v>1976</v>
      </c>
      <c r="P41" s="27" t="s">
        <v>255</v>
      </c>
      <c r="Q41" s="27" t="s">
        <v>18</v>
      </c>
      <c r="R41" s="27" t="s">
        <v>18</v>
      </c>
      <c r="S41" s="27" t="s">
        <v>18</v>
      </c>
      <c r="T41" s="27" t="s">
        <v>19</v>
      </c>
      <c r="U41" s="27" t="s">
        <v>18</v>
      </c>
      <c r="V41" s="27" t="s">
        <v>18</v>
      </c>
      <c r="W41" s="27" t="s">
        <v>18</v>
      </c>
      <c r="X41" s="27" t="s">
        <v>18</v>
      </c>
    </row>
    <row r="42" spans="1:24" x14ac:dyDescent="0.2">
      <c r="A42" s="27" t="s">
        <v>2467</v>
      </c>
      <c r="B42" s="27" t="s">
        <v>910</v>
      </c>
      <c r="C42" s="27">
        <v>2014</v>
      </c>
      <c r="D42" s="29" t="s">
        <v>909</v>
      </c>
      <c r="E42" s="27" t="s">
        <v>230</v>
      </c>
      <c r="F42" s="27" t="s">
        <v>913</v>
      </c>
      <c r="G42" s="27" t="s">
        <v>914</v>
      </c>
      <c r="H42" s="27" t="s">
        <v>929</v>
      </c>
      <c r="I42" s="27" t="s">
        <v>1953</v>
      </c>
      <c r="J42" s="27" t="s">
        <v>2419</v>
      </c>
      <c r="K42" s="27" t="s">
        <v>386</v>
      </c>
      <c r="L42" s="27" t="s">
        <v>915</v>
      </c>
      <c r="M42" s="27">
        <v>2</v>
      </c>
      <c r="N42" s="27" t="s">
        <v>265</v>
      </c>
      <c r="O42" s="27" t="s">
        <v>912</v>
      </c>
      <c r="P42" s="27" t="s">
        <v>255</v>
      </c>
      <c r="Q42" s="27" t="s">
        <v>18</v>
      </c>
      <c r="R42" s="27" t="s">
        <v>18</v>
      </c>
      <c r="S42" s="27" t="s">
        <v>18</v>
      </c>
      <c r="T42" s="27" t="s">
        <v>19</v>
      </c>
      <c r="U42" s="27" t="s">
        <v>18</v>
      </c>
      <c r="V42" s="27" t="s">
        <v>35</v>
      </c>
      <c r="W42" s="27" t="s">
        <v>18</v>
      </c>
      <c r="X42" s="27" t="s">
        <v>18</v>
      </c>
    </row>
    <row r="43" spans="1:24" x14ac:dyDescent="0.2">
      <c r="A43" s="33" t="s">
        <v>2499</v>
      </c>
      <c r="B43" s="33" t="s">
        <v>187</v>
      </c>
      <c r="C43" s="33">
        <v>2013</v>
      </c>
      <c r="D43" s="33" t="s">
        <v>762</v>
      </c>
      <c r="E43" s="33" t="s">
        <v>230</v>
      </c>
      <c r="F43" s="33" t="s">
        <v>188</v>
      </c>
      <c r="G43" s="33" t="s">
        <v>763</v>
      </c>
      <c r="H43" s="33" t="s">
        <v>439</v>
      </c>
      <c r="I43" s="33" t="s">
        <v>189</v>
      </c>
      <c r="J43" s="33" t="s">
        <v>2334</v>
      </c>
      <c r="K43" s="33" t="s">
        <v>1782</v>
      </c>
      <c r="L43" s="33" t="s">
        <v>1867</v>
      </c>
      <c r="M43" s="33">
        <v>0</v>
      </c>
      <c r="N43" s="33" t="s">
        <v>255</v>
      </c>
      <c r="O43" s="33" t="s">
        <v>266</v>
      </c>
      <c r="P43" s="33" t="s">
        <v>764</v>
      </c>
      <c r="Q43" s="33" t="s">
        <v>18</v>
      </c>
      <c r="R43" s="33" t="s">
        <v>18</v>
      </c>
      <c r="S43" s="33" t="s">
        <v>18</v>
      </c>
      <c r="T43" s="33" t="s">
        <v>19</v>
      </c>
      <c r="U43" s="33" t="s">
        <v>18</v>
      </c>
      <c r="V43" s="33" t="s">
        <v>18</v>
      </c>
      <c r="W43" s="33" t="s">
        <v>18</v>
      </c>
      <c r="X43" s="33" t="s">
        <v>18</v>
      </c>
    </row>
    <row r="44" spans="1:24" x14ac:dyDescent="0.2">
      <c r="A44" s="33"/>
      <c r="B44" s="33" t="s">
        <v>205</v>
      </c>
      <c r="C44" s="33">
        <v>2014</v>
      </c>
      <c r="D44" s="33" t="s">
        <v>208</v>
      </c>
      <c r="E44" s="33" t="s">
        <v>241</v>
      </c>
      <c r="F44" s="33" t="s">
        <v>206</v>
      </c>
      <c r="G44" s="33" t="s">
        <v>1881</v>
      </c>
      <c r="H44" s="33" t="s">
        <v>1882</v>
      </c>
      <c r="I44" s="33" t="s">
        <v>207</v>
      </c>
      <c r="J44" s="33" t="s">
        <v>1059</v>
      </c>
      <c r="K44" s="33" t="s">
        <v>1782</v>
      </c>
      <c r="L44" s="33" t="s">
        <v>1782</v>
      </c>
      <c r="M44" s="33" t="s">
        <v>1893</v>
      </c>
      <c r="N44" s="33" t="s">
        <v>255</v>
      </c>
      <c r="O44" s="33" t="s">
        <v>255</v>
      </c>
      <c r="P44" s="33" t="s">
        <v>255</v>
      </c>
      <c r="Q44" s="33" t="s">
        <v>18</v>
      </c>
      <c r="R44" s="33" t="s">
        <v>18</v>
      </c>
      <c r="S44" s="33" t="s">
        <v>18</v>
      </c>
      <c r="T44" s="33" t="s">
        <v>19</v>
      </c>
      <c r="U44" s="33" t="s">
        <v>18</v>
      </c>
      <c r="V44" s="33" t="s">
        <v>18</v>
      </c>
      <c r="W44" s="33" t="s">
        <v>18</v>
      </c>
      <c r="X44" s="33" t="s">
        <v>19</v>
      </c>
    </row>
    <row r="45" spans="1:24" x14ac:dyDescent="0.2">
      <c r="A45" t="s">
        <v>2205</v>
      </c>
      <c r="B45" t="s">
        <v>766</v>
      </c>
      <c r="C45">
        <v>2013</v>
      </c>
      <c r="D45" t="s">
        <v>765</v>
      </c>
      <c r="E45" t="s">
        <v>230</v>
      </c>
      <c r="F45" t="s">
        <v>332</v>
      </c>
      <c r="G45" t="s">
        <v>771</v>
      </c>
      <c r="H45" t="s">
        <v>801</v>
      </c>
      <c r="I45" t="s">
        <v>772</v>
      </c>
      <c r="J45" t="s">
        <v>2941</v>
      </c>
      <c r="K45" t="s">
        <v>767</v>
      </c>
      <c r="L45" t="s">
        <v>770</v>
      </c>
      <c r="M45"/>
      <c r="N45" t="s">
        <v>768</v>
      </c>
      <c r="O45"/>
      <c r="P45" t="s">
        <v>769</v>
      </c>
      <c r="Q45" t="s">
        <v>18</v>
      </c>
      <c r="R45" t="s">
        <v>18</v>
      </c>
      <c r="S45" t="s">
        <v>18</v>
      </c>
      <c r="T45" t="s">
        <v>19</v>
      </c>
      <c r="U45" t="s">
        <v>18</v>
      </c>
      <c r="V45" t="s">
        <v>19</v>
      </c>
      <c r="W45" t="s">
        <v>19</v>
      </c>
      <c r="X45" t="s">
        <v>19</v>
      </c>
    </row>
    <row r="46" spans="1:24" customFormat="1" x14ac:dyDescent="0.2">
      <c r="A46" s="27" t="s">
        <v>2464</v>
      </c>
      <c r="B46" s="27" t="s">
        <v>774</v>
      </c>
      <c r="C46" s="27">
        <v>2013</v>
      </c>
      <c r="D46" s="29" t="s">
        <v>775</v>
      </c>
      <c r="E46" s="27" t="s">
        <v>230</v>
      </c>
      <c r="F46" s="27" t="s">
        <v>778</v>
      </c>
      <c r="G46" s="27" t="s">
        <v>777</v>
      </c>
      <c r="H46" s="27" t="s">
        <v>439</v>
      </c>
      <c r="I46" s="27" t="s">
        <v>1944</v>
      </c>
      <c r="J46" s="27" t="s">
        <v>2406</v>
      </c>
      <c r="K46" s="27" t="s">
        <v>386</v>
      </c>
      <c r="L46" s="27" t="s">
        <v>256</v>
      </c>
      <c r="M46" s="27">
        <v>0</v>
      </c>
      <c r="N46" s="27" t="s">
        <v>643</v>
      </c>
      <c r="O46" s="27" t="s">
        <v>776</v>
      </c>
      <c r="P46" s="27" t="s">
        <v>643</v>
      </c>
      <c r="Q46" s="27" t="s">
        <v>18</v>
      </c>
      <c r="R46" s="27" t="s">
        <v>18</v>
      </c>
      <c r="S46" s="27" t="s">
        <v>18</v>
      </c>
      <c r="T46" s="27" t="s">
        <v>19</v>
      </c>
      <c r="U46" s="27" t="s">
        <v>18</v>
      </c>
      <c r="V46" s="27" t="s">
        <v>35</v>
      </c>
      <c r="W46" s="27" t="s">
        <v>35</v>
      </c>
      <c r="X46" s="27" t="s">
        <v>18</v>
      </c>
    </row>
    <row r="47" spans="1:24" x14ac:dyDescent="0.2">
      <c r="A47" s="33"/>
      <c r="B47" s="33" t="s">
        <v>209</v>
      </c>
      <c r="C47" s="33">
        <v>2014</v>
      </c>
      <c r="D47" s="33" t="s">
        <v>212</v>
      </c>
      <c r="E47" s="33" t="s">
        <v>241</v>
      </c>
      <c r="F47" s="33" t="s">
        <v>210</v>
      </c>
      <c r="G47" s="33" t="s">
        <v>1891</v>
      </c>
      <c r="H47" s="33" t="s">
        <v>522</v>
      </c>
      <c r="I47" s="33" t="s">
        <v>211</v>
      </c>
      <c r="J47" s="33" t="s">
        <v>2336</v>
      </c>
      <c r="K47" s="33" t="s">
        <v>1782</v>
      </c>
      <c r="L47" s="33" t="s">
        <v>1782</v>
      </c>
      <c r="M47" s="33" t="s">
        <v>1893</v>
      </c>
      <c r="N47" s="33" t="s">
        <v>255</v>
      </c>
      <c r="O47" s="33" t="s">
        <v>255</v>
      </c>
      <c r="P47" s="33" t="s">
        <v>255</v>
      </c>
      <c r="Q47" s="33" t="s">
        <v>19</v>
      </c>
      <c r="R47" s="33" t="s">
        <v>18</v>
      </c>
      <c r="S47" s="33" t="s">
        <v>18</v>
      </c>
      <c r="T47" s="33" t="s">
        <v>18</v>
      </c>
      <c r="U47" s="33" t="s">
        <v>18</v>
      </c>
      <c r="V47" s="33" t="s">
        <v>18</v>
      </c>
      <c r="W47" s="33" t="s">
        <v>18</v>
      </c>
      <c r="X47" s="33" t="s">
        <v>18</v>
      </c>
    </row>
    <row r="48" spans="1:24" x14ac:dyDescent="0.2">
      <c r="A48" s="27" t="s">
        <v>2468</v>
      </c>
      <c r="B48" s="27" t="s">
        <v>1225</v>
      </c>
      <c r="C48" s="27">
        <v>2016</v>
      </c>
      <c r="D48" s="29" t="s">
        <v>1224</v>
      </c>
      <c r="E48" s="27" t="s">
        <v>241</v>
      </c>
      <c r="F48" s="27" t="s">
        <v>1230</v>
      </c>
      <c r="G48" s="27" t="s">
        <v>1227</v>
      </c>
      <c r="H48" s="27" t="s">
        <v>247</v>
      </c>
      <c r="I48" s="27" t="s">
        <v>1229</v>
      </c>
      <c r="J48" s="27" t="s">
        <v>2447</v>
      </c>
      <c r="K48" s="27" t="s">
        <v>386</v>
      </c>
      <c r="L48" s="27" t="s">
        <v>1226</v>
      </c>
      <c r="M48" s="27">
        <v>12</v>
      </c>
      <c r="N48" s="27" t="s">
        <v>255</v>
      </c>
      <c r="O48" s="27" t="s">
        <v>251</v>
      </c>
      <c r="P48" s="27" t="s">
        <v>255</v>
      </c>
      <c r="Q48" s="27" t="s">
        <v>18</v>
      </c>
      <c r="R48" s="27" t="s">
        <v>18</v>
      </c>
      <c r="S48" s="27" t="s">
        <v>18</v>
      </c>
      <c r="T48" s="27" t="s">
        <v>19</v>
      </c>
      <c r="U48" s="27" t="s">
        <v>18</v>
      </c>
      <c r="V48" s="27" t="s">
        <v>35</v>
      </c>
      <c r="W48" s="27" t="s">
        <v>18</v>
      </c>
      <c r="X48" s="27" t="s">
        <v>18</v>
      </c>
    </row>
    <row r="49" spans="1:24" x14ac:dyDescent="0.2">
      <c r="A49" s="35" t="s">
        <v>679</v>
      </c>
      <c r="B49" s="27" t="s">
        <v>678</v>
      </c>
      <c r="C49" s="27">
        <v>2007</v>
      </c>
      <c r="D49" s="29" t="s">
        <v>406</v>
      </c>
      <c r="E49" s="27" t="s">
        <v>230</v>
      </c>
      <c r="F49" s="27" t="s">
        <v>281</v>
      </c>
      <c r="G49" s="27" t="s">
        <v>686</v>
      </c>
      <c r="H49" s="27" t="s">
        <v>680</v>
      </c>
      <c r="I49" s="27" t="s">
        <v>1921</v>
      </c>
      <c r="J49" s="27" t="s">
        <v>2370</v>
      </c>
      <c r="K49" s="27" t="s">
        <v>386</v>
      </c>
      <c r="L49" s="27" t="s">
        <v>408</v>
      </c>
      <c r="M49" s="27">
        <v>29</v>
      </c>
      <c r="N49" s="27" t="s">
        <v>572</v>
      </c>
      <c r="O49" s="27" t="s">
        <v>266</v>
      </c>
      <c r="P49" s="27" t="s">
        <v>255</v>
      </c>
      <c r="Q49" s="27" t="s">
        <v>18</v>
      </c>
      <c r="R49" s="27" t="s">
        <v>18</v>
      </c>
      <c r="S49" s="27" t="s">
        <v>18</v>
      </c>
      <c r="T49" s="27" t="s">
        <v>19</v>
      </c>
      <c r="U49" s="27" t="s">
        <v>18</v>
      </c>
      <c r="V49" s="27" t="s">
        <v>35</v>
      </c>
      <c r="W49" s="27" t="s">
        <v>35</v>
      </c>
      <c r="X49" s="27" t="s">
        <v>35</v>
      </c>
    </row>
    <row r="50" spans="1:24" x14ac:dyDescent="0.2">
      <c r="A50" s="33"/>
      <c r="B50" s="33" t="s">
        <v>77</v>
      </c>
      <c r="C50" s="33">
        <v>2007</v>
      </c>
      <c r="D50" s="33" t="s">
        <v>81</v>
      </c>
      <c r="E50" s="33" t="s">
        <v>241</v>
      </c>
      <c r="F50" s="33" t="s">
        <v>78</v>
      </c>
      <c r="G50" s="33" t="s">
        <v>1771</v>
      </c>
      <c r="H50" s="33" t="s">
        <v>82</v>
      </c>
      <c r="I50" s="33" t="s">
        <v>79</v>
      </c>
      <c r="J50" s="33" t="s">
        <v>2318</v>
      </c>
      <c r="K50" s="33" t="s">
        <v>80</v>
      </c>
      <c r="L50" s="33" t="s">
        <v>83</v>
      </c>
      <c r="M50" s="33">
        <v>14</v>
      </c>
      <c r="N50" s="33" t="s">
        <v>84</v>
      </c>
      <c r="O50" s="33" t="s">
        <v>255</v>
      </c>
      <c r="P50" s="33" t="s">
        <v>18</v>
      </c>
      <c r="Q50" s="33" t="s">
        <v>18</v>
      </c>
      <c r="R50" s="33" t="s">
        <v>18</v>
      </c>
      <c r="S50" s="33" t="s">
        <v>18</v>
      </c>
      <c r="T50" s="33" t="s">
        <v>19</v>
      </c>
      <c r="U50" s="33" t="s">
        <v>18</v>
      </c>
      <c r="V50" s="33"/>
      <c r="W50" s="33"/>
      <c r="X50" s="33"/>
    </row>
    <row r="51" spans="1:24" x14ac:dyDescent="0.2">
      <c r="A51" s="33"/>
      <c r="B51" s="33" t="s">
        <v>216</v>
      </c>
      <c r="C51" s="33">
        <v>2014</v>
      </c>
      <c r="D51" s="33" t="s">
        <v>218</v>
      </c>
      <c r="E51" s="33" t="s">
        <v>230</v>
      </c>
      <c r="F51" s="33" t="s">
        <v>1894</v>
      </c>
      <c r="G51" s="33" t="s">
        <v>1895</v>
      </c>
      <c r="H51" s="33" t="s">
        <v>1896</v>
      </c>
      <c r="I51" s="33" t="s">
        <v>217</v>
      </c>
      <c r="J51" s="33" t="s">
        <v>2337</v>
      </c>
      <c r="K51" s="33" t="s">
        <v>1898</v>
      </c>
      <c r="L51" s="33" t="s">
        <v>1899</v>
      </c>
      <c r="M51" s="33">
        <v>124</v>
      </c>
      <c r="N51" s="33" t="s">
        <v>1900</v>
      </c>
      <c r="O51" s="33" t="s">
        <v>1901</v>
      </c>
      <c r="P51" s="33" t="s">
        <v>255</v>
      </c>
      <c r="Q51" s="33" t="s">
        <v>18</v>
      </c>
      <c r="R51" s="33" t="s">
        <v>18</v>
      </c>
      <c r="S51" s="33" t="s">
        <v>18</v>
      </c>
      <c r="T51" s="33" t="s">
        <v>19</v>
      </c>
      <c r="U51" s="33" t="s">
        <v>18</v>
      </c>
      <c r="V51" s="33" t="s">
        <v>255</v>
      </c>
      <c r="W51" s="33" t="s">
        <v>255</v>
      </c>
      <c r="X51" s="33" t="s">
        <v>19</v>
      </c>
    </row>
    <row r="52" spans="1:24" x14ac:dyDescent="0.2">
      <c r="A52" s="33"/>
      <c r="B52" s="33" t="s">
        <v>93</v>
      </c>
      <c r="C52" s="33">
        <v>2008</v>
      </c>
      <c r="D52" s="33" t="s">
        <v>98</v>
      </c>
      <c r="E52" s="33" t="s">
        <v>241</v>
      </c>
      <c r="F52" s="33" t="s">
        <v>94</v>
      </c>
      <c r="G52" s="33" t="s">
        <v>95</v>
      </c>
      <c r="H52" s="33" t="s">
        <v>99</v>
      </c>
      <c r="I52" s="33" t="s">
        <v>96</v>
      </c>
      <c r="J52" s="33" t="s">
        <v>2321</v>
      </c>
      <c r="K52" s="33" t="s">
        <v>97</v>
      </c>
      <c r="L52" s="33" t="s">
        <v>100</v>
      </c>
      <c r="M52" s="33">
        <v>44</v>
      </c>
      <c r="N52" s="33" t="s">
        <v>101</v>
      </c>
      <c r="O52" s="33" t="s">
        <v>102</v>
      </c>
      <c r="P52" s="33" t="s">
        <v>1863</v>
      </c>
      <c r="Q52" s="33" t="s">
        <v>18</v>
      </c>
      <c r="R52" s="33" t="s">
        <v>19</v>
      </c>
      <c r="S52" s="33" t="s">
        <v>255</v>
      </c>
      <c r="T52" s="33" t="s">
        <v>19</v>
      </c>
      <c r="U52" s="33" t="s">
        <v>19</v>
      </c>
      <c r="V52" s="33" t="s">
        <v>18</v>
      </c>
      <c r="W52" s="33" t="s">
        <v>18</v>
      </c>
      <c r="X52" s="33" t="s">
        <v>19</v>
      </c>
    </row>
    <row r="53" spans="1:24" x14ac:dyDescent="0.2">
      <c r="A53" s="27" t="s">
        <v>587</v>
      </c>
      <c r="B53" s="27" t="s">
        <v>586</v>
      </c>
      <c r="C53" s="27">
        <v>2010</v>
      </c>
      <c r="D53" s="29" t="s">
        <v>585</v>
      </c>
      <c r="E53" s="27" t="s">
        <v>230</v>
      </c>
      <c r="F53" s="27" t="s">
        <v>309</v>
      </c>
      <c r="G53" s="27" t="s">
        <v>592</v>
      </c>
      <c r="H53" s="27" t="s">
        <v>1987</v>
      </c>
      <c r="I53" s="27" t="s">
        <v>1934</v>
      </c>
      <c r="J53" s="29" t="s">
        <v>2390</v>
      </c>
      <c r="K53" s="27" t="s">
        <v>1782</v>
      </c>
      <c r="L53" s="27" t="s">
        <v>1989</v>
      </c>
      <c r="M53" s="27">
        <v>10</v>
      </c>
      <c r="N53" s="27" t="s">
        <v>255</v>
      </c>
      <c r="O53" s="27" t="s">
        <v>266</v>
      </c>
      <c r="P53" s="27"/>
      <c r="Q53" s="27"/>
      <c r="R53" s="27"/>
      <c r="S53" s="27"/>
      <c r="T53" s="27"/>
      <c r="U53" s="27"/>
      <c r="V53" s="27" t="s">
        <v>18</v>
      </c>
      <c r="W53" s="27" t="s">
        <v>18</v>
      </c>
      <c r="X53" s="27" t="s">
        <v>18</v>
      </c>
    </row>
    <row r="54" spans="1:24" x14ac:dyDescent="0.2">
      <c r="A54" s="27" t="s">
        <v>689</v>
      </c>
      <c r="B54" s="27" t="s">
        <v>685</v>
      </c>
      <c r="C54" s="27">
        <v>2012</v>
      </c>
      <c r="D54" s="29" t="s">
        <v>684</v>
      </c>
      <c r="E54" s="27" t="s">
        <v>230</v>
      </c>
      <c r="F54" s="27" t="s">
        <v>688</v>
      </c>
      <c r="G54" s="27" t="s">
        <v>691</v>
      </c>
      <c r="H54" s="27" t="s">
        <v>723</v>
      </c>
      <c r="I54" s="27" t="s">
        <v>738</v>
      </c>
      <c r="J54" s="27" t="s">
        <v>2401</v>
      </c>
      <c r="K54" s="27" t="s">
        <v>687</v>
      </c>
      <c r="L54" s="27" t="s">
        <v>692</v>
      </c>
      <c r="M54" s="27">
        <v>29</v>
      </c>
      <c r="N54" s="27" t="s">
        <v>643</v>
      </c>
      <c r="O54" s="27" t="s">
        <v>693</v>
      </c>
      <c r="P54" s="27" t="s">
        <v>255</v>
      </c>
      <c r="Q54" s="27" t="s">
        <v>19</v>
      </c>
      <c r="R54" s="27" t="s">
        <v>19</v>
      </c>
      <c r="S54" s="27" t="s">
        <v>19</v>
      </c>
      <c r="T54" s="27" t="s">
        <v>694</v>
      </c>
      <c r="U54" s="27" t="s">
        <v>19</v>
      </c>
      <c r="V54" s="27" t="s">
        <v>19</v>
      </c>
      <c r="W54" s="27" t="s">
        <v>35</v>
      </c>
      <c r="X54" s="27" t="s">
        <v>18</v>
      </c>
    </row>
    <row r="55" spans="1:24" x14ac:dyDescent="0.2">
      <c r="A55" s="27"/>
      <c r="B55" s="27" t="s">
        <v>2119</v>
      </c>
      <c r="C55" s="27">
        <v>2002</v>
      </c>
      <c r="D55" s="27" t="s">
        <v>2118</v>
      </c>
      <c r="E55" s="27" t="s">
        <v>230</v>
      </c>
      <c r="F55" s="27" t="s">
        <v>2185</v>
      </c>
      <c r="G55" s="27" t="s">
        <v>2182</v>
      </c>
      <c r="H55" s="27" t="s">
        <v>2183</v>
      </c>
      <c r="I55" s="27" t="s">
        <v>2184</v>
      </c>
      <c r="J55" s="27" t="s">
        <v>2350</v>
      </c>
      <c r="K55" s="27" t="s">
        <v>2181</v>
      </c>
      <c r="L55" s="27" t="s">
        <v>256</v>
      </c>
      <c r="M55" s="27">
        <v>0</v>
      </c>
      <c r="N55" s="27" t="s">
        <v>255</v>
      </c>
      <c r="O55" s="27" t="s">
        <v>255</v>
      </c>
      <c r="P55" s="27" t="s">
        <v>255</v>
      </c>
      <c r="Q55" s="27" t="s">
        <v>18</v>
      </c>
      <c r="R55" s="27" t="s">
        <v>18</v>
      </c>
      <c r="S55" s="27" t="s">
        <v>18</v>
      </c>
      <c r="T55" s="27" t="s">
        <v>2016</v>
      </c>
      <c r="U55" s="27" t="s">
        <v>18</v>
      </c>
      <c r="V55" s="27" t="s">
        <v>35</v>
      </c>
      <c r="W55" s="27" t="s">
        <v>35</v>
      </c>
      <c r="X55" s="27" t="s">
        <v>35</v>
      </c>
    </row>
    <row r="56" spans="1:24" x14ac:dyDescent="0.2">
      <c r="A56" s="33"/>
      <c r="B56" s="33" t="s">
        <v>64</v>
      </c>
      <c r="C56" s="33">
        <v>2007</v>
      </c>
      <c r="D56" s="33" t="s">
        <v>68</v>
      </c>
      <c r="E56" s="33" t="s">
        <v>230</v>
      </c>
      <c r="F56" s="33" t="s">
        <v>65</v>
      </c>
      <c r="G56" s="33" t="s">
        <v>1772</v>
      </c>
      <c r="H56" s="33" t="s">
        <v>1770</v>
      </c>
      <c r="I56" s="33" t="s">
        <v>66</v>
      </c>
      <c r="J56" s="33" t="s">
        <v>2319</v>
      </c>
      <c r="K56" s="33" t="s">
        <v>67</v>
      </c>
      <c r="L56" s="33" t="s">
        <v>69</v>
      </c>
      <c r="M56" s="33">
        <v>18</v>
      </c>
      <c r="N56" s="33" t="s">
        <v>19</v>
      </c>
      <c r="O56" s="33" t="s">
        <v>255</v>
      </c>
      <c r="P56" s="33" t="s">
        <v>19</v>
      </c>
      <c r="Q56" s="33" t="s">
        <v>18</v>
      </c>
      <c r="R56" s="33" t="s">
        <v>18</v>
      </c>
      <c r="S56" s="33" t="s">
        <v>18</v>
      </c>
      <c r="T56" s="33" t="s">
        <v>19</v>
      </c>
      <c r="U56" s="33" t="s">
        <v>18</v>
      </c>
      <c r="V56" s="33" t="s">
        <v>18</v>
      </c>
      <c r="W56" s="33" t="s">
        <v>18</v>
      </c>
      <c r="X56" s="33" t="s">
        <v>19</v>
      </c>
    </row>
    <row r="57" spans="1:24" x14ac:dyDescent="0.2">
      <c r="A57" s="27" t="s">
        <v>2469</v>
      </c>
      <c r="B57" s="27" t="s">
        <v>1029</v>
      </c>
      <c r="C57" s="27">
        <v>2015</v>
      </c>
      <c r="D57" s="29" t="s">
        <v>1033</v>
      </c>
      <c r="E57" s="27" t="s">
        <v>230</v>
      </c>
      <c r="F57" s="27" t="s">
        <v>1034</v>
      </c>
      <c r="G57" s="27" t="s">
        <v>1031</v>
      </c>
      <c r="H57" s="27" t="s">
        <v>982</v>
      </c>
      <c r="I57" s="27" t="s">
        <v>1030</v>
      </c>
      <c r="J57" s="27" t="s">
        <v>2428</v>
      </c>
      <c r="K57" s="27" t="s">
        <v>386</v>
      </c>
      <c r="L57" s="27" t="s">
        <v>1032</v>
      </c>
      <c r="M57" s="27">
        <v>404</v>
      </c>
      <c r="N57" s="27" t="s">
        <v>255</v>
      </c>
      <c r="O57" s="27" t="s">
        <v>255</v>
      </c>
      <c r="P57" s="27" t="s">
        <v>255</v>
      </c>
      <c r="Q57" s="27" t="s">
        <v>18</v>
      </c>
      <c r="R57" s="27" t="s">
        <v>18</v>
      </c>
      <c r="S57" s="27" t="s">
        <v>18</v>
      </c>
      <c r="T57" s="27" t="s">
        <v>19</v>
      </c>
      <c r="U57" s="27" t="s">
        <v>18</v>
      </c>
      <c r="V57" s="27" t="s">
        <v>19</v>
      </c>
      <c r="W57" s="27" t="s">
        <v>255</v>
      </c>
      <c r="X57" s="27" t="s">
        <v>255</v>
      </c>
    </row>
    <row r="58" spans="1:24" x14ac:dyDescent="0.2">
      <c r="A58" s="27"/>
      <c r="B58" s="27" t="s">
        <v>413</v>
      </c>
      <c r="C58" s="27">
        <v>2007</v>
      </c>
      <c r="D58" s="29" t="s">
        <v>409</v>
      </c>
      <c r="E58" s="27" t="s">
        <v>230</v>
      </c>
      <c r="F58" s="27" t="s">
        <v>412</v>
      </c>
      <c r="G58" s="27" t="s">
        <v>411</v>
      </c>
      <c r="H58" s="27" t="s">
        <v>414</v>
      </c>
      <c r="I58" s="27" t="s">
        <v>410</v>
      </c>
      <c r="J58" s="27" t="s">
        <v>2371</v>
      </c>
      <c r="K58" s="27" t="s">
        <v>386</v>
      </c>
      <c r="L58" s="27" t="s">
        <v>415</v>
      </c>
      <c r="M58" s="27">
        <v>28</v>
      </c>
      <c r="N58" s="27" t="s">
        <v>255</v>
      </c>
      <c r="O58" s="27" t="s">
        <v>417</v>
      </c>
      <c r="P58" s="27" t="s">
        <v>35</v>
      </c>
      <c r="Q58" s="27" t="s">
        <v>18</v>
      </c>
      <c r="R58" s="27" t="s">
        <v>19</v>
      </c>
      <c r="S58" s="27" t="s">
        <v>18</v>
      </c>
      <c r="T58" s="27" t="s">
        <v>18</v>
      </c>
      <c r="U58" s="27" t="s">
        <v>18</v>
      </c>
      <c r="V58" s="27" t="s">
        <v>18</v>
      </c>
      <c r="W58" s="27" t="s">
        <v>18</v>
      </c>
      <c r="X58" s="27" t="s">
        <v>19</v>
      </c>
    </row>
    <row r="59" spans="1:24" x14ac:dyDescent="0.2">
      <c r="A59" s="27" t="s">
        <v>923</v>
      </c>
      <c r="B59" s="27" t="s">
        <v>918</v>
      </c>
      <c r="C59" s="27">
        <v>2014</v>
      </c>
      <c r="D59" s="29" t="s">
        <v>917</v>
      </c>
      <c r="E59" s="27" t="s">
        <v>241</v>
      </c>
      <c r="F59" s="27" t="s">
        <v>916</v>
      </c>
      <c r="G59" s="27" t="s">
        <v>2493</v>
      </c>
      <c r="H59" s="27" t="s">
        <v>919</v>
      </c>
      <c r="I59" s="27" t="s">
        <v>921</v>
      </c>
      <c r="J59" s="27" t="s">
        <v>2420</v>
      </c>
      <c r="K59" s="27" t="s">
        <v>386</v>
      </c>
      <c r="L59" s="27" t="s">
        <v>922</v>
      </c>
      <c r="M59" s="27">
        <v>17</v>
      </c>
      <c r="N59" s="27" t="s">
        <v>255</v>
      </c>
      <c r="O59" s="27" t="s">
        <v>924</v>
      </c>
      <c r="P59" s="27" t="s">
        <v>255</v>
      </c>
      <c r="Q59" s="27" t="s">
        <v>19</v>
      </c>
      <c r="R59" s="27" t="s">
        <v>19</v>
      </c>
      <c r="S59" s="27" t="s">
        <v>19</v>
      </c>
      <c r="T59" s="27" t="s">
        <v>926</v>
      </c>
      <c r="U59" s="27" t="s">
        <v>19</v>
      </c>
      <c r="V59" s="27" t="s">
        <v>19</v>
      </c>
      <c r="W59" s="27" t="s">
        <v>252</v>
      </c>
      <c r="X59" s="27" t="s">
        <v>35</v>
      </c>
    </row>
    <row r="60" spans="1:24" x14ac:dyDescent="0.2">
      <c r="A60" s="33"/>
      <c r="B60" s="33" t="s">
        <v>179</v>
      </c>
      <c r="C60" s="33">
        <v>2013</v>
      </c>
      <c r="D60" s="33" t="s">
        <v>182</v>
      </c>
      <c r="E60" s="33" t="s">
        <v>230</v>
      </c>
      <c r="F60" s="33" t="s">
        <v>129</v>
      </c>
      <c r="G60" s="33" t="s">
        <v>180</v>
      </c>
      <c r="H60" s="33" t="s">
        <v>522</v>
      </c>
      <c r="I60" s="33" t="s">
        <v>181</v>
      </c>
      <c r="J60" s="33" t="s">
        <v>1059</v>
      </c>
      <c r="K60" s="33" t="s">
        <v>1782</v>
      </c>
      <c r="L60" s="33" t="s">
        <v>1870</v>
      </c>
      <c r="M60" s="33">
        <v>124</v>
      </c>
      <c r="N60" s="33" t="s">
        <v>1869</v>
      </c>
      <c r="O60" s="33" t="s">
        <v>1868</v>
      </c>
      <c r="P60" s="33" t="s">
        <v>255</v>
      </c>
      <c r="Q60" s="33" t="s">
        <v>18</v>
      </c>
      <c r="R60" s="33" t="s">
        <v>18</v>
      </c>
      <c r="S60" s="33" t="s">
        <v>18</v>
      </c>
      <c r="T60" s="33" t="s">
        <v>19</v>
      </c>
      <c r="U60" s="33" t="s">
        <v>18</v>
      </c>
      <c r="V60" s="33" t="s">
        <v>18</v>
      </c>
      <c r="W60" s="33" t="s">
        <v>18</v>
      </c>
      <c r="X60" s="33" t="s">
        <v>18</v>
      </c>
    </row>
    <row r="61" spans="1:24" x14ac:dyDescent="0.2">
      <c r="A61" s="27" t="s">
        <v>1048</v>
      </c>
      <c r="B61" s="27" t="s">
        <v>928</v>
      </c>
      <c r="C61" s="27">
        <v>2015</v>
      </c>
      <c r="D61" s="29" t="s">
        <v>1042</v>
      </c>
      <c r="E61" s="27" t="s">
        <v>230</v>
      </c>
      <c r="F61" s="27" t="s">
        <v>281</v>
      </c>
      <c r="G61" s="27" t="s">
        <v>1045</v>
      </c>
      <c r="H61" s="27" t="s">
        <v>929</v>
      </c>
      <c r="I61" s="27" t="s">
        <v>1044</v>
      </c>
      <c r="J61" s="27" t="s">
        <v>2429</v>
      </c>
      <c r="K61" s="27" t="s">
        <v>1043</v>
      </c>
      <c r="L61" s="27" t="s">
        <v>1047</v>
      </c>
      <c r="M61" s="27">
        <v>64</v>
      </c>
      <c r="N61" s="27" t="s">
        <v>255</v>
      </c>
      <c r="O61" s="27" t="s">
        <v>255</v>
      </c>
      <c r="P61" s="27" t="s">
        <v>255</v>
      </c>
      <c r="Q61" s="27" t="s">
        <v>19</v>
      </c>
      <c r="R61" s="27" t="s">
        <v>18</v>
      </c>
      <c r="S61" s="27" t="s">
        <v>19</v>
      </c>
      <c r="T61" s="27" t="s">
        <v>18</v>
      </c>
      <c r="U61" s="27" t="s">
        <v>18</v>
      </c>
      <c r="V61" s="27" t="s">
        <v>255</v>
      </c>
      <c r="W61" s="27" t="s">
        <v>255</v>
      </c>
      <c r="X61" s="27" t="s">
        <v>255</v>
      </c>
    </row>
    <row r="62" spans="1:24" x14ac:dyDescent="0.2">
      <c r="A62" s="27"/>
      <c r="B62" s="27" t="s">
        <v>700</v>
      </c>
      <c r="C62" s="27">
        <v>2012</v>
      </c>
      <c r="D62" s="29" t="s">
        <v>701</v>
      </c>
      <c r="E62" s="27" t="s">
        <v>241</v>
      </c>
      <c r="F62" s="27" t="s">
        <v>255</v>
      </c>
      <c r="G62" s="27" t="s">
        <v>705</v>
      </c>
      <c r="H62" s="27" t="s">
        <v>704</v>
      </c>
      <c r="I62" s="27" t="s">
        <v>1939</v>
      </c>
      <c r="J62" s="27" t="s">
        <v>2402</v>
      </c>
      <c r="K62" s="27" t="s">
        <v>703</v>
      </c>
      <c r="L62" s="27" t="s">
        <v>256</v>
      </c>
      <c r="M62" s="27">
        <v>0</v>
      </c>
      <c r="N62" s="27" t="s">
        <v>255</v>
      </c>
      <c r="O62" s="27" t="s">
        <v>255</v>
      </c>
      <c r="P62" s="27" t="s">
        <v>255</v>
      </c>
      <c r="Q62" s="27" t="s">
        <v>18</v>
      </c>
      <c r="R62" s="27" t="s">
        <v>18</v>
      </c>
      <c r="S62" s="27" t="s">
        <v>18</v>
      </c>
      <c r="T62" s="27" t="s">
        <v>315</v>
      </c>
      <c r="U62" s="27" t="s">
        <v>18</v>
      </c>
      <c r="V62" s="27" t="s">
        <v>35</v>
      </c>
      <c r="W62" s="27" t="s">
        <v>35</v>
      </c>
      <c r="X62" s="27" t="s">
        <v>35</v>
      </c>
    </row>
    <row r="63" spans="1:24" x14ac:dyDescent="0.2">
      <c r="A63" s="27"/>
      <c r="B63" s="27" t="s">
        <v>591</v>
      </c>
      <c r="C63" s="27">
        <v>2010</v>
      </c>
      <c r="D63" s="29" t="s">
        <v>590</v>
      </c>
      <c r="E63" s="27" t="s">
        <v>241</v>
      </c>
      <c r="F63" s="27" t="s">
        <v>597</v>
      </c>
      <c r="G63" s="27" t="s">
        <v>593</v>
      </c>
      <c r="H63" s="27" t="s">
        <v>537</v>
      </c>
      <c r="I63" s="27" t="s">
        <v>596</v>
      </c>
      <c r="J63" s="27" t="s">
        <v>2391</v>
      </c>
      <c r="K63" s="27" t="s">
        <v>595</v>
      </c>
      <c r="L63" s="27" t="s">
        <v>256</v>
      </c>
      <c r="M63" s="27">
        <v>0</v>
      </c>
      <c r="N63" s="27" t="s">
        <v>534</v>
      </c>
      <c r="O63" s="27" t="s">
        <v>594</v>
      </c>
      <c r="P63" s="27" t="s">
        <v>18</v>
      </c>
      <c r="Q63" s="27" t="s">
        <v>19</v>
      </c>
      <c r="R63" s="27" t="s">
        <v>19</v>
      </c>
      <c r="S63" s="27" t="s">
        <v>18</v>
      </c>
      <c r="T63" s="27" t="s">
        <v>19</v>
      </c>
      <c r="U63" s="27" t="s">
        <v>19</v>
      </c>
      <c r="V63" s="27" t="s">
        <v>18</v>
      </c>
      <c r="W63" s="27" t="s">
        <v>18</v>
      </c>
      <c r="X63" s="27" t="s">
        <v>18</v>
      </c>
    </row>
    <row r="64" spans="1:24" x14ac:dyDescent="0.2">
      <c r="A64" s="27"/>
      <c r="B64" s="27" t="s">
        <v>591</v>
      </c>
      <c r="C64" s="27">
        <v>2014</v>
      </c>
      <c r="D64" s="29" t="s">
        <v>934</v>
      </c>
      <c r="E64" s="27" t="s">
        <v>241</v>
      </c>
      <c r="F64" s="27" t="s">
        <v>937</v>
      </c>
      <c r="G64" s="27" t="s">
        <v>936</v>
      </c>
      <c r="H64" s="27" t="s">
        <v>939</v>
      </c>
      <c r="I64" s="27" t="s">
        <v>935</v>
      </c>
      <c r="J64" s="27" t="s">
        <v>2421</v>
      </c>
      <c r="K64" s="27" t="s">
        <v>386</v>
      </c>
      <c r="L64" s="27" t="s">
        <v>256</v>
      </c>
      <c r="M64" s="27">
        <v>0</v>
      </c>
      <c r="N64" s="27" t="s">
        <v>255</v>
      </c>
      <c r="O64" s="27" t="s">
        <v>255</v>
      </c>
      <c r="P64" s="27" t="s">
        <v>255</v>
      </c>
      <c r="Q64" s="27" t="s">
        <v>18</v>
      </c>
      <c r="R64" s="27" t="s">
        <v>18</v>
      </c>
      <c r="S64" s="27" t="s">
        <v>18</v>
      </c>
      <c r="T64" s="27" t="s">
        <v>18</v>
      </c>
      <c r="U64" s="27" t="s">
        <v>18</v>
      </c>
      <c r="V64" s="27" t="s">
        <v>255</v>
      </c>
      <c r="W64" s="27" t="s">
        <v>255</v>
      </c>
      <c r="X64" s="27" t="s">
        <v>255</v>
      </c>
    </row>
    <row r="65" spans="1:24" x14ac:dyDescent="0.2">
      <c r="A65" s="27"/>
      <c r="B65" s="27" t="s">
        <v>1610</v>
      </c>
      <c r="C65" s="27">
        <v>2013</v>
      </c>
      <c r="D65" s="29" t="s">
        <v>1609</v>
      </c>
      <c r="E65" s="27" t="s">
        <v>230</v>
      </c>
      <c r="F65" s="27" t="s">
        <v>887</v>
      </c>
      <c r="G65" s="27" t="s">
        <v>1611</v>
      </c>
      <c r="H65" s="27" t="s">
        <v>247</v>
      </c>
      <c r="I65" s="27" t="s">
        <v>1612</v>
      </c>
      <c r="J65" s="27" t="s">
        <v>2353</v>
      </c>
      <c r="K65" s="27" t="s">
        <v>1623</v>
      </c>
      <c r="L65" s="27" t="s">
        <v>256</v>
      </c>
      <c r="M65" s="27">
        <v>0</v>
      </c>
      <c r="N65" s="27" t="s">
        <v>1613</v>
      </c>
      <c r="O65" s="27" t="s">
        <v>1614</v>
      </c>
      <c r="P65" s="27" t="s">
        <v>255</v>
      </c>
      <c r="Q65" s="27" t="s">
        <v>18</v>
      </c>
      <c r="R65" s="27" t="s">
        <v>18</v>
      </c>
      <c r="S65" s="27" t="s">
        <v>18</v>
      </c>
      <c r="T65" s="27" t="s">
        <v>19</v>
      </c>
      <c r="U65" s="27" t="s">
        <v>18</v>
      </c>
      <c r="V65" s="27" t="s">
        <v>18</v>
      </c>
      <c r="W65" s="27" t="s">
        <v>18</v>
      </c>
      <c r="X65" s="27" t="s">
        <v>18</v>
      </c>
    </row>
    <row r="66" spans="1:24" x14ac:dyDescent="0.2">
      <c r="A66" s="27"/>
      <c r="B66" s="27" t="s">
        <v>2946</v>
      </c>
      <c r="C66" s="27">
        <v>2015</v>
      </c>
      <c r="D66" s="29" t="s">
        <v>1056</v>
      </c>
      <c r="E66" s="27" t="s">
        <v>241</v>
      </c>
      <c r="F66" s="27" t="s">
        <v>1061</v>
      </c>
      <c r="G66" s="27" t="s">
        <v>1062</v>
      </c>
      <c r="H66" s="27" t="s">
        <v>1058</v>
      </c>
      <c r="I66" s="27" t="s">
        <v>1060</v>
      </c>
      <c r="J66" s="27" t="s">
        <v>2353</v>
      </c>
      <c r="K66" s="27" t="s">
        <v>1057</v>
      </c>
      <c r="L66" s="27" t="s">
        <v>256</v>
      </c>
      <c r="M66" s="27">
        <v>0</v>
      </c>
      <c r="N66" s="27" t="s">
        <v>255</v>
      </c>
      <c r="O66" s="27" t="s">
        <v>255</v>
      </c>
      <c r="P66" s="27" t="s">
        <v>255</v>
      </c>
      <c r="Q66" s="27" t="s">
        <v>18</v>
      </c>
      <c r="R66" s="27" t="s">
        <v>18</v>
      </c>
      <c r="S66" s="27" t="s">
        <v>18</v>
      </c>
      <c r="T66" s="27" t="s">
        <v>19</v>
      </c>
      <c r="U66" s="27" t="s">
        <v>18</v>
      </c>
      <c r="V66" s="27" t="s">
        <v>255</v>
      </c>
      <c r="W66" s="27" t="s">
        <v>255</v>
      </c>
      <c r="X66" s="27" t="s">
        <v>255</v>
      </c>
    </row>
    <row r="67" spans="1:24" x14ac:dyDescent="0.2">
      <c r="A67" s="27"/>
      <c r="B67" s="27" t="s">
        <v>1071</v>
      </c>
      <c r="C67" s="27">
        <v>2015</v>
      </c>
      <c r="D67" s="29" t="s">
        <v>1072</v>
      </c>
      <c r="E67" s="27" t="s">
        <v>230</v>
      </c>
      <c r="F67" s="27" t="s">
        <v>1077</v>
      </c>
      <c r="G67" s="27" t="s">
        <v>1076</v>
      </c>
      <c r="H67" s="27" t="s">
        <v>1074</v>
      </c>
      <c r="I67" s="27" t="s">
        <v>1078</v>
      </c>
      <c r="J67" s="27" t="s">
        <v>2430</v>
      </c>
      <c r="K67" s="27" t="s">
        <v>1073</v>
      </c>
      <c r="L67" s="27" t="s">
        <v>1079</v>
      </c>
      <c r="M67" s="27">
        <v>9</v>
      </c>
      <c r="N67" s="27" t="s">
        <v>577</v>
      </c>
      <c r="O67" s="27" t="s">
        <v>1075</v>
      </c>
      <c r="P67" s="27" t="s">
        <v>484</v>
      </c>
      <c r="Q67" s="27" t="s">
        <v>18</v>
      </c>
      <c r="R67" s="27" t="s">
        <v>18</v>
      </c>
      <c r="S67" s="27" t="s">
        <v>18</v>
      </c>
      <c r="T67" s="27" t="s">
        <v>19</v>
      </c>
      <c r="U67" s="27" t="s">
        <v>18</v>
      </c>
      <c r="V67" s="27" t="s">
        <v>572</v>
      </c>
      <c r="W67" s="27" t="s">
        <v>572</v>
      </c>
      <c r="X67" s="27" t="s">
        <v>19</v>
      </c>
    </row>
    <row r="68" spans="1:24" x14ac:dyDescent="0.2">
      <c r="A68" s="27" t="s">
        <v>1068</v>
      </c>
      <c r="B68" s="27" t="s">
        <v>1064</v>
      </c>
      <c r="C68" s="27">
        <v>2015</v>
      </c>
      <c r="D68" s="29" t="s">
        <v>1063</v>
      </c>
      <c r="E68" s="27" t="s">
        <v>230</v>
      </c>
      <c r="F68" s="27" t="s">
        <v>1066</v>
      </c>
      <c r="G68" s="27" t="s">
        <v>1069</v>
      </c>
      <c r="H68" s="27" t="s">
        <v>1067</v>
      </c>
      <c r="I68" s="27" t="s">
        <v>1070</v>
      </c>
      <c r="J68" s="27" t="s">
        <v>2431</v>
      </c>
      <c r="K68" s="27" t="s">
        <v>386</v>
      </c>
      <c r="L68" s="27"/>
      <c r="M68" s="27">
        <v>47</v>
      </c>
      <c r="N68" s="27" t="s">
        <v>255</v>
      </c>
      <c r="O68" s="27" t="s">
        <v>255</v>
      </c>
      <c r="P68" s="27" t="s">
        <v>255</v>
      </c>
      <c r="Q68" s="27" t="s">
        <v>19</v>
      </c>
      <c r="R68" s="27" t="s">
        <v>19</v>
      </c>
      <c r="S68" s="27" t="s">
        <v>19</v>
      </c>
      <c r="T68" s="27" t="s">
        <v>18</v>
      </c>
      <c r="U68" s="27" t="s">
        <v>19</v>
      </c>
      <c r="V68" s="27" t="s">
        <v>572</v>
      </c>
      <c r="W68" s="27" t="s">
        <v>572</v>
      </c>
      <c r="X68" s="27" t="s">
        <v>572</v>
      </c>
    </row>
    <row r="69" spans="1:24" x14ac:dyDescent="0.2">
      <c r="A69" s="38" t="s">
        <v>434</v>
      </c>
      <c r="B69" s="38" t="s">
        <v>2541</v>
      </c>
      <c r="C69" s="38">
        <v>2007</v>
      </c>
      <c r="D69" s="38" t="s">
        <v>431</v>
      </c>
      <c r="E69" s="38" t="s">
        <v>230</v>
      </c>
      <c r="F69" s="38" t="s">
        <v>2543</v>
      </c>
      <c r="G69" s="38" t="s">
        <v>433</v>
      </c>
      <c r="H69" s="38" t="s">
        <v>429</v>
      </c>
      <c r="I69" s="38" t="s">
        <v>435</v>
      </c>
      <c r="J69" s="38" t="s">
        <v>2542</v>
      </c>
      <c r="K69" s="38" t="s">
        <v>2544</v>
      </c>
      <c r="L69" s="38" t="s">
        <v>2546</v>
      </c>
      <c r="M69" s="38" t="s">
        <v>35</v>
      </c>
      <c r="N69" s="38" t="s">
        <v>2547</v>
      </c>
      <c r="O69" s="38" t="s">
        <v>2545</v>
      </c>
      <c r="P69" s="38" t="s">
        <v>255</v>
      </c>
      <c r="Q69" s="38" t="s">
        <v>18</v>
      </c>
      <c r="R69" s="38" t="s">
        <v>18</v>
      </c>
      <c r="S69" s="38" t="s">
        <v>18</v>
      </c>
      <c r="T69" s="38" t="s">
        <v>19</v>
      </c>
      <c r="U69" s="38" t="s">
        <v>18</v>
      </c>
      <c r="V69" s="38" t="s">
        <v>18</v>
      </c>
      <c r="W69" s="38" t="s">
        <v>18</v>
      </c>
      <c r="X69" s="38" t="s">
        <v>18</v>
      </c>
    </row>
    <row r="70" spans="1:24" x14ac:dyDescent="0.2">
      <c r="A70" s="27"/>
      <c r="B70" s="27" t="s">
        <v>511</v>
      </c>
      <c r="C70" s="27">
        <v>2009</v>
      </c>
      <c r="D70" s="29" t="s">
        <v>510</v>
      </c>
      <c r="E70" s="27" t="s">
        <v>230</v>
      </c>
      <c r="F70" s="27" t="s">
        <v>512</v>
      </c>
      <c r="G70" s="27" t="s">
        <v>514</v>
      </c>
      <c r="H70" s="27" t="s">
        <v>439</v>
      </c>
      <c r="I70" s="27" t="s">
        <v>1929</v>
      </c>
      <c r="J70" s="27" t="s">
        <v>2383</v>
      </c>
      <c r="K70" s="27" t="s">
        <v>513</v>
      </c>
      <c r="L70" s="27" t="s">
        <v>517</v>
      </c>
      <c r="M70" s="27">
        <v>52</v>
      </c>
      <c r="N70" s="27" t="s">
        <v>516</v>
      </c>
      <c r="O70" s="27" t="s">
        <v>255</v>
      </c>
      <c r="P70" s="27" t="s">
        <v>35</v>
      </c>
      <c r="Q70" s="27" t="s">
        <v>18</v>
      </c>
      <c r="R70" s="27" t="s">
        <v>18</v>
      </c>
      <c r="S70" s="27" t="s">
        <v>18</v>
      </c>
      <c r="T70" s="27" t="s">
        <v>515</v>
      </c>
      <c r="U70" s="27" t="s">
        <v>18</v>
      </c>
      <c r="V70" s="27" t="s">
        <v>18</v>
      </c>
      <c r="W70" s="27" t="s">
        <v>18</v>
      </c>
      <c r="X70" s="27" t="s">
        <v>18</v>
      </c>
    </row>
    <row r="71" spans="1:24" x14ac:dyDescent="0.2">
      <c r="A71" s="33"/>
      <c r="B71" s="36" t="s">
        <v>111</v>
      </c>
      <c r="C71" s="36">
        <v>2008</v>
      </c>
      <c r="D71" s="36" t="s">
        <v>116</v>
      </c>
      <c r="E71" s="36" t="s">
        <v>230</v>
      </c>
      <c r="F71" s="36" t="s">
        <v>112</v>
      </c>
      <c r="G71" s="36" t="s">
        <v>2459</v>
      </c>
      <c r="H71" s="36" t="s">
        <v>117</v>
      </c>
      <c r="I71" s="36" t="s">
        <v>114</v>
      </c>
      <c r="J71" s="36" t="s">
        <v>2460</v>
      </c>
      <c r="K71" s="36" t="s">
        <v>115</v>
      </c>
      <c r="L71" s="36" t="s">
        <v>118</v>
      </c>
      <c r="M71" s="36">
        <v>120</v>
      </c>
      <c r="N71" s="36" t="s">
        <v>40</v>
      </c>
      <c r="O71" s="36" t="s">
        <v>119</v>
      </c>
      <c r="P71" s="36" t="s">
        <v>18</v>
      </c>
      <c r="Q71" s="36" t="s">
        <v>19</v>
      </c>
      <c r="R71" s="36" t="s">
        <v>19</v>
      </c>
      <c r="S71" s="36" t="s">
        <v>19</v>
      </c>
      <c r="T71" s="36" t="s">
        <v>18</v>
      </c>
      <c r="U71" s="36" t="s">
        <v>19</v>
      </c>
      <c r="V71" s="36" t="s">
        <v>18</v>
      </c>
      <c r="W71" s="36" t="s">
        <v>18</v>
      </c>
      <c r="X71" s="36" t="s">
        <v>19</v>
      </c>
    </row>
    <row r="72" spans="1:24" x14ac:dyDescent="0.2">
      <c r="A72" s="27" t="s">
        <v>2432</v>
      </c>
      <c r="B72" s="27" t="s">
        <v>789</v>
      </c>
      <c r="C72" s="27">
        <v>2015</v>
      </c>
      <c r="D72" s="29" t="s">
        <v>1081</v>
      </c>
      <c r="E72" s="27" t="s">
        <v>230</v>
      </c>
      <c r="F72" s="27" t="s">
        <v>1080</v>
      </c>
      <c r="G72" s="27" t="s">
        <v>1084</v>
      </c>
      <c r="H72" s="27" t="s">
        <v>1085</v>
      </c>
      <c r="I72" s="27" t="s">
        <v>1083</v>
      </c>
      <c r="J72" s="27" t="s">
        <v>2433</v>
      </c>
      <c r="K72" s="27" t="s">
        <v>1082</v>
      </c>
      <c r="L72" s="27" t="s">
        <v>255</v>
      </c>
      <c r="M72" s="27" t="s">
        <v>255</v>
      </c>
      <c r="N72" s="27" t="s">
        <v>255</v>
      </c>
      <c r="O72" s="27" t="s">
        <v>255</v>
      </c>
      <c r="P72" s="27" t="s">
        <v>255</v>
      </c>
      <c r="Q72" s="27" t="s">
        <v>19</v>
      </c>
      <c r="R72" s="27" t="s">
        <v>18</v>
      </c>
      <c r="S72" s="27" t="s">
        <v>19</v>
      </c>
      <c r="T72" s="27" t="s">
        <v>19</v>
      </c>
      <c r="U72" s="27" t="s">
        <v>18</v>
      </c>
      <c r="V72" s="27" t="s">
        <v>35</v>
      </c>
      <c r="W72" s="27" t="s">
        <v>35</v>
      </c>
      <c r="X72" s="27" t="s">
        <v>35</v>
      </c>
    </row>
    <row r="73" spans="1:24" x14ac:dyDescent="0.2">
      <c r="A73" s="33"/>
      <c r="B73" s="33" t="s">
        <v>161</v>
      </c>
      <c r="C73" s="33">
        <v>2011</v>
      </c>
      <c r="D73" s="33" t="s">
        <v>164</v>
      </c>
      <c r="E73" s="33" t="s">
        <v>230</v>
      </c>
      <c r="F73" s="33" t="s">
        <v>162</v>
      </c>
      <c r="G73" s="33" t="s">
        <v>1847</v>
      </c>
      <c r="H73" s="33" t="s">
        <v>1843</v>
      </c>
      <c r="I73" s="33" t="s">
        <v>163</v>
      </c>
      <c r="J73" s="33" t="s">
        <v>1019</v>
      </c>
      <c r="K73" s="33" t="s">
        <v>1848</v>
      </c>
      <c r="L73" s="33" t="s">
        <v>1845</v>
      </c>
      <c r="M73" s="33" t="s">
        <v>1846</v>
      </c>
      <c r="N73" s="33" t="s">
        <v>1831</v>
      </c>
      <c r="O73" s="33" t="s">
        <v>1844</v>
      </c>
      <c r="P73" s="33" t="s">
        <v>255</v>
      </c>
      <c r="Q73" s="33" t="s">
        <v>18</v>
      </c>
      <c r="R73" s="33" t="s">
        <v>18</v>
      </c>
      <c r="S73" s="33" t="s">
        <v>18</v>
      </c>
      <c r="T73" s="33" t="s">
        <v>19</v>
      </c>
      <c r="U73" s="33" t="s">
        <v>18</v>
      </c>
      <c r="V73" s="33" t="s">
        <v>255</v>
      </c>
      <c r="W73" s="33" t="s">
        <v>19</v>
      </c>
      <c r="X73" s="33" t="s">
        <v>19</v>
      </c>
    </row>
    <row r="74" spans="1:24" x14ac:dyDescent="0.2">
      <c r="A74" s="27" t="s">
        <v>635</v>
      </c>
      <c r="B74" s="27" t="s">
        <v>636</v>
      </c>
      <c r="C74" s="27">
        <v>2011</v>
      </c>
      <c r="D74" s="29" t="s">
        <v>634</v>
      </c>
      <c r="E74" s="27" t="s">
        <v>241</v>
      </c>
      <c r="F74" s="27" t="s">
        <v>255</v>
      </c>
      <c r="G74" s="27" t="s">
        <v>633</v>
      </c>
      <c r="H74" s="27" t="s">
        <v>2397</v>
      </c>
      <c r="I74" s="27" t="s">
        <v>631</v>
      </c>
      <c r="J74" s="27" t="s">
        <v>2398</v>
      </c>
      <c r="K74" s="27" t="s">
        <v>632</v>
      </c>
      <c r="L74" s="27"/>
      <c r="M74" s="27"/>
      <c r="N74" s="27"/>
      <c r="O74" s="27"/>
      <c r="P74" s="27"/>
      <c r="Q74" s="27"/>
      <c r="R74" s="27"/>
      <c r="S74" s="27"/>
      <c r="T74" s="27"/>
      <c r="U74" s="27"/>
      <c r="V74" s="27"/>
      <c r="W74" s="27"/>
      <c r="X74" s="27"/>
    </row>
    <row r="75" spans="1:24" x14ac:dyDescent="0.2">
      <c r="A75" s="27" t="s">
        <v>2479</v>
      </c>
      <c r="B75" s="27" t="s">
        <v>1089</v>
      </c>
      <c r="C75" s="27">
        <v>2015</v>
      </c>
      <c r="D75" s="29" t="s">
        <v>1087</v>
      </c>
      <c r="E75" s="27" t="s">
        <v>230</v>
      </c>
      <c r="F75" s="27" t="s">
        <v>532</v>
      </c>
      <c r="G75" s="27" t="s">
        <v>1094</v>
      </c>
      <c r="H75" s="27" t="s">
        <v>982</v>
      </c>
      <c r="I75" s="27" t="s">
        <v>2478</v>
      </c>
      <c r="J75" s="27" t="s">
        <v>2434</v>
      </c>
      <c r="K75" s="27" t="s">
        <v>1091</v>
      </c>
      <c r="L75" s="27" t="s">
        <v>1092</v>
      </c>
      <c r="M75" s="27">
        <v>13</v>
      </c>
      <c r="N75" s="27" t="s">
        <v>255</v>
      </c>
      <c r="O75" s="27" t="s">
        <v>1093</v>
      </c>
      <c r="P75" s="27" t="s">
        <v>255</v>
      </c>
      <c r="Q75" s="27" t="s">
        <v>18</v>
      </c>
      <c r="R75" s="27" t="s">
        <v>18</v>
      </c>
      <c r="S75" s="27" t="s">
        <v>18</v>
      </c>
      <c r="T75" s="27" t="s">
        <v>19</v>
      </c>
      <c r="U75" s="27" t="s">
        <v>18</v>
      </c>
      <c r="V75" s="27" t="s">
        <v>19</v>
      </c>
      <c r="W75" s="27" t="s">
        <v>35</v>
      </c>
      <c r="X75" s="27" t="s">
        <v>19</v>
      </c>
    </row>
    <row r="76" spans="1:24" x14ac:dyDescent="0.2">
      <c r="A76" s="27"/>
      <c r="B76" s="27" t="s">
        <v>1096</v>
      </c>
      <c r="C76" s="27">
        <v>2015</v>
      </c>
      <c r="D76" s="29" t="s">
        <v>1095</v>
      </c>
      <c r="E76" s="27" t="s">
        <v>241</v>
      </c>
      <c r="F76" s="27" t="s">
        <v>1099</v>
      </c>
      <c r="G76" s="27" t="s">
        <v>1097</v>
      </c>
      <c r="H76" s="27" t="s">
        <v>800</v>
      </c>
      <c r="I76" s="27" t="s">
        <v>1098</v>
      </c>
      <c r="J76" s="27" t="s">
        <v>2435</v>
      </c>
      <c r="K76" s="27" t="s">
        <v>386</v>
      </c>
      <c r="L76" s="27" t="s">
        <v>1100</v>
      </c>
      <c r="M76" s="27">
        <v>1</v>
      </c>
      <c r="N76" s="27" t="s">
        <v>255</v>
      </c>
      <c r="O76" s="27" t="s">
        <v>255</v>
      </c>
      <c r="P76" s="27" t="s">
        <v>255</v>
      </c>
      <c r="Q76" s="27" t="s">
        <v>19</v>
      </c>
      <c r="R76" s="27" t="s">
        <v>19</v>
      </c>
      <c r="S76" s="27" t="s">
        <v>19</v>
      </c>
      <c r="T76" s="27" t="s">
        <v>18</v>
      </c>
      <c r="U76" s="27" t="s">
        <v>19</v>
      </c>
      <c r="V76" s="27" t="s">
        <v>35</v>
      </c>
      <c r="W76" s="27" t="s">
        <v>35</v>
      </c>
      <c r="X76" s="27" t="s">
        <v>35</v>
      </c>
    </row>
    <row r="77" spans="1:24" x14ac:dyDescent="0.2">
      <c r="A77" s="27" t="s">
        <v>2480</v>
      </c>
      <c r="B77" s="27" t="s">
        <v>1103</v>
      </c>
      <c r="C77" s="27">
        <v>2015</v>
      </c>
      <c r="D77" s="29" t="s">
        <v>1102</v>
      </c>
      <c r="E77" s="27" t="s">
        <v>241</v>
      </c>
      <c r="F77" s="27" t="s">
        <v>1080</v>
      </c>
      <c r="G77" s="27" t="s">
        <v>1104</v>
      </c>
      <c r="H77" s="27" t="s">
        <v>537</v>
      </c>
      <c r="I77" s="27" t="s">
        <v>1107</v>
      </c>
      <c r="J77" s="27" t="s">
        <v>2436</v>
      </c>
      <c r="K77" s="27" t="s">
        <v>1108</v>
      </c>
      <c r="L77" s="27" t="s">
        <v>1106</v>
      </c>
      <c r="M77" s="27">
        <v>4</v>
      </c>
      <c r="N77" s="27" t="s">
        <v>534</v>
      </c>
      <c r="O77" s="27" t="s">
        <v>1105</v>
      </c>
      <c r="P77" s="27" t="s">
        <v>255</v>
      </c>
      <c r="Q77" s="27" t="s">
        <v>19</v>
      </c>
      <c r="R77" s="27" t="s">
        <v>19</v>
      </c>
      <c r="S77" s="27" t="s">
        <v>19</v>
      </c>
      <c r="T77" s="27" t="s">
        <v>19</v>
      </c>
      <c r="U77" s="27" t="s">
        <v>19</v>
      </c>
      <c r="V77" s="27" t="s">
        <v>255</v>
      </c>
      <c r="W77" s="27" t="s">
        <v>255</v>
      </c>
      <c r="X77" s="27" t="s">
        <v>255</v>
      </c>
    </row>
    <row r="78" spans="1:24" x14ac:dyDescent="0.2">
      <c r="A78" s="27" t="s">
        <v>667</v>
      </c>
      <c r="B78" s="27" t="s">
        <v>638</v>
      </c>
      <c r="C78" s="27">
        <v>2011</v>
      </c>
      <c r="D78" s="29" t="s">
        <v>637</v>
      </c>
      <c r="E78" s="27" t="s">
        <v>241</v>
      </c>
      <c r="F78" s="27" t="s">
        <v>78</v>
      </c>
      <c r="G78" s="27" t="s">
        <v>639</v>
      </c>
      <c r="H78" s="27" t="s">
        <v>804</v>
      </c>
      <c r="I78" s="27" t="s">
        <v>2399</v>
      </c>
      <c r="J78" s="27" t="s">
        <v>2400</v>
      </c>
      <c r="K78" s="27" t="s">
        <v>641</v>
      </c>
      <c r="L78" s="27" t="s">
        <v>640</v>
      </c>
      <c r="M78" s="27">
        <v>31</v>
      </c>
      <c r="N78" s="27" t="s">
        <v>643</v>
      </c>
      <c r="O78" s="27" t="s">
        <v>642</v>
      </c>
      <c r="P78" s="27" t="s">
        <v>643</v>
      </c>
      <c r="Q78" s="27" t="s">
        <v>18</v>
      </c>
      <c r="R78" s="27" t="s">
        <v>18</v>
      </c>
      <c r="S78" s="27" t="s">
        <v>18</v>
      </c>
      <c r="T78" s="27" t="s">
        <v>19</v>
      </c>
      <c r="U78" s="27" t="s">
        <v>18</v>
      </c>
      <c r="V78" s="27" t="s">
        <v>19</v>
      </c>
      <c r="W78" s="27" t="s">
        <v>18</v>
      </c>
      <c r="X78" s="27" t="s">
        <v>18</v>
      </c>
    </row>
    <row r="79" spans="1:24" x14ac:dyDescent="0.2">
      <c r="A79" s="27"/>
      <c r="B79" s="27" t="s">
        <v>1113</v>
      </c>
      <c r="C79" s="27">
        <v>2015</v>
      </c>
      <c r="D79" s="29" t="s">
        <v>1109</v>
      </c>
      <c r="E79" s="27" t="s">
        <v>230</v>
      </c>
      <c r="F79" s="27" t="s">
        <v>1111</v>
      </c>
      <c r="G79" s="27" t="s">
        <v>1110</v>
      </c>
      <c r="H79" s="27" t="s">
        <v>1037</v>
      </c>
      <c r="I79" s="27" t="s">
        <v>1112</v>
      </c>
      <c r="J79" s="27" t="s">
        <v>2437</v>
      </c>
      <c r="K79" s="27" t="s">
        <v>386</v>
      </c>
      <c r="L79" s="27" t="s">
        <v>1116</v>
      </c>
      <c r="M79" s="27">
        <v>11</v>
      </c>
      <c r="N79" s="27" t="s">
        <v>1114</v>
      </c>
      <c r="O79" s="27" t="s">
        <v>1115</v>
      </c>
      <c r="P79" s="27" t="s">
        <v>326</v>
      </c>
      <c r="Q79" s="27" t="s">
        <v>19</v>
      </c>
      <c r="R79" s="27" t="s">
        <v>19</v>
      </c>
      <c r="S79" s="27" t="s">
        <v>19</v>
      </c>
      <c r="T79" s="27" t="s">
        <v>19</v>
      </c>
      <c r="U79" s="27" t="s">
        <v>19</v>
      </c>
      <c r="V79" s="27" t="s">
        <v>35</v>
      </c>
      <c r="W79" s="27" t="s">
        <v>18</v>
      </c>
      <c r="X79" s="27" t="s">
        <v>18</v>
      </c>
    </row>
    <row r="80" spans="1:24" x14ac:dyDescent="0.2">
      <c r="A80" s="27" t="s">
        <v>813</v>
      </c>
      <c r="B80" s="27" t="s">
        <v>796</v>
      </c>
      <c r="C80" s="27">
        <v>2013</v>
      </c>
      <c r="D80" s="29" t="s">
        <v>797</v>
      </c>
      <c r="E80" s="27" t="s">
        <v>230</v>
      </c>
      <c r="F80" s="27" t="s">
        <v>567</v>
      </c>
      <c r="G80" s="27" t="s">
        <v>812</v>
      </c>
      <c r="H80" s="27" t="s">
        <v>800</v>
      </c>
      <c r="I80" s="27" t="s">
        <v>1945</v>
      </c>
      <c r="J80" s="27" t="s">
        <v>2407</v>
      </c>
      <c r="K80" s="27" t="s">
        <v>386</v>
      </c>
      <c r="L80" s="27" t="s">
        <v>255</v>
      </c>
      <c r="M80" s="27">
        <v>0</v>
      </c>
      <c r="N80" s="27" t="s">
        <v>577</v>
      </c>
      <c r="O80" s="27" t="s">
        <v>798</v>
      </c>
      <c r="P80" s="27" t="s">
        <v>643</v>
      </c>
      <c r="Q80" s="27" t="s">
        <v>18</v>
      </c>
      <c r="R80" s="27" t="s">
        <v>18</v>
      </c>
      <c r="S80" s="27" t="s">
        <v>18</v>
      </c>
      <c r="T80" s="27" t="s">
        <v>19</v>
      </c>
      <c r="U80" s="27" t="s">
        <v>18</v>
      </c>
      <c r="V80" s="27" t="s">
        <v>255</v>
      </c>
      <c r="W80" s="27" t="s">
        <v>255</v>
      </c>
      <c r="X80" s="27" t="s">
        <v>255</v>
      </c>
    </row>
    <row r="81" spans="1:24" s="59" customFormat="1" x14ac:dyDescent="0.2">
      <c r="A81" s="27"/>
      <c r="B81" s="27" t="s">
        <v>470</v>
      </c>
      <c r="C81" s="27">
        <v>2008</v>
      </c>
      <c r="D81" s="29" t="s">
        <v>469</v>
      </c>
      <c r="E81" s="27" t="s">
        <v>230</v>
      </c>
      <c r="F81" s="27" t="s">
        <v>471</v>
      </c>
      <c r="G81" s="27" t="s">
        <v>1978</v>
      </c>
      <c r="H81" s="27" t="s">
        <v>817</v>
      </c>
      <c r="I81" s="27" t="s">
        <v>1925</v>
      </c>
      <c r="J81" s="27" t="s">
        <v>2378</v>
      </c>
      <c r="K81" s="27" t="s">
        <v>473</v>
      </c>
      <c r="L81" s="27" t="s">
        <v>1979</v>
      </c>
      <c r="M81" s="27">
        <v>21</v>
      </c>
      <c r="N81" s="27" t="s">
        <v>255</v>
      </c>
      <c r="O81" s="27" t="s">
        <v>472</v>
      </c>
      <c r="P81" s="27" t="s">
        <v>255</v>
      </c>
      <c r="Q81" s="27" t="s">
        <v>18</v>
      </c>
      <c r="R81" s="27" t="s">
        <v>18</v>
      </c>
      <c r="S81" s="27" t="s">
        <v>19</v>
      </c>
      <c r="T81" s="27" t="s">
        <v>19</v>
      </c>
      <c r="U81" s="27" t="s">
        <v>18</v>
      </c>
      <c r="V81" s="27" t="s">
        <v>18</v>
      </c>
      <c r="W81" s="27" t="s">
        <v>18</v>
      </c>
      <c r="X81" s="27" t="s">
        <v>18</v>
      </c>
    </row>
    <row r="82" spans="1:24" x14ac:dyDescent="0.2">
      <c r="A82" s="27"/>
      <c r="B82" s="27" t="s">
        <v>1256</v>
      </c>
      <c r="C82" s="27">
        <v>2016</v>
      </c>
      <c r="D82" s="29" t="s">
        <v>1255</v>
      </c>
      <c r="E82" s="27" t="s">
        <v>230</v>
      </c>
      <c r="F82" s="27" t="s">
        <v>1260</v>
      </c>
      <c r="G82" s="27" t="s">
        <v>1257</v>
      </c>
      <c r="H82" s="27" t="s">
        <v>443</v>
      </c>
      <c r="I82" s="27" t="s">
        <v>1259</v>
      </c>
      <c r="J82" s="27" t="s">
        <v>2448</v>
      </c>
      <c r="K82" s="27" t="s">
        <v>1258</v>
      </c>
      <c r="L82" s="27" t="s">
        <v>255</v>
      </c>
      <c r="M82" s="27" t="s">
        <v>255</v>
      </c>
      <c r="N82" s="27" t="s">
        <v>255</v>
      </c>
      <c r="O82" s="27" t="s">
        <v>1261</v>
      </c>
      <c r="P82" s="27" t="s">
        <v>255</v>
      </c>
      <c r="Q82" s="27" t="s">
        <v>18</v>
      </c>
      <c r="R82" s="27" t="s">
        <v>18</v>
      </c>
      <c r="S82" s="27" t="s">
        <v>18</v>
      </c>
      <c r="T82" s="27" t="s">
        <v>315</v>
      </c>
      <c r="U82" s="27" t="s">
        <v>18</v>
      </c>
      <c r="V82" s="27" t="s">
        <v>255</v>
      </c>
      <c r="W82" s="27" t="s">
        <v>255</v>
      </c>
      <c r="X82" s="27" t="s">
        <v>255</v>
      </c>
    </row>
    <row r="83" spans="1:24" x14ac:dyDescent="0.2">
      <c r="A83" s="34" t="s">
        <v>2291</v>
      </c>
      <c r="B83" s="34" t="s">
        <v>519</v>
      </c>
      <c r="C83" s="34">
        <v>2015</v>
      </c>
      <c r="D83" s="34" t="s">
        <v>518</v>
      </c>
      <c r="E83" s="34" t="s">
        <v>230</v>
      </c>
      <c r="F83" s="34" t="s">
        <v>520</v>
      </c>
      <c r="G83" s="34" t="s">
        <v>2290</v>
      </c>
      <c r="H83" s="34" t="s">
        <v>723</v>
      </c>
      <c r="I83" s="34" t="s">
        <v>521</v>
      </c>
      <c r="J83" s="34" t="s">
        <v>2384</v>
      </c>
      <c r="K83" s="34" t="s">
        <v>2288</v>
      </c>
      <c r="L83" s="34" t="s">
        <v>2289</v>
      </c>
      <c r="M83" s="34">
        <v>70</v>
      </c>
      <c r="N83" s="34" t="s">
        <v>577</v>
      </c>
      <c r="O83" s="34" t="s">
        <v>266</v>
      </c>
      <c r="P83" s="34" t="s">
        <v>255</v>
      </c>
      <c r="Q83" s="34" t="s">
        <v>19</v>
      </c>
      <c r="R83" s="34" t="s">
        <v>19</v>
      </c>
      <c r="S83" s="34" t="s">
        <v>19</v>
      </c>
      <c r="T83" s="34" t="s">
        <v>18</v>
      </c>
      <c r="U83" s="34" t="s">
        <v>19</v>
      </c>
      <c r="V83" s="34" t="s">
        <v>19</v>
      </c>
      <c r="W83" s="34" t="s">
        <v>18</v>
      </c>
      <c r="X83" s="34" t="s">
        <v>18</v>
      </c>
    </row>
    <row r="84" spans="1:24" x14ac:dyDescent="0.2">
      <c r="A84" s="27"/>
      <c r="B84" s="27" t="s">
        <v>2051</v>
      </c>
      <c r="C84" s="27">
        <v>2004</v>
      </c>
      <c r="D84" s="27" t="s">
        <v>2050</v>
      </c>
      <c r="E84" s="27" t="s">
        <v>230</v>
      </c>
      <c r="F84" s="27" t="s">
        <v>2052</v>
      </c>
      <c r="G84" s="27" t="s">
        <v>2053</v>
      </c>
      <c r="H84" s="27" t="s">
        <v>2054</v>
      </c>
      <c r="I84" s="27" t="s">
        <v>2055</v>
      </c>
      <c r="J84" s="27" t="s">
        <v>2354</v>
      </c>
      <c r="K84" s="27" t="s">
        <v>2056</v>
      </c>
      <c r="L84" s="27" t="s">
        <v>2057</v>
      </c>
      <c r="M84" s="27">
        <v>0</v>
      </c>
      <c r="N84" s="27" t="s">
        <v>2058</v>
      </c>
      <c r="O84" s="27" t="s">
        <v>2059</v>
      </c>
      <c r="P84" s="27" t="s">
        <v>2060</v>
      </c>
      <c r="Q84" s="27" t="s">
        <v>18</v>
      </c>
      <c r="R84" s="27" t="s">
        <v>18</v>
      </c>
      <c r="S84" s="27" t="s">
        <v>18</v>
      </c>
      <c r="T84" s="27" t="s">
        <v>2016</v>
      </c>
      <c r="U84" s="27" t="s">
        <v>18</v>
      </c>
      <c r="V84" s="27" t="s">
        <v>18</v>
      </c>
      <c r="W84" s="27" t="s">
        <v>18</v>
      </c>
      <c r="X84" s="27" t="s">
        <v>19</v>
      </c>
    </row>
    <row r="85" spans="1:24" x14ac:dyDescent="0.2">
      <c r="A85" s="33"/>
      <c r="B85" s="33" t="s">
        <v>58</v>
      </c>
      <c r="C85" s="33">
        <v>2007</v>
      </c>
      <c r="D85" s="33" t="s">
        <v>62</v>
      </c>
      <c r="E85" s="33" t="s">
        <v>241</v>
      </c>
      <c r="F85" s="33" t="s">
        <v>59</v>
      </c>
      <c r="G85" s="33" t="s">
        <v>60</v>
      </c>
      <c r="H85" s="33" t="s">
        <v>1778</v>
      </c>
      <c r="I85" s="33" t="s">
        <v>1774</v>
      </c>
      <c r="J85" s="33" t="s">
        <v>1446</v>
      </c>
      <c r="K85" s="33" t="s">
        <v>61</v>
      </c>
      <c r="L85" s="33" t="s">
        <v>63</v>
      </c>
      <c r="M85" s="33">
        <v>979</v>
      </c>
      <c r="N85" s="33" t="s">
        <v>255</v>
      </c>
      <c r="O85" s="33" t="s">
        <v>255</v>
      </c>
      <c r="P85" s="33" t="s">
        <v>255</v>
      </c>
      <c r="Q85" s="33" t="s">
        <v>18</v>
      </c>
      <c r="R85" s="33" t="s">
        <v>18</v>
      </c>
      <c r="S85" s="33" t="s">
        <v>18</v>
      </c>
      <c r="T85" s="33"/>
      <c r="U85" s="33"/>
      <c r="V85" s="33"/>
      <c r="W85" s="33"/>
      <c r="X85" s="33"/>
    </row>
    <row r="86" spans="1:24" x14ac:dyDescent="0.2">
      <c r="A86" s="27"/>
      <c r="B86" s="27" t="s">
        <v>524</v>
      </c>
      <c r="C86" s="27">
        <v>2013</v>
      </c>
      <c r="D86" s="29" t="s">
        <v>814</v>
      </c>
      <c r="E86" s="27" t="s">
        <v>230</v>
      </c>
      <c r="F86" s="27" t="s">
        <v>2408</v>
      </c>
      <c r="G86" s="27" t="s">
        <v>815</v>
      </c>
      <c r="H86" s="27" t="s">
        <v>800</v>
      </c>
      <c r="I86" s="27" t="s">
        <v>1946</v>
      </c>
      <c r="J86" s="27" t="s">
        <v>2409</v>
      </c>
      <c r="K86" s="27" t="s">
        <v>818</v>
      </c>
      <c r="L86" s="27" t="s">
        <v>820</v>
      </c>
      <c r="M86" s="27">
        <v>16</v>
      </c>
      <c r="N86" s="27" t="s">
        <v>822</v>
      </c>
      <c r="O86" s="27" t="s">
        <v>823</v>
      </c>
      <c r="P86" s="27" t="s">
        <v>643</v>
      </c>
      <c r="Q86" s="27" t="s">
        <v>18</v>
      </c>
      <c r="R86" s="27" t="s">
        <v>18</v>
      </c>
      <c r="S86" s="27" t="s">
        <v>18</v>
      </c>
      <c r="T86" s="27" t="s">
        <v>315</v>
      </c>
      <c r="U86" s="27" t="s">
        <v>18</v>
      </c>
      <c r="V86" s="27" t="s">
        <v>255</v>
      </c>
      <c r="W86" s="27" t="s">
        <v>255</v>
      </c>
      <c r="X86" s="27" t="s">
        <v>255</v>
      </c>
    </row>
    <row r="87" spans="1:24" x14ac:dyDescent="0.2">
      <c r="A87" s="27" t="s">
        <v>2482</v>
      </c>
      <c r="B87" s="27" t="s">
        <v>1305</v>
      </c>
      <c r="C87" s="27">
        <v>2017</v>
      </c>
      <c r="D87" s="29" t="s">
        <v>1306</v>
      </c>
      <c r="E87" s="27" t="s">
        <v>230</v>
      </c>
      <c r="F87" s="27" t="s">
        <v>826</v>
      </c>
      <c r="G87" s="27" t="s">
        <v>1313</v>
      </c>
      <c r="H87" s="27" t="s">
        <v>443</v>
      </c>
      <c r="I87" s="27" t="s">
        <v>1308</v>
      </c>
      <c r="J87" s="27" t="s">
        <v>2452</v>
      </c>
      <c r="K87" s="27" t="s">
        <v>1311</v>
      </c>
      <c r="L87" s="27" t="s">
        <v>2481</v>
      </c>
      <c r="M87" s="27">
        <v>71</v>
      </c>
      <c r="N87" s="27" t="s">
        <v>1309</v>
      </c>
      <c r="O87" s="27" t="s">
        <v>1310</v>
      </c>
      <c r="P87" s="27" t="s">
        <v>255</v>
      </c>
      <c r="Q87" s="27" t="s">
        <v>18</v>
      </c>
      <c r="R87" s="27" t="s">
        <v>18</v>
      </c>
      <c r="S87" s="27" t="s">
        <v>18</v>
      </c>
      <c r="T87" s="27" t="s">
        <v>19</v>
      </c>
      <c r="U87" s="27" t="s">
        <v>18</v>
      </c>
      <c r="V87" s="27" t="s">
        <v>35</v>
      </c>
      <c r="W87" s="27" t="s">
        <v>35</v>
      </c>
      <c r="X87" s="27" t="s">
        <v>35</v>
      </c>
    </row>
    <row r="88" spans="1:24" x14ac:dyDescent="0.2">
      <c r="A88" s="27"/>
      <c r="B88" s="27" t="s">
        <v>1128</v>
      </c>
      <c r="C88" s="27">
        <v>2014</v>
      </c>
      <c r="D88" s="29" t="s">
        <v>1127</v>
      </c>
      <c r="E88" s="27" t="s">
        <v>241</v>
      </c>
      <c r="F88" s="27" t="s">
        <v>78</v>
      </c>
      <c r="G88" s="27" t="s">
        <v>1129</v>
      </c>
      <c r="H88" s="27" t="s">
        <v>1131</v>
      </c>
      <c r="I88" s="27" t="s">
        <v>1130</v>
      </c>
      <c r="J88" s="27" t="s">
        <v>2422</v>
      </c>
      <c r="K88" s="27" t="s">
        <v>1132</v>
      </c>
      <c r="L88" s="27" t="s">
        <v>1133</v>
      </c>
      <c r="M88" s="27">
        <v>8</v>
      </c>
      <c r="N88" s="27" t="s">
        <v>251</v>
      </c>
      <c r="O88" s="27" t="s">
        <v>255</v>
      </c>
      <c r="P88" s="27" t="s">
        <v>255</v>
      </c>
      <c r="Q88" s="27" t="s">
        <v>18</v>
      </c>
      <c r="R88" s="27" t="s">
        <v>18</v>
      </c>
      <c r="S88" s="27" t="s">
        <v>18</v>
      </c>
      <c r="T88" s="27" t="s">
        <v>19</v>
      </c>
      <c r="U88" s="27" t="s">
        <v>18</v>
      </c>
      <c r="V88" s="27" t="s">
        <v>35</v>
      </c>
      <c r="W88" s="27" t="s">
        <v>35</v>
      </c>
      <c r="X88" s="27" t="s">
        <v>35</v>
      </c>
    </row>
    <row r="89" spans="1:24" x14ac:dyDescent="0.2">
      <c r="A89" s="33" t="s">
        <v>2525</v>
      </c>
      <c r="B89" s="33" t="s">
        <v>2523</v>
      </c>
      <c r="C89" s="33">
        <v>2005</v>
      </c>
      <c r="D89" s="33" t="s">
        <v>23</v>
      </c>
      <c r="E89" s="33" t="s">
        <v>230</v>
      </c>
      <c r="F89" s="33" t="s">
        <v>20</v>
      </c>
      <c r="G89" s="33" t="s">
        <v>21</v>
      </c>
      <c r="H89" s="33" t="s">
        <v>24</v>
      </c>
      <c r="I89" s="33" t="s">
        <v>22</v>
      </c>
      <c r="J89" s="33" t="s">
        <v>2458</v>
      </c>
      <c r="K89" s="33" t="s">
        <v>15</v>
      </c>
      <c r="L89" s="33" t="s">
        <v>25</v>
      </c>
      <c r="M89" s="33">
        <v>57</v>
      </c>
      <c r="N89" s="33" t="s">
        <v>18</v>
      </c>
      <c r="O89" s="33" t="s">
        <v>26</v>
      </c>
      <c r="P89" s="33" t="s">
        <v>18</v>
      </c>
      <c r="Q89" s="33" t="s">
        <v>19</v>
      </c>
      <c r="R89" s="33" t="s">
        <v>27</v>
      </c>
      <c r="S89" s="33" t="s">
        <v>19</v>
      </c>
      <c r="T89" s="33"/>
      <c r="U89" s="33"/>
      <c r="V89" s="33"/>
      <c r="W89" s="33"/>
      <c r="X89" s="33"/>
    </row>
    <row r="90" spans="1:24" x14ac:dyDescent="0.2">
      <c r="A90" s="27"/>
      <c r="B90" s="27" t="s">
        <v>303</v>
      </c>
      <c r="C90" s="28">
        <v>2005</v>
      </c>
      <c r="D90" s="29" t="s">
        <v>299</v>
      </c>
      <c r="E90" s="27" t="s">
        <v>230</v>
      </c>
      <c r="F90" s="27" t="s">
        <v>301</v>
      </c>
      <c r="G90" s="27" t="s">
        <v>302</v>
      </c>
      <c r="H90" s="27" t="s">
        <v>809</v>
      </c>
      <c r="I90" s="27" t="s">
        <v>2358</v>
      </c>
      <c r="J90" s="27" t="s">
        <v>2359</v>
      </c>
      <c r="K90" s="27" t="s">
        <v>300</v>
      </c>
      <c r="L90" s="27" t="s">
        <v>304</v>
      </c>
      <c r="M90" s="27">
        <v>4</v>
      </c>
      <c r="N90" s="27" t="s">
        <v>305</v>
      </c>
      <c r="O90" s="27" t="s">
        <v>306</v>
      </c>
      <c r="P90" s="27" t="s">
        <v>255</v>
      </c>
      <c r="Q90" s="27" t="s">
        <v>18</v>
      </c>
      <c r="R90" s="27" t="s">
        <v>18</v>
      </c>
      <c r="S90" s="27" t="s">
        <v>18</v>
      </c>
      <c r="T90" s="27" t="s">
        <v>19</v>
      </c>
      <c r="U90" s="27" t="s">
        <v>18</v>
      </c>
      <c r="V90" s="27" t="s">
        <v>18</v>
      </c>
      <c r="W90" s="27" t="s">
        <v>18</v>
      </c>
      <c r="X90" s="27" t="s">
        <v>18</v>
      </c>
    </row>
    <row r="91" spans="1:24" x14ac:dyDescent="0.2">
      <c r="A91" s="27"/>
      <c r="B91" s="27" t="s">
        <v>362</v>
      </c>
      <c r="C91" s="28">
        <v>2006</v>
      </c>
      <c r="D91" s="29" t="s">
        <v>357</v>
      </c>
      <c r="E91" s="27" t="s">
        <v>241</v>
      </c>
      <c r="F91" s="27" t="s">
        <v>360</v>
      </c>
      <c r="G91" s="27" t="s">
        <v>2365</v>
      </c>
      <c r="H91" s="27" t="s">
        <v>359</v>
      </c>
      <c r="I91" s="27" t="s">
        <v>1918</v>
      </c>
      <c r="J91" s="27" t="s">
        <v>2366</v>
      </c>
      <c r="K91" s="27" t="s">
        <v>361</v>
      </c>
      <c r="L91" s="27" t="s">
        <v>363</v>
      </c>
      <c r="M91" s="27">
        <v>7</v>
      </c>
      <c r="N91" s="27" t="s">
        <v>35</v>
      </c>
      <c r="O91" s="27" t="s">
        <v>35</v>
      </c>
      <c r="P91" s="27" t="s">
        <v>35</v>
      </c>
      <c r="Q91" s="27" t="s">
        <v>18</v>
      </c>
      <c r="R91" s="27" t="s">
        <v>18</v>
      </c>
      <c r="S91" s="27" t="s">
        <v>18</v>
      </c>
      <c r="T91" s="27" t="s">
        <v>18</v>
      </c>
      <c r="U91" s="27" t="s">
        <v>315</v>
      </c>
      <c r="V91" s="27" t="s">
        <v>18</v>
      </c>
      <c r="W91" s="27" t="s">
        <v>19</v>
      </c>
      <c r="X91" s="27" t="s">
        <v>19</v>
      </c>
    </row>
    <row r="92" spans="1:24" x14ac:dyDescent="0.2">
      <c r="A92" s="27"/>
      <c r="B92" s="27" t="s">
        <v>337</v>
      </c>
      <c r="C92" s="27">
        <v>2005</v>
      </c>
      <c r="D92" s="29" t="s">
        <v>316</v>
      </c>
      <c r="E92" s="27" t="s">
        <v>230</v>
      </c>
      <c r="F92" s="27" t="s">
        <v>1955</v>
      </c>
      <c r="G92" s="27" t="s">
        <v>317</v>
      </c>
      <c r="H92" s="27" t="s">
        <v>320</v>
      </c>
      <c r="I92" s="27" t="s">
        <v>2360</v>
      </c>
      <c r="J92" s="27" t="s">
        <v>2361</v>
      </c>
      <c r="K92" s="27" t="s">
        <v>319</v>
      </c>
      <c r="L92" s="27" t="s">
        <v>321</v>
      </c>
      <c r="M92" s="27" t="s">
        <v>322</v>
      </c>
      <c r="N92" s="27" t="s">
        <v>35</v>
      </c>
      <c r="O92" s="27" t="s">
        <v>35</v>
      </c>
      <c r="P92" s="27" t="s">
        <v>35</v>
      </c>
      <c r="Q92" s="27" t="s">
        <v>18</v>
      </c>
      <c r="R92" s="27" t="s">
        <v>18</v>
      </c>
      <c r="S92" s="27" t="s">
        <v>18</v>
      </c>
      <c r="T92" s="27" t="s">
        <v>19</v>
      </c>
      <c r="U92" s="27" t="s">
        <v>18</v>
      </c>
      <c r="V92" s="27" t="s">
        <v>18</v>
      </c>
      <c r="W92" s="27" t="s">
        <v>18</v>
      </c>
      <c r="X92" s="27" t="s">
        <v>18</v>
      </c>
    </row>
    <row r="93" spans="1:24" x14ac:dyDescent="0.2">
      <c r="A93" s="27"/>
      <c r="B93" s="27" t="s">
        <v>1373</v>
      </c>
      <c r="C93" s="27">
        <v>2001</v>
      </c>
      <c r="D93" s="29" t="s">
        <v>1372</v>
      </c>
      <c r="E93" s="27" t="s">
        <v>241</v>
      </c>
      <c r="F93" s="27" t="s">
        <v>1383</v>
      </c>
      <c r="G93" s="27" t="s">
        <v>1374</v>
      </c>
      <c r="H93" s="27" t="s">
        <v>1376</v>
      </c>
      <c r="I93" s="27" t="s">
        <v>1375</v>
      </c>
      <c r="J93" s="27" t="s">
        <v>2346</v>
      </c>
      <c r="K93" s="27" t="s">
        <v>1377</v>
      </c>
      <c r="L93" s="27" t="s">
        <v>256</v>
      </c>
      <c r="M93" s="27">
        <v>0</v>
      </c>
      <c r="N93" s="27" t="s">
        <v>484</v>
      </c>
      <c r="O93" s="27" t="s">
        <v>1378</v>
      </c>
      <c r="P93" s="27" t="s">
        <v>1379</v>
      </c>
      <c r="Q93" s="27" t="s">
        <v>18</v>
      </c>
      <c r="R93" s="27" t="s">
        <v>18</v>
      </c>
      <c r="S93" s="27" t="s">
        <v>18</v>
      </c>
      <c r="T93" s="27" t="s">
        <v>19</v>
      </c>
      <c r="U93" s="27" t="s">
        <v>18</v>
      </c>
      <c r="V93" s="27" t="s">
        <v>18</v>
      </c>
      <c r="W93" s="27" t="s">
        <v>18</v>
      </c>
      <c r="X93" s="27" t="s">
        <v>35</v>
      </c>
    </row>
    <row r="94" spans="1:24" x14ac:dyDescent="0.2">
      <c r="A94" s="27" t="s">
        <v>728</v>
      </c>
      <c r="B94" s="27" t="s">
        <v>727</v>
      </c>
      <c r="C94" s="27">
        <v>2012</v>
      </c>
      <c r="D94" s="29" t="s">
        <v>725</v>
      </c>
      <c r="E94" s="27" t="s">
        <v>230</v>
      </c>
      <c r="F94" s="27" t="s">
        <v>254</v>
      </c>
      <c r="G94" s="27" t="s">
        <v>726</v>
      </c>
      <c r="H94" s="27" t="s">
        <v>704</v>
      </c>
      <c r="I94" s="27" t="s">
        <v>1940</v>
      </c>
      <c r="J94" s="27" t="s">
        <v>2403</v>
      </c>
      <c r="K94" s="27" t="s">
        <v>732</v>
      </c>
      <c r="L94" s="27" t="s">
        <v>729</v>
      </c>
      <c r="M94" s="27">
        <v>23</v>
      </c>
      <c r="N94" s="27" t="s">
        <v>577</v>
      </c>
      <c r="O94" s="27" t="s">
        <v>731</v>
      </c>
      <c r="P94" s="27" t="s">
        <v>730</v>
      </c>
      <c r="Q94" s="27" t="s">
        <v>19</v>
      </c>
      <c r="R94" s="27" t="s">
        <v>19</v>
      </c>
      <c r="S94" s="27" t="s">
        <v>19</v>
      </c>
      <c r="T94" s="27" t="s">
        <v>19</v>
      </c>
      <c r="U94" s="27" t="s">
        <v>19</v>
      </c>
      <c r="V94" s="27" t="s">
        <v>255</v>
      </c>
      <c r="W94" s="27" t="s">
        <v>255</v>
      </c>
      <c r="X94" s="27" t="s">
        <v>255</v>
      </c>
    </row>
    <row r="95" spans="1:24" x14ac:dyDescent="0.2">
      <c r="A95" s="33"/>
      <c r="B95" s="33" t="s">
        <v>213</v>
      </c>
      <c r="C95" s="33">
        <v>2014</v>
      </c>
      <c r="D95" s="33" t="s">
        <v>215</v>
      </c>
      <c r="E95" s="33" t="s">
        <v>230</v>
      </c>
      <c r="F95" s="33" t="s">
        <v>214</v>
      </c>
      <c r="G95" s="33" t="s">
        <v>1904</v>
      </c>
      <c r="H95" s="33" t="s">
        <v>1902</v>
      </c>
      <c r="I95" s="33" t="s">
        <v>53</v>
      </c>
      <c r="J95" s="33" t="s">
        <v>2338</v>
      </c>
      <c r="K95" s="33" t="s">
        <v>1782</v>
      </c>
      <c r="L95" s="33" t="s">
        <v>1903</v>
      </c>
      <c r="M95" s="33">
        <v>13</v>
      </c>
      <c r="N95" s="33" t="s">
        <v>255</v>
      </c>
      <c r="O95" s="33" t="s">
        <v>255</v>
      </c>
      <c r="P95" s="33" t="s">
        <v>255</v>
      </c>
      <c r="Q95" s="33" t="s">
        <v>19</v>
      </c>
      <c r="R95" s="33" t="s">
        <v>19</v>
      </c>
      <c r="S95" s="33" t="s">
        <v>18</v>
      </c>
      <c r="T95" s="33" t="s">
        <v>19</v>
      </c>
      <c r="U95" s="33" t="s">
        <v>19</v>
      </c>
      <c r="V95" s="33" t="s">
        <v>18</v>
      </c>
      <c r="W95" s="33" t="s">
        <v>18</v>
      </c>
      <c r="X95" s="33" t="s">
        <v>19</v>
      </c>
    </row>
    <row r="96" spans="1:24" x14ac:dyDescent="0.2">
      <c r="A96" s="27" t="s">
        <v>2410</v>
      </c>
      <c r="B96" s="27" t="s">
        <v>828</v>
      </c>
      <c r="C96" s="27">
        <v>2013</v>
      </c>
      <c r="D96" s="29" t="s">
        <v>827</v>
      </c>
      <c r="E96" s="27" t="s">
        <v>230</v>
      </c>
      <c r="F96" s="27" t="s">
        <v>826</v>
      </c>
      <c r="G96" s="27" t="s">
        <v>830</v>
      </c>
      <c r="H96" s="27" t="s">
        <v>800</v>
      </c>
      <c r="I96" s="27" t="s">
        <v>2411</v>
      </c>
      <c r="J96" s="27" t="s">
        <v>2412</v>
      </c>
      <c r="K96" s="27" t="s">
        <v>831</v>
      </c>
      <c r="L96" s="27" t="s">
        <v>832</v>
      </c>
      <c r="M96" s="27">
        <v>612</v>
      </c>
      <c r="N96" s="27" t="s">
        <v>326</v>
      </c>
      <c r="O96" s="27" t="s">
        <v>829</v>
      </c>
      <c r="P96" s="27" t="s">
        <v>643</v>
      </c>
      <c r="Q96" s="27" t="s">
        <v>18</v>
      </c>
      <c r="R96" s="27" t="s">
        <v>18</v>
      </c>
      <c r="S96" s="27" t="s">
        <v>18</v>
      </c>
      <c r="T96" s="27" t="s">
        <v>19</v>
      </c>
      <c r="U96" s="27" t="s">
        <v>18</v>
      </c>
      <c r="V96" s="27" t="s">
        <v>18</v>
      </c>
      <c r="W96" s="27" t="s">
        <v>18</v>
      </c>
      <c r="X96" s="27" t="s">
        <v>833</v>
      </c>
    </row>
    <row r="97" spans="1:24" x14ac:dyDescent="0.2">
      <c r="A97" s="27" t="s">
        <v>956</v>
      </c>
      <c r="B97" s="27" t="s">
        <v>961</v>
      </c>
      <c r="C97" s="27">
        <v>2014</v>
      </c>
      <c r="D97" s="29" t="s">
        <v>954</v>
      </c>
      <c r="E97" s="27" t="s">
        <v>230</v>
      </c>
      <c r="F97" s="27" t="s">
        <v>955</v>
      </c>
      <c r="G97" s="27" t="s">
        <v>960</v>
      </c>
      <c r="H97" s="27" t="s">
        <v>958</v>
      </c>
      <c r="I97" s="27" t="s">
        <v>959</v>
      </c>
      <c r="J97" s="27" t="s">
        <v>2423</v>
      </c>
      <c r="K97" s="27"/>
      <c r="L97" s="27"/>
      <c r="M97" s="27"/>
      <c r="N97" s="27"/>
      <c r="O97" s="27"/>
      <c r="P97" s="27"/>
      <c r="Q97" s="27"/>
      <c r="R97" s="27"/>
      <c r="S97" s="27"/>
      <c r="T97" s="27"/>
      <c r="U97" s="27"/>
      <c r="V97" s="27"/>
      <c r="W97" s="27"/>
      <c r="X97" s="27"/>
    </row>
    <row r="98" spans="1:24" x14ac:dyDescent="0.2">
      <c r="A98" s="27" t="s">
        <v>2535</v>
      </c>
      <c r="B98" s="27" t="s">
        <v>645</v>
      </c>
      <c r="C98" s="27">
        <v>2011</v>
      </c>
      <c r="D98" s="29" t="s">
        <v>644</v>
      </c>
      <c r="E98" s="27" t="s">
        <v>230</v>
      </c>
      <c r="F98" s="27" t="s">
        <v>313</v>
      </c>
      <c r="G98" s="27" t="s">
        <v>651</v>
      </c>
      <c r="H98" s="27" t="s">
        <v>646</v>
      </c>
      <c r="I98" s="27" t="s">
        <v>650</v>
      </c>
      <c r="J98" s="27" t="s">
        <v>2347</v>
      </c>
      <c r="K98" s="27" t="s">
        <v>733</v>
      </c>
      <c r="L98" s="27"/>
      <c r="M98" s="27">
        <v>27</v>
      </c>
      <c r="N98" s="27" t="s">
        <v>647</v>
      </c>
      <c r="O98" s="27" t="s">
        <v>648</v>
      </c>
      <c r="P98" s="27" t="s">
        <v>649</v>
      </c>
      <c r="Q98" s="27" t="s">
        <v>18</v>
      </c>
      <c r="R98" s="27" t="s">
        <v>18</v>
      </c>
      <c r="S98" s="27" t="s">
        <v>18</v>
      </c>
      <c r="T98" s="27" t="s">
        <v>19</v>
      </c>
      <c r="U98" s="27" t="s">
        <v>18</v>
      </c>
      <c r="V98" s="27" t="s">
        <v>19</v>
      </c>
      <c r="W98" s="27" t="s">
        <v>18</v>
      </c>
      <c r="X98" s="27" t="s">
        <v>18</v>
      </c>
    </row>
    <row r="99" spans="1:24" x14ac:dyDescent="0.2">
      <c r="A99" s="27" t="s">
        <v>974</v>
      </c>
      <c r="B99" s="27" t="s">
        <v>968</v>
      </c>
      <c r="C99" s="27">
        <v>2014</v>
      </c>
      <c r="D99" s="29" t="s">
        <v>967</v>
      </c>
      <c r="E99" s="27" t="s">
        <v>230</v>
      </c>
      <c r="F99" s="27" t="s">
        <v>973</v>
      </c>
      <c r="G99" s="27" t="s">
        <v>972</v>
      </c>
      <c r="H99" s="27" t="s">
        <v>970</v>
      </c>
      <c r="I99" s="27" t="s">
        <v>969</v>
      </c>
      <c r="J99" s="27" t="s">
        <v>2424</v>
      </c>
      <c r="K99" s="27" t="s">
        <v>386</v>
      </c>
      <c r="L99" s="27" t="s">
        <v>255</v>
      </c>
      <c r="M99" s="27" t="s">
        <v>255</v>
      </c>
      <c r="N99" s="27" t="s">
        <v>971</v>
      </c>
      <c r="O99" s="27" t="s">
        <v>975</v>
      </c>
      <c r="P99" s="27" t="s">
        <v>975</v>
      </c>
      <c r="Q99" s="27" t="s">
        <v>19</v>
      </c>
      <c r="R99" s="27" t="s">
        <v>18</v>
      </c>
      <c r="S99" s="27" t="s">
        <v>19</v>
      </c>
      <c r="T99" s="27" t="s">
        <v>18</v>
      </c>
      <c r="U99" s="27" t="s">
        <v>18</v>
      </c>
      <c r="V99" s="27" t="s">
        <v>35</v>
      </c>
      <c r="W99" s="27" t="s">
        <v>35</v>
      </c>
      <c r="X99" s="27" t="s">
        <v>35</v>
      </c>
    </row>
    <row r="100" spans="1:24" x14ac:dyDescent="0.2">
      <c r="A100" s="27" t="s">
        <v>2166</v>
      </c>
      <c r="B100" s="27" t="s">
        <v>2103</v>
      </c>
      <c r="C100" s="27">
        <v>2001</v>
      </c>
      <c r="D100" s="27" t="s">
        <v>2102</v>
      </c>
      <c r="E100" s="27" t="s">
        <v>230</v>
      </c>
      <c r="F100" s="27" t="s">
        <v>2170</v>
      </c>
      <c r="G100" s="27" t="s">
        <v>2167</v>
      </c>
      <c r="H100" s="27" t="s">
        <v>522</v>
      </c>
      <c r="I100" s="27" t="s">
        <v>2171</v>
      </c>
      <c r="J100" s="27" t="s">
        <v>2347</v>
      </c>
      <c r="K100" s="27" t="s">
        <v>2168</v>
      </c>
      <c r="L100" s="27" t="s">
        <v>2169</v>
      </c>
      <c r="M100" s="27">
        <v>200</v>
      </c>
      <c r="N100" s="27" t="s">
        <v>252</v>
      </c>
      <c r="O100" s="27" t="s">
        <v>255</v>
      </c>
      <c r="P100" s="27" t="s">
        <v>255</v>
      </c>
      <c r="Q100" s="27" t="s">
        <v>18</v>
      </c>
      <c r="R100" s="27" t="s">
        <v>18</v>
      </c>
      <c r="S100" s="27" t="s">
        <v>18</v>
      </c>
      <c r="T100" s="27" t="s">
        <v>19</v>
      </c>
      <c r="U100" s="27" t="s">
        <v>18</v>
      </c>
      <c r="V100" s="27" t="s">
        <v>18</v>
      </c>
      <c r="W100" s="27" t="s">
        <v>18</v>
      </c>
      <c r="X100" s="27" t="s">
        <v>18</v>
      </c>
    </row>
    <row r="101" spans="1:24" x14ac:dyDescent="0.2">
      <c r="A101" s="27" t="s">
        <v>2484</v>
      </c>
      <c r="B101" s="27" t="s">
        <v>2483</v>
      </c>
      <c r="C101" s="27">
        <v>2007</v>
      </c>
      <c r="D101" s="29" t="s">
        <v>288</v>
      </c>
      <c r="E101" s="27" t="s">
        <v>230</v>
      </c>
      <c r="F101" s="27" t="s">
        <v>329</v>
      </c>
      <c r="G101" s="27" t="s">
        <v>289</v>
      </c>
      <c r="H101" s="27" t="s">
        <v>2372</v>
      </c>
      <c r="I101" s="27" t="s">
        <v>1922</v>
      </c>
      <c r="J101" s="27" t="s">
        <v>2373</v>
      </c>
      <c r="K101" s="27" t="s">
        <v>327</v>
      </c>
      <c r="L101" s="27" t="s">
        <v>328</v>
      </c>
      <c r="M101" s="27">
        <v>110</v>
      </c>
      <c r="N101" s="27" t="s">
        <v>326</v>
      </c>
      <c r="O101" s="27" t="s">
        <v>325</v>
      </c>
      <c r="P101" s="27" t="s">
        <v>35</v>
      </c>
      <c r="Q101" s="27" t="s">
        <v>18</v>
      </c>
      <c r="R101" s="27" t="s">
        <v>18</v>
      </c>
      <c r="S101" s="27" t="s">
        <v>18</v>
      </c>
      <c r="T101" s="27" t="s">
        <v>19</v>
      </c>
      <c r="U101" s="27" t="s">
        <v>18</v>
      </c>
      <c r="V101" s="27" t="s">
        <v>19</v>
      </c>
      <c r="W101" s="27" t="s">
        <v>18</v>
      </c>
      <c r="X101" s="27" t="s">
        <v>18</v>
      </c>
    </row>
    <row r="102" spans="1:24" x14ac:dyDescent="0.2">
      <c r="A102" s="27"/>
      <c r="B102" s="27" t="s">
        <v>1323</v>
      </c>
      <c r="C102" s="27">
        <v>2017</v>
      </c>
      <c r="D102" s="29" t="s">
        <v>1319</v>
      </c>
      <c r="E102" s="27" t="s">
        <v>241</v>
      </c>
      <c r="F102" s="27" t="s">
        <v>1324</v>
      </c>
      <c r="G102" s="27" t="s">
        <v>1332</v>
      </c>
      <c r="H102" s="27" t="s">
        <v>443</v>
      </c>
      <c r="I102" s="27" t="s">
        <v>1325</v>
      </c>
      <c r="J102" s="27" t="s">
        <v>2453</v>
      </c>
      <c r="K102" s="27" t="s">
        <v>1326</v>
      </c>
      <c r="L102" s="27" t="s">
        <v>1327</v>
      </c>
      <c r="M102" s="27">
        <v>2</v>
      </c>
      <c r="N102" s="27" t="s">
        <v>1330</v>
      </c>
      <c r="O102" s="27" t="s">
        <v>1328</v>
      </c>
      <c r="P102" s="27" t="s">
        <v>1329</v>
      </c>
      <c r="Q102" s="27" t="s">
        <v>19</v>
      </c>
      <c r="R102" s="27" t="s">
        <v>19</v>
      </c>
      <c r="S102" s="27" t="s">
        <v>19</v>
      </c>
      <c r="T102" s="27" t="s">
        <v>18</v>
      </c>
      <c r="U102" s="27" t="s">
        <v>18</v>
      </c>
      <c r="V102" s="27" t="s">
        <v>35</v>
      </c>
      <c r="W102" s="27" t="s">
        <v>35</v>
      </c>
      <c r="X102" s="27" t="s">
        <v>35</v>
      </c>
    </row>
    <row r="103" spans="1:24" x14ac:dyDescent="0.2">
      <c r="A103" s="27"/>
      <c r="B103" s="27" t="s">
        <v>838</v>
      </c>
      <c r="C103" s="27">
        <v>2013</v>
      </c>
      <c r="D103" s="29" t="s">
        <v>837</v>
      </c>
      <c r="E103" s="27" t="s">
        <v>241</v>
      </c>
      <c r="F103" s="27" t="s">
        <v>844</v>
      </c>
      <c r="G103" s="27" t="s">
        <v>2494</v>
      </c>
      <c r="H103" s="27" t="s">
        <v>842</v>
      </c>
      <c r="I103" s="27" t="s">
        <v>1948</v>
      </c>
      <c r="J103" s="27" t="s">
        <v>2413</v>
      </c>
      <c r="K103" s="27" t="s">
        <v>841</v>
      </c>
      <c r="L103" s="27" t="s">
        <v>256</v>
      </c>
      <c r="M103" s="27">
        <v>0</v>
      </c>
      <c r="N103" s="27" t="s">
        <v>840</v>
      </c>
      <c r="O103" s="27" t="s">
        <v>839</v>
      </c>
      <c r="P103" s="27" t="s">
        <v>643</v>
      </c>
      <c r="Q103" s="27" t="s">
        <v>18</v>
      </c>
      <c r="R103" s="27" t="s">
        <v>19</v>
      </c>
      <c r="S103" s="27" t="s">
        <v>19</v>
      </c>
      <c r="T103" s="27" t="s">
        <v>19</v>
      </c>
      <c r="U103" s="27" t="s">
        <v>18</v>
      </c>
      <c r="V103" s="27" t="s">
        <v>35</v>
      </c>
      <c r="W103" s="27" t="s">
        <v>35</v>
      </c>
      <c r="X103" s="27" t="s">
        <v>35</v>
      </c>
    </row>
    <row r="104" spans="1:24" x14ac:dyDescent="0.2">
      <c r="A104" s="33"/>
      <c r="B104" s="33" t="s">
        <v>70</v>
      </c>
      <c r="C104" s="33">
        <v>2007</v>
      </c>
      <c r="D104" s="33" t="s">
        <v>75</v>
      </c>
      <c r="E104" s="33" t="s">
        <v>241</v>
      </c>
      <c r="F104" s="33" t="s">
        <v>71</v>
      </c>
      <c r="G104" s="33" t="s">
        <v>72</v>
      </c>
      <c r="H104" s="33" t="s">
        <v>1777</v>
      </c>
      <c r="I104" s="33" t="s">
        <v>73</v>
      </c>
      <c r="J104" s="33" t="s">
        <v>2320</v>
      </c>
      <c r="K104" s="33" t="s">
        <v>74</v>
      </c>
      <c r="L104" s="33" t="s">
        <v>76</v>
      </c>
      <c r="M104" s="33">
        <v>12</v>
      </c>
      <c r="N104" s="33" t="s">
        <v>255</v>
      </c>
      <c r="O104" s="33" t="s">
        <v>36</v>
      </c>
      <c r="P104" s="33" t="s">
        <v>255</v>
      </c>
      <c r="Q104" s="33" t="s">
        <v>19</v>
      </c>
      <c r="R104" s="33" t="s">
        <v>19</v>
      </c>
      <c r="S104" s="33" t="s">
        <v>18</v>
      </c>
      <c r="T104" s="33"/>
      <c r="U104" s="33"/>
      <c r="V104" s="33" t="s">
        <v>18</v>
      </c>
      <c r="W104" s="33" t="s">
        <v>18</v>
      </c>
      <c r="X104" s="33" t="s">
        <v>19</v>
      </c>
    </row>
    <row r="105" spans="1:24" x14ac:dyDescent="0.2">
      <c r="A105" s="27"/>
      <c r="B105" s="27" t="s">
        <v>1155</v>
      </c>
      <c r="C105" s="27">
        <v>2015</v>
      </c>
      <c r="D105" s="29" t="s">
        <v>1154</v>
      </c>
      <c r="E105" s="27" t="s">
        <v>241</v>
      </c>
      <c r="F105" s="27" t="s">
        <v>826</v>
      </c>
      <c r="G105" s="27" t="s">
        <v>1159</v>
      </c>
      <c r="H105" s="27" t="s">
        <v>1161</v>
      </c>
      <c r="I105" s="27" t="s">
        <v>1162</v>
      </c>
      <c r="J105" s="27" t="s">
        <v>2438</v>
      </c>
      <c r="K105" s="27" t="s">
        <v>1160</v>
      </c>
      <c r="L105" s="27" t="s">
        <v>256</v>
      </c>
      <c r="M105" s="27">
        <v>0</v>
      </c>
      <c r="N105" s="27" t="s">
        <v>1156</v>
      </c>
      <c r="O105" s="27" t="s">
        <v>1157</v>
      </c>
      <c r="P105" s="27" t="s">
        <v>1158</v>
      </c>
      <c r="Q105" s="27" t="s">
        <v>18</v>
      </c>
      <c r="R105" s="27" t="s">
        <v>18</v>
      </c>
      <c r="S105" s="27" t="s">
        <v>18</v>
      </c>
      <c r="T105" s="27" t="s">
        <v>19</v>
      </c>
      <c r="U105" s="27" t="s">
        <v>18</v>
      </c>
      <c r="V105" s="27" t="s">
        <v>255</v>
      </c>
      <c r="W105" s="27" t="s">
        <v>255</v>
      </c>
      <c r="X105" s="27" t="s">
        <v>255</v>
      </c>
    </row>
    <row r="106" spans="1:24" x14ac:dyDescent="0.2">
      <c r="A106" s="27" t="s">
        <v>1510</v>
      </c>
      <c r="B106" s="27" t="s">
        <v>1506</v>
      </c>
      <c r="C106" s="27">
        <v>2010</v>
      </c>
      <c r="D106" s="29" t="s">
        <v>1505</v>
      </c>
      <c r="E106" s="27" t="s">
        <v>230</v>
      </c>
      <c r="F106" s="27" t="s">
        <v>1507</v>
      </c>
      <c r="G106" s="27" t="s">
        <v>1508</v>
      </c>
      <c r="H106" s="27" t="s">
        <v>443</v>
      </c>
      <c r="I106" s="27" t="s">
        <v>1509</v>
      </c>
      <c r="J106" s="27" t="s">
        <v>2392</v>
      </c>
      <c r="K106" s="27" t="s">
        <v>386</v>
      </c>
      <c r="L106" s="27" t="s">
        <v>1511</v>
      </c>
      <c r="M106" s="27">
        <v>3</v>
      </c>
      <c r="N106" s="27" t="s">
        <v>255</v>
      </c>
      <c r="O106" s="27" t="s">
        <v>255</v>
      </c>
      <c r="P106" s="27" t="s">
        <v>255</v>
      </c>
      <c r="Q106" s="27" t="s">
        <v>18</v>
      </c>
      <c r="R106" s="27" t="s">
        <v>18</v>
      </c>
      <c r="S106" s="27" t="s">
        <v>18</v>
      </c>
      <c r="T106" s="27" t="s">
        <v>315</v>
      </c>
      <c r="U106" s="27" t="s">
        <v>18</v>
      </c>
      <c r="V106" s="27" t="s">
        <v>18</v>
      </c>
      <c r="W106" s="27" t="s">
        <v>18</v>
      </c>
      <c r="X106" s="27" t="s">
        <v>35</v>
      </c>
    </row>
    <row r="107" spans="1:24" x14ac:dyDescent="0.2">
      <c r="A107" s="27"/>
      <c r="B107" s="27" t="s">
        <v>480</v>
      </c>
      <c r="C107" s="27">
        <v>2008</v>
      </c>
      <c r="D107" s="29" t="s">
        <v>479</v>
      </c>
      <c r="E107" s="27" t="s">
        <v>241</v>
      </c>
      <c r="F107" s="27" t="s">
        <v>481</v>
      </c>
      <c r="G107" s="27" t="s">
        <v>487</v>
      </c>
      <c r="H107" s="27" t="s">
        <v>816</v>
      </c>
      <c r="I107" s="27" t="s">
        <v>1926</v>
      </c>
      <c r="J107" s="29" t="s">
        <v>2379</v>
      </c>
      <c r="K107" s="27" t="s">
        <v>491</v>
      </c>
      <c r="L107" s="27" t="s">
        <v>482</v>
      </c>
      <c r="M107" s="27">
        <v>14</v>
      </c>
      <c r="N107" s="27" t="s">
        <v>255</v>
      </c>
      <c r="O107" s="27" t="s">
        <v>483</v>
      </c>
      <c r="P107" s="27" t="s">
        <v>484</v>
      </c>
      <c r="Q107" s="27" t="s">
        <v>18</v>
      </c>
      <c r="R107" s="27" t="s">
        <v>18</v>
      </c>
      <c r="S107" s="27" t="s">
        <v>18</v>
      </c>
      <c r="T107" s="27" t="s">
        <v>315</v>
      </c>
      <c r="U107" s="27" t="s">
        <v>18</v>
      </c>
      <c r="V107" s="27" t="s">
        <v>18</v>
      </c>
      <c r="W107" s="27" t="s">
        <v>485</v>
      </c>
      <c r="X107" s="27" t="s">
        <v>19</v>
      </c>
    </row>
    <row r="108" spans="1:24" x14ac:dyDescent="0.2">
      <c r="A108" s="27"/>
      <c r="B108" s="27" t="s">
        <v>480</v>
      </c>
      <c r="C108" s="27">
        <v>2008</v>
      </c>
      <c r="D108" s="29" t="s">
        <v>486</v>
      </c>
      <c r="E108" s="27" t="s">
        <v>241</v>
      </c>
      <c r="F108" s="27" t="s">
        <v>78</v>
      </c>
      <c r="G108" s="27" t="s">
        <v>488</v>
      </c>
      <c r="H108" s="27" t="s">
        <v>805</v>
      </c>
      <c r="I108" s="27" t="s">
        <v>1927</v>
      </c>
      <c r="J108" s="27" t="s">
        <v>2380</v>
      </c>
      <c r="K108" s="27" t="s">
        <v>490</v>
      </c>
      <c r="L108" s="27" t="s">
        <v>256</v>
      </c>
      <c r="M108" s="27">
        <v>0</v>
      </c>
      <c r="N108" s="27" t="s">
        <v>489</v>
      </c>
      <c r="O108" s="27" t="s">
        <v>255</v>
      </c>
      <c r="P108" s="27" t="s">
        <v>484</v>
      </c>
      <c r="Q108" s="27" t="s">
        <v>18</v>
      </c>
      <c r="R108" s="27" t="s">
        <v>18</v>
      </c>
      <c r="S108" s="27" t="s">
        <v>18</v>
      </c>
      <c r="T108" s="27" t="s">
        <v>18</v>
      </c>
      <c r="U108" s="27" t="s">
        <v>18</v>
      </c>
      <c r="V108" s="27" t="s">
        <v>18</v>
      </c>
      <c r="W108" s="27" t="s">
        <v>18</v>
      </c>
      <c r="X108" s="27" t="s">
        <v>18</v>
      </c>
    </row>
    <row r="109" spans="1:24" x14ac:dyDescent="0.2">
      <c r="A109" s="34" t="s">
        <v>847</v>
      </c>
      <c r="B109" s="34" t="s">
        <v>846</v>
      </c>
      <c r="C109" s="34">
        <v>2013</v>
      </c>
      <c r="D109" s="34" t="s">
        <v>845</v>
      </c>
      <c r="E109" s="34" t="s">
        <v>230</v>
      </c>
      <c r="F109" s="34" t="s">
        <v>2269</v>
      </c>
      <c r="G109" s="34" t="s">
        <v>2270</v>
      </c>
      <c r="H109" s="34" t="s">
        <v>848</v>
      </c>
      <c r="I109" s="34" t="s">
        <v>849</v>
      </c>
      <c r="J109" s="34" t="s">
        <v>850</v>
      </c>
      <c r="K109" s="34" t="s">
        <v>2273</v>
      </c>
      <c r="L109" s="34" t="s">
        <v>2272</v>
      </c>
      <c r="M109" s="34">
        <v>7</v>
      </c>
      <c r="N109" s="34" t="s">
        <v>255</v>
      </c>
      <c r="O109" s="34" t="s">
        <v>776</v>
      </c>
      <c r="P109" s="34" t="s">
        <v>255</v>
      </c>
      <c r="Q109" s="34" t="s">
        <v>18</v>
      </c>
      <c r="R109" s="34" t="s">
        <v>18</v>
      </c>
      <c r="S109" s="34" t="s">
        <v>18</v>
      </c>
      <c r="T109" s="34" t="s">
        <v>2271</v>
      </c>
      <c r="U109" s="34" t="s">
        <v>18</v>
      </c>
      <c r="V109" s="34" t="s">
        <v>18</v>
      </c>
      <c r="W109" s="34" t="s">
        <v>19</v>
      </c>
      <c r="X109" s="34" t="s">
        <v>19</v>
      </c>
    </row>
    <row r="110" spans="1:24" x14ac:dyDescent="0.2">
      <c r="A110" s="27" t="s">
        <v>2404</v>
      </c>
      <c r="B110" s="27" t="s">
        <v>736</v>
      </c>
      <c r="C110" s="27">
        <v>2012</v>
      </c>
      <c r="D110" s="29" t="s">
        <v>737</v>
      </c>
      <c r="E110" s="27" t="s">
        <v>230</v>
      </c>
      <c r="F110" s="27" t="s">
        <v>254</v>
      </c>
      <c r="G110" s="27" t="s">
        <v>740</v>
      </c>
      <c r="H110" s="27" t="s">
        <v>739</v>
      </c>
      <c r="I110" s="27" t="s">
        <v>1941</v>
      </c>
      <c r="J110" s="27" t="s">
        <v>2405</v>
      </c>
      <c r="K110" s="27" t="s">
        <v>741</v>
      </c>
      <c r="L110" s="27" t="s">
        <v>742</v>
      </c>
      <c r="M110" s="27">
        <v>10</v>
      </c>
      <c r="N110" s="27" t="s">
        <v>255</v>
      </c>
      <c r="O110" s="27" t="s">
        <v>255</v>
      </c>
      <c r="P110" s="27" t="s">
        <v>255</v>
      </c>
      <c r="Q110" s="27" t="s">
        <v>19</v>
      </c>
      <c r="R110" s="27" t="s">
        <v>19</v>
      </c>
      <c r="S110" s="27" t="s">
        <v>19</v>
      </c>
      <c r="T110" s="27" t="s">
        <v>18</v>
      </c>
      <c r="U110" s="27" t="s">
        <v>19</v>
      </c>
      <c r="V110" s="27" t="s">
        <v>18</v>
      </c>
      <c r="W110" s="27" t="s">
        <v>18</v>
      </c>
      <c r="X110" s="27" t="s">
        <v>255</v>
      </c>
    </row>
    <row r="111" spans="1:24" x14ac:dyDescent="0.2">
      <c r="A111" s="27"/>
      <c r="B111" s="27" t="s">
        <v>336</v>
      </c>
      <c r="C111" s="28">
        <v>2007</v>
      </c>
      <c r="D111" s="29" t="s">
        <v>330</v>
      </c>
      <c r="E111" s="27" t="s">
        <v>230</v>
      </c>
      <c r="F111" s="27" t="s">
        <v>332</v>
      </c>
      <c r="G111" s="30" t="s">
        <v>1961</v>
      </c>
      <c r="H111" s="27" t="s">
        <v>800</v>
      </c>
      <c r="I111" s="27" t="s">
        <v>1923</v>
      </c>
      <c r="J111" s="27" t="s">
        <v>2374</v>
      </c>
      <c r="K111" s="27" t="s">
        <v>333</v>
      </c>
      <c r="L111" s="27" t="s">
        <v>334</v>
      </c>
      <c r="M111" s="27"/>
      <c r="N111" s="27"/>
      <c r="O111" s="27"/>
      <c r="P111" s="27"/>
      <c r="Q111" s="27"/>
      <c r="R111" s="27"/>
      <c r="S111" s="27"/>
      <c r="T111" s="27"/>
      <c r="U111" s="27"/>
      <c r="V111" s="27"/>
      <c r="W111" s="27"/>
      <c r="X111" s="27"/>
    </row>
    <row r="112" spans="1:24" x14ac:dyDescent="0.2">
      <c r="A112" s="27"/>
      <c r="B112" s="27" t="s">
        <v>373</v>
      </c>
      <c r="C112" s="27">
        <v>2005</v>
      </c>
      <c r="D112" s="29" t="s">
        <v>372</v>
      </c>
      <c r="E112" s="27" t="s">
        <v>230</v>
      </c>
      <c r="F112" s="27" t="s">
        <v>374</v>
      </c>
      <c r="G112" s="27" t="s">
        <v>375</v>
      </c>
      <c r="H112" s="27" t="s">
        <v>808</v>
      </c>
      <c r="I112" s="27" t="s">
        <v>1916</v>
      </c>
      <c r="J112" s="27" t="s">
        <v>2362</v>
      </c>
      <c r="K112" s="27" t="s">
        <v>376</v>
      </c>
      <c r="L112" s="27" t="s">
        <v>377</v>
      </c>
      <c r="M112" s="27">
        <v>11</v>
      </c>
      <c r="N112" s="27" t="s">
        <v>379</v>
      </c>
      <c r="O112" s="27" t="s">
        <v>380</v>
      </c>
      <c r="P112" s="27" t="s">
        <v>378</v>
      </c>
      <c r="Q112" s="27" t="s">
        <v>18</v>
      </c>
      <c r="R112" s="27" t="s">
        <v>18</v>
      </c>
      <c r="S112" s="27" t="s">
        <v>18</v>
      </c>
      <c r="T112" s="27" t="s">
        <v>19</v>
      </c>
      <c r="U112" s="27" t="s">
        <v>18</v>
      </c>
      <c r="V112" s="27" t="s">
        <v>18</v>
      </c>
      <c r="W112" s="27" t="s">
        <v>18</v>
      </c>
      <c r="X112" s="27" t="s">
        <v>18</v>
      </c>
    </row>
    <row r="113" spans="1:24" x14ac:dyDescent="0.2">
      <c r="A113" s="33" t="s">
        <v>1808</v>
      </c>
      <c r="B113" s="33" t="s">
        <v>147</v>
      </c>
      <c r="C113" s="33">
        <v>2010</v>
      </c>
      <c r="D113" s="33" t="s">
        <v>150</v>
      </c>
      <c r="E113" s="33" t="s">
        <v>241</v>
      </c>
      <c r="F113" s="33" t="s">
        <v>148</v>
      </c>
      <c r="G113" s="33" t="s">
        <v>1803</v>
      </c>
      <c r="H113" s="33" t="s">
        <v>1804</v>
      </c>
      <c r="I113" s="33" t="s">
        <v>149</v>
      </c>
      <c r="J113" s="33" t="s">
        <v>2326</v>
      </c>
      <c r="K113" s="33" t="s">
        <v>1805</v>
      </c>
      <c r="L113" s="33" t="s">
        <v>1806</v>
      </c>
      <c r="M113" s="33">
        <v>0</v>
      </c>
      <c r="N113" s="33" t="s">
        <v>255</v>
      </c>
      <c r="O113" s="33" t="s">
        <v>1807</v>
      </c>
      <c r="P113" s="33" t="s">
        <v>255</v>
      </c>
      <c r="Q113" s="33" t="s">
        <v>19</v>
      </c>
      <c r="R113" s="33" t="s">
        <v>19</v>
      </c>
      <c r="S113" s="33" t="s">
        <v>19</v>
      </c>
      <c r="T113" s="33" t="s">
        <v>19</v>
      </c>
      <c r="U113" s="33" t="s">
        <v>19</v>
      </c>
      <c r="V113" s="33" t="s">
        <v>18</v>
      </c>
      <c r="W113" s="33" t="s">
        <v>18</v>
      </c>
      <c r="X113" s="33" t="s">
        <v>19</v>
      </c>
    </row>
    <row r="114" spans="1:24" s="7" customFormat="1" x14ac:dyDescent="0.2">
      <c r="A114" s="33" t="s">
        <v>2508</v>
      </c>
      <c r="B114" s="33" t="s">
        <v>2521</v>
      </c>
      <c r="C114" s="33">
        <v>2005</v>
      </c>
      <c r="D114" s="33" t="s">
        <v>38</v>
      </c>
      <c r="E114" s="33" t="s">
        <v>230</v>
      </c>
      <c r="F114" s="33" t="s">
        <v>29</v>
      </c>
      <c r="G114" s="33" t="s">
        <v>1765</v>
      </c>
      <c r="H114" s="33" t="s">
        <v>537</v>
      </c>
      <c r="I114" s="33" t="s">
        <v>232</v>
      </c>
      <c r="J114" s="33" t="s">
        <v>2316</v>
      </c>
      <c r="K114" s="33" t="s">
        <v>31</v>
      </c>
      <c r="L114" s="33" t="s">
        <v>39</v>
      </c>
      <c r="M114" s="33">
        <v>53</v>
      </c>
      <c r="N114" s="33" t="s">
        <v>40</v>
      </c>
      <c r="O114" s="33" t="s">
        <v>41</v>
      </c>
      <c r="P114" s="33" t="s">
        <v>255</v>
      </c>
      <c r="Q114" s="33" t="s">
        <v>19</v>
      </c>
      <c r="R114" s="33" t="s">
        <v>18</v>
      </c>
      <c r="S114" s="33" t="s">
        <v>19</v>
      </c>
      <c r="T114" s="33"/>
      <c r="U114" s="33"/>
      <c r="V114" s="33"/>
      <c r="W114" s="33"/>
      <c r="X114" s="33"/>
    </row>
    <row r="115" spans="1:24" x14ac:dyDescent="0.2">
      <c r="A115" s="27"/>
      <c r="B115" s="27" t="s">
        <v>1273</v>
      </c>
      <c r="C115" s="27">
        <v>2016</v>
      </c>
      <c r="D115" s="29" t="s">
        <v>1268</v>
      </c>
      <c r="E115" s="27" t="s">
        <v>230</v>
      </c>
      <c r="F115" s="27" t="s">
        <v>1271</v>
      </c>
      <c r="G115" s="27" t="s">
        <v>1270</v>
      </c>
      <c r="H115" s="27" t="s">
        <v>1269</v>
      </c>
      <c r="I115" s="27" t="s">
        <v>1272</v>
      </c>
      <c r="J115" s="27" t="s">
        <v>2361</v>
      </c>
      <c r="K115" s="27" t="s">
        <v>1276</v>
      </c>
      <c r="L115" s="27" t="s">
        <v>1275</v>
      </c>
      <c r="M115" s="27">
        <v>29</v>
      </c>
      <c r="N115" s="27" t="s">
        <v>255</v>
      </c>
      <c r="O115" s="27" t="s">
        <v>1274</v>
      </c>
      <c r="P115" s="27" t="s">
        <v>255</v>
      </c>
      <c r="Q115" s="27" t="s">
        <v>18</v>
      </c>
      <c r="R115" s="27" t="s">
        <v>18</v>
      </c>
      <c r="S115" s="27" t="s">
        <v>18</v>
      </c>
      <c r="T115" s="27" t="s">
        <v>315</v>
      </c>
      <c r="U115" s="27" t="s">
        <v>18</v>
      </c>
      <c r="V115" s="27" t="s">
        <v>18</v>
      </c>
      <c r="W115" s="27" t="s">
        <v>18</v>
      </c>
      <c r="X115" s="27" t="s">
        <v>19</v>
      </c>
    </row>
    <row r="116" spans="1:24" x14ac:dyDescent="0.2">
      <c r="A116" s="30" t="s">
        <v>2104</v>
      </c>
      <c r="B116" s="27" t="s">
        <v>2111</v>
      </c>
      <c r="C116" s="27">
        <v>2003</v>
      </c>
      <c r="D116" s="27" t="s">
        <v>2112</v>
      </c>
      <c r="E116" s="27" t="s">
        <v>230</v>
      </c>
      <c r="F116" s="27" t="s">
        <v>2175</v>
      </c>
      <c r="G116" s="27" t="s">
        <v>2172</v>
      </c>
      <c r="H116" s="27" t="s">
        <v>949</v>
      </c>
      <c r="I116" s="27" t="s">
        <v>2173</v>
      </c>
      <c r="J116" s="27" t="s">
        <v>2352</v>
      </c>
      <c r="K116" s="27" t="s">
        <v>1782</v>
      </c>
      <c r="L116" s="27" t="s">
        <v>2176</v>
      </c>
      <c r="M116" s="27" t="s">
        <v>1893</v>
      </c>
      <c r="N116" s="27" t="s">
        <v>2174</v>
      </c>
      <c r="O116" s="27" t="s">
        <v>255</v>
      </c>
      <c r="P116" s="27" t="s">
        <v>255</v>
      </c>
      <c r="Q116" s="27" t="s">
        <v>19</v>
      </c>
      <c r="R116" s="27" t="s">
        <v>18</v>
      </c>
      <c r="S116" s="27" t="s">
        <v>18</v>
      </c>
      <c r="T116" s="27" t="s">
        <v>18</v>
      </c>
      <c r="U116" s="27" t="s">
        <v>18</v>
      </c>
      <c r="V116" s="27" t="s">
        <v>18</v>
      </c>
      <c r="W116" s="27" t="s">
        <v>18</v>
      </c>
      <c r="X116" s="27" t="s">
        <v>18</v>
      </c>
    </row>
    <row r="117" spans="1:24" x14ac:dyDescent="0.2">
      <c r="A117" s="27"/>
      <c r="B117" s="27" t="s">
        <v>1278</v>
      </c>
      <c r="C117" s="27">
        <v>2016</v>
      </c>
      <c r="D117" s="29" t="s">
        <v>1277</v>
      </c>
      <c r="E117" s="27" t="s">
        <v>241</v>
      </c>
      <c r="F117" s="27" t="s">
        <v>1280</v>
      </c>
      <c r="G117" s="27" t="s">
        <v>1283</v>
      </c>
      <c r="H117" s="27" t="s">
        <v>443</v>
      </c>
      <c r="I117" s="27" t="s">
        <v>1282</v>
      </c>
      <c r="J117" s="27" t="s">
        <v>2449</v>
      </c>
      <c r="K117" s="27" t="s">
        <v>1281</v>
      </c>
      <c r="L117" s="27" t="s">
        <v>1284</v>
      </c>
      <c r="M117" s="27">
        <v>6</v>
      </c>
      <c r="N117" s="27" t="s">
        <v>255</v>
      </c>
      <c r="O117" s="27" t="s">
        <v>1279</v>
      </c>
      <c r="P117" s="27" t="s">
        <v>1285</v>
      </c>
      <c r="Q117" s="27" t="s">
        <v>19</v>
      </c>
      <c r="R117" s="27" t="s">
        <v>19</v>
      </c>
      <c r="S117" s="27" t="s">
        <v>19</v>
      </c>
      <c r="T117" s="27" t="s">
        <v>18</v>
      </c>
      <c r="U117" s="27" t="s">
        <v>18</v>
      </c>
      <c r="V117" s="27" t="s">
        <v>35</v>
      </c>
      <c r="W117" s="27" t="s">
        <v>18</v>
      </c>
      <c r="X117" s="27" t="s">
        <v>35</v>
      </c>
    </row>
    <row r="118" spans="1:24" x14ac:dyDescent="0.2">
      <c r="A118" s="27" t="s">
        <v>2498</v>
      </c>
      <c r="B118" s="27" t="s">
        <v>528</v>
      </c>
      <c r="C118" s="27">
        <v>2009</v>
      </c>
      <c r="D118" s="29" t="s">
        <v>527</v>
      </c>
      <c r="E118" s="27" t="s">
        <v>230</v>
      </c>
      <c r="F118" s="27" t="s">
        <v>532</v>
      </c>
      <c r="G118" s="27" t="s">
        <v>2385</v>
      </c>
      <c r="H118" s="27" t="s">
        <v>533</v>
      </c>
      <c r="I118" s="27" t="s">
        <v>531</v>
      </c>
      <c r="J118" s="27" t="s">
        <v>2386</v>
      </c>
      <c r="K118" s="27" t="s">
        <v>529</v>
      </c>
      <c r="L118" s="27" t="s">
        <v>1981</v>
      </c>
      <c r="M118" s="27">
        <v>91</v>
      </c>
      <c r="N118" s="27" t="s">
        <v>534</v>
      </c>
      <c r="O118" s="27" t="s">
        <v>432</v>
      </c>
      <c r="P118" s="27" t="s">
        <v>35</v>
      </c>
      <c r="Q118" s="27" t="s">
        <v>19</v>
      </c>
      <c r="R118" s="27" t="s">
        <v>19</v>
      </c>
      <c r="S118" s="27" t="s">
        <v>19</v>
      </c>
      <c r="T118" s="27" t="s">
        <v>18</v>
      </c>
      <c r="U118" s="27" t="s">
        <v>19</v>
      </c>
      <c r="V118" s="27" t="s">
        <v>530</v>
      </c>
      <c r="W118" s="27" t="s">
        <v>18</v>
      </c>
      <c r="X118" s="27" t="s">
        <v>18</v>
      </c>
    </row>
    <row r="119" spans="1:24" x14ac:dyDescent="0.2">
      <c r="A119" s="27" t="s">
        <v>2264</v>
      </c>
      <c r="B119" s="27" t="s">
        <v>2064</v>
      </c>
      <c r="C119" s="27">
        <v>2004</v>
      </c>
      <c r="D119" s="27" t="s">
        <v>2063</v>
      </c>
      <c r="E119" s="27" t="s">
        <v>230</v>
      </c>
      <c r="F119" s="27" t="s">
        <v>755</v>
      </c>
      <c r="G119" s="27" t="s">
        <v>2065</v>
      </c>
      <c r="H119" s="27" t="s">
        <v>2066</v>
      </c>
      <c r="I119" s="27" t="s">
        <v>2067</v>
      </c>
      <c r="J119" s="27" t="s">
        <v>2355</v>
      </c>
      <c r="K119" s="27" t="s">
        <v>1782</v>
      </c>
      <c r="L119" s="27" t="s">
        <v>255</v>
      </c>
      <c r="M119" s="27" t="s">
        <v>1893</v>
      </c>
      <c r="N119" s="27" t="s">
        <v>255</v>
      </c>
      <c r="O119" s="27" t="s">
        <v>2068</v>
      </c>
      <c r="P119" s="27" t="s">
        <v>2069</v>
      </c>
      <c r="Q119" s="27" t="s">
        <v>18</v>
      </c>
      <c r="R119" s="27" t="s">
        <v>19</v>
      </c>
      <c r="S119" s="27" t="s">
        <v>18</v>
      </c>
      <c r="T119" s="27" t="s">
        <v>18</v>
      </c>
      <c r="U119" s="27" t="s">
        <v>18</v>
      </c>
      <c r="V119" s="27" t="s">
        <v>18</v>
      </c>
      <c r="W119" s="27" t="s">
        <v>18</v>
      </c>
      <c r="X119" s="27" t="s">
        <v>19</v>
      </c>
    </row>
    <row r="120" spans="1:24" x14ac:dyDescent="0.2">
      <c r="A120" s="33"/>
      <c r="B120" s="33" t="s">
        <v>120</v>
      </c>
      <c r="C120" s="33">
        <v>2010</v>
      </c>
      <c r="D120" s="33" t="s">
        <v>153</v>
      </c>
      <c r="E120" s="33" t="s">
        <v>230</v>
      </c>
      <c r="F120" s="33" t="s">
        <v>151</v>
      </c>
      <c r="G120" s="33" t="s">
        <v>2327</v>
      </c>
      <c r="H120" s="33" t="s">
        <v>1818</v>
      </c>
      <c r="I120" s="33" t="s">
        <v>152</v>
      </c>
      <c r="J120" s="33" t="s">
        <v>2328</v>
      </c>
      <c r="K120" s="33" t="s">
        <v>1819</v>
      </c>
      <c r="L120" s="33" t="s">
        <v>1782</v>
      </c>
      <c r="M120" s="33" t="s">
        <v>1893</v>
      </c>
      <c r="N120" s="33" t="s">
        <v>1820</v>
      </c>
      <c r="O120" s="33" t="s">
        <v>255</v>
      </c>
      <c r="P120" s="33" t="s">
        <v>1821</v>
      </c>
      <c r="Q120" s="33" t="s">
        <v>19</v>
      </c>
      <c r="R120" s="33" t="s">
        <v>19</v>
      </c>
      <c r="S120" s="33" t="s">
        <v>19</v>
      </c>
      <c r="T120" s="33" t="s">
        <v>18</v>
      </c>
      <c r="U120" s="33" t="s">
        <v>19</v>
      </c>
      <c r="V120" s="33" t="s">
        <v>18</v>
      </c>
      <c r="W120" s="33" t="s">
        <v>18</v>
      </c>
      <c r="X120" s="33" t="s">
        <v>18</v>
      </c>
    </row>
    <row r="121" spans="1:24" x14ac:dyDescent="0.2">
      <c r="A121" s="33"/>
      <c r="B121" s="33" t="s">
        <v>42</v>
      </c>
      <c r="C121" s="33">
        <v>2007</v>
      </c>
      <c r="D121" s="33" t="s">
        <v>47</v>
      </c>
      <c r="E121" s="33" t="s">
        <v>230</v>
      </c>
      <c r="F121" s="33" t="s">
        <v>43</v>
      </c>
      <c r="G121" s="33" t="s">
        <v>1776</v>
      </c>
      <c r="H121" s="33" t="s">
        <v>443</v>
      </c>
      <c r="I121" s="33" t="s">
        <v>44</v>
      </c>
      <c r="J121" s="33" t="s">
        <v>45</v>
      </c>
      <c r="K121" s="33" t="s">
        <v>46</v>
      </c>
      <c r="L121" s="33" t="s">
        <v>48</v>
      </c>
      <c r="M121" s="33">
        <v>59</v>
      </c>
      <c r="N121" s="33" t="s">
        <v>49</v>
      </c>
      <c r="O121" s="33" t="s">
        <v>255</v>
      </c>
      <c r="P121" s="33" t="s">
        <v>255</v>
      </c>
      <c r="Q121" s="33" t="s">
        <v>18</v>
      </c>
      <c r="R121" s="33" t="s">
        <v>18</v>
      </c>
      <c r="S121" s="33" t="s">
        <v>18</v>
      </c>
      <c r="T121" s="33"/>
      <c r="U121" s="33"/>
      <c r="V121" s="33" t="s">
        <v>18</v>
      </c>
      <c r="W121" s="33" t="s">
        <v>18</v>
      </c>
      <c r="X121" s="33" t="s">
        <v>19</v>
      </c>
    </row>
    <row r="122" spans="1:24" x14ac:dyDescent="0.2">
      <c r="A122" s="27" t="s">
        <v>2499</v>
      </c>
      <c r="B122" s="27" t="s">
        <v>1334</v>
      </c>
      <c r="C122" s="27">
        <v>2017</v>
      </c>
      <c r="D122" s="29" t="s">
        <v>1333</v>
      </c>
      <c r="E122" s="27" t="s">
        <v>230</v>
      </c>
      <c r="F122" s="27" t="s">
        <v>1337</v>
      </c>
      <c r="G122" s="27" t="s">
        <v>1336</v>
      </c>
      <c r="H122" s="27" t="s">
        <v>522</v>
      </c>
      <c r="I122" s="27" t="s">
        <v>1335</v>
      </c>
      <c r="J122" s="27" t="s">
        <v>2454</v>
      </c>
      <c r="K122" s="27" t="s">
        <v>1338</v>
      </c>
      <c r="L122" s="27" t="s">
        <v>1339</v>
      </c>
      <c r="M122" s="27" t="s">
        <v>1340</v>
      </c>
      <c r="N122" s="27" t="s">
        <v>255</v>
      </c>
      <c r="O122" s="27" t="s">
        <v>255</v>
      </c>
      <c r="P122" s="27" t="s">
        <v>255</v>
      </c>
      <c r="Q122" s="27" t="s">
        <v>18</v>
      </c>
      <c r="R122" s="27" t="s">
        <v>18</v>
      </c>
      <c r="S122" s="27" t="s">
        <v>18</v>
      </c>
      <c r="T122" s="27" t="s">
        <v>19</v>
      </c>
      <c r="U122" s="27" t="s">
        <v>18</v>
      </c>
      <c r="V122" s="27" t="s">
        <v>255</v>
      </c>
      <c r="W122" s="27" t="s">
        <v>255</v>
      </c>
      <c r="X122" s="27" t="s">
        <v>255</v>
      </c>
    </row>
    <row r="123" spans="1:24" x14ac:dyDescent="0.2">
      <c r="A123" s="33"/>
      <c r="B123" s="33" t="s">
        <v>50</v>
      </c>
      <c r="C123" s="33">
        <v>2007</v>
      </c>
      <c r="D123" s="33" t="s">
        <v>56</v>
      </c>
      <c r="E123" s="33" t="s">
        <v>230</v>
      </c>
      <c r="F123" s="33" t="s">
        <v>51</v>
      </c>
      <c r="G123" s="33" t="s">
        <v>52</v>
      </c>
      <c r="H123" s="33" t="s">
        <v>57</v>
      </c>
      <c r="I123" s="33" t="s">
        <v>53</v>
      </c>
      <c r="J123" s="33" t="s">
        <v>54</v>
      </c>
      <c r="K123" s="33" t="s">
        <v>55</v>
      </c>
      <c r="L123" s="33" t="s">
        <v>1782</v>
      </c>
      <c r="M123" s="33" t="s">
        <v>1893</v>
      </c>
      <c r="N123" s="33"/>
      <c r="O123" s="33"/>
      <c r="P123" s="33"/>
      <c r="Q123" s="33" t="s">
        <v>18</v>
      </c>
      <c r="R123" s="33" t="s">
        <v>18</v>
      </c>
      <c r="S123" s="33" t="s">
        <v>18</v>
      </c>
      <c r="T123" s="33"/>
      <c r="U123" s="33"/>
      <c r="V123" s="33" t="s">
        <v>18</v>
      </c>
      <c r="W123" s="33" t="s">
        <v>19</v>
      </c>
      <c r="X123" s="33" t="s">
        <v>19</v>
      </c>
    </row>
    <row r="124" spans="1:24" x14ac:dyDescent="0.2">
      <c r="A124" s="30"/>
      <c r="B124" s="27" t="s">
        <v>338</v>
      </c>
      <c r="C124" s="27">
        <v>2007</v>
      </c>
      <c r="D124" s="29" t="s">
        <v>335</v>
      </c>
      <c r="E124" s="27" t="s">
        <v>230</v>
      </c>
      <c r="F124" s="27" t="s">
        <v>340</v>
      </c>
      <c r="G124" s="27" t="s">
        <v>341</v>
      </c>
      <c r="H124" s="27" t="s">
        <v>342</v>
      </c>
      <c r="I124" s="27" t="s">
        <v>339</v>
      </c>
      <c r="J124" s="27" t="s">
        <v>2375</v>
      </c>
      <c r="K124" s="27" t="s">
        <v>346</v>
      </c>
      <c r="L124" s="27" t="s">
        <v>345</v>
      </c>
      <c r="M124" s="27" t="s">
        <v>344</v>
      </c>
      <c r="N124" s="27" t="s">
        <v>265</v>
      </c>
      <c r="O124" s="27" t="s">
        <v>343</v>
      </c>
      <c r="P124" s="27" t="s">
        <v>35</v>
      </c>
      <c r="Q124" s="27" t="s">
        <v>19</v>
      </c>
      <c r="R124" s="27" t="s">
        <v>19</v>
      </c>
      <c r="S124" s="27" t="s">
        <v>18</v>
      </c>
      <c r="T124" s="27" t="s">
        <v>19</v>
      </c>
      <c r="U124" s="27" t="s">
        <v>19</v>
      </c>
      <c r="V124" s="27" t="s">
        <v>18</v>
      </c>
      <c r="W124" s="27" t="s">
        <v>18</v>
      </c>
      <c r="X124" s="27" t="s">
        <v>18</v>
      </c>
    </row>
    <row r="125" spans="1:24" x14ac:dyDescent="0.2">
      <c r="A125" s="27" t="s">
        <v>1515</v>
      </c>
      <c r="B125" s="27" t="s">
        <v>1512</v>
      </c>
      <c r="C125" s="27">
        <v>2010</v>
      </c>
      <c r="D125" s="29" t="s">
        <v>1513</v>
      </c>
      <c r="E125" s="27" t="s">
        <v>241</v>
      </c>
      <c r="F125" s="27" t="s">
        <v>255</v>
      </c>
      <c r="G125" s="27" t="s">
        <v>1514</v>
      </c>
      <c r="H125" s="27" t="s">
        <v>802</v>
      </c>
      <c r="I125" s="27" t="s">
        <v>1516</v>
      </c>
      <c r="J125" s="27" t="s">
        <v>2393</v>
      </c>
      <c r="K125" s="27" t="s">
        <v>386</v>
      </c>
      <c r="L125" s="27" t="s">
        <v>255</v>
      </c>
      <c r="M125" s="27">
        <v>0</v>
      </c>
      <c r="N125" s="27" t="s">
        <v>1517</v>
      </c>
      <c r="O125" s="27" t="s">
        <v>255</v>
      </c>
      <c r="P125" s="27" t="s">
        <v>255</v>
      </c>
      <c r="Q125" s="27" t="s">
        <v>19</v>
      </c>
      <c r="R125" s="27" t="s">
        <v>18</v>
      </c>
      <c r="S125" s="27" t="s">
        <v>18</v>
      </c>
      <c r="T125" s="27" t="s">
        <v>19</v>
      </c>
      <c r="U125" s="27" t="s">
        <v>18</v>
      </c>
      <c r="V125" s="27" t="s">
        <v>18</v>
      </c>
      <c r="W125" s="27" t="s">
        <v>18</v>
      </c>
      <c r="X125" s="27" t="s">
        <v>18</v>
      </c>
    </row>
    <row r="126" spans="1:24" x14ac:dyDescent="0.2">
      <c r="A126" s="27"/>
      <c r="B126" s="27" t="s">
        <v>1413</v>
      </c>
      <c r="C126" s="27">
        <v>2006</v>
      </c>
      <c r="D126" s="29" t="s">
        <v>1412</v>
      </c>
      <c r="E126" s="27" t="s">
        <v>241</v>
      </c>
      <c r="F126" s="27" t="s">
        <v>1419</v>
      </c>
      <c r="G126" s="27" t="s">
        <v>1414</v>
      </c>
      <c r="H126" s="27" t="s">
        <v>1415</v>
      </c>
      <c r="I126" s="27" t="s">
        <v>1411</v>
      </c>
      <c r="J126" s="27" t="s">
        <v>2367</v>
      </c>
      <c r="K126" s="27" t="s">
        <v>1417</v>
      </c>
      <c r="L126" s="27" t="s">
        <v>1418</v>
      </c>
      <c r="M126" s="27">
        <v>6</v>
      </c>
      <c r="N126" s="27" t="s">
        <v>1416</v>
      </c>
      <c r="O126" s="27" t="s">
        <v>255</v>
      </c>
      <c r="P126" s="27" t="s">
        <v>255</v>
      </c>
      <c r="Q126" s="27" t="s">
        <v>19</v>
      </c>
      <c r="R126" s="27" t="s">
        <v>19</v>
      </c>
      <c r="S126" s="27" t="s">
        <v>18</v>
      </c>
      <c r="T126" s="27" t="s">
        <v>18</v>
      </c>
      <c r="U126" s="27" t="s">
        <v>18</v>
      </c>
      <c r="V126" s="27" t="s">
        <v>18</v>
      </c>
      <c r="W126" s="27" t="s">
        <v>18</v>
      </c>
      <c r="X126" s="27" t="s">
        <v>18</v>
      </c>
    </row>
    <row r="127" spans="1:24" x14ac:dyDescent="0.2">
      <c r="A127" s="27"/>
      <c r="B127" s="27" t="s">
        <v>1618</v>
      </c>
      <c r="C127" s="27">
        <v>2013</v>
      </c>
      <c r="D127" s="29" t="s">
        <v>1617</v>
      </c>
      <c r="E127" s="27" t="s">
        <v>230</v>
      </c>
      <c r="F127" s="27" t="s">
        <v>1619</v>
      </c>
      <c r="G127" s="27" t="s">
        <v>1620</v>
      </c>
      <c r="H127" s="27" t="s">
        <v>1622</v>
      </c>
      <c r="I127" s="27" t="s">
        <v>1621</v>
      </c>
      <c r="J127" s="27" t="s">
        <v>2414</v>
      </c>
      <c r="K127" s="27" t="s">
        <v>1624</v>
      </c>
      <c r="L127" s="27" t="s">
        <v>1625</v>
      </c>
      <c r="M127" s="27">
        <v>1</v>
      </c>
      <c r="N127" s="27" t="s">
        <v>255</v>
      </c>
      <c r="O127" s="27" t="s">
        <v>255</v>
      </c>
      <c r="P127" s="27" t="s">
        <v>255</v>
      </c>
      <c r="Q127" s="27" t="s">
        <v>18</v>
      </c>
      <c r="R127" s="27" t="s">
        <v>18</v>
      </c>
      <c r="S127" s="27" t="s">
        <v>18</v>
      </c>
      <c r="T127" s="27" t="s">
        <v>19</v>
      </c>
      <c r="U127" s="27" t="s">
        <v>18</v>
      </c>
      <c r="V127" s="27" t="s">
        <v>18</v>
      </c>
      <c r="W127" s="27" t="s">
        <v>19</v>
      </c>
      <c r="X127" s="27" t="s">
        <v>19</v>
      </c>
    </row>
    <row r="128" spans="1:24" x14ac:dyDescent="0.2">
      <c r="A128" s="27" t="s">
        <v>2128</v>
      </c>
      <c r="B128" s="27" t="s">
        <v>1421</v>
      </c>
      <c r="C128" s="27">
        <v>2006</v>
      </c>
      <c r="D128" s="29" t="s">
        <v>1420</v>
      </c>
      <c r="E128" s="27" t="s">
        <v>241</v>
      </c>
      <c r="F128" s="27" t="s">
        <v>2129</v>
      </c>
      <c r="G128" s="27" t="s">
        <v>2130</v>
      </c>
      <c r="H128" s="27" t="s">
        <v>2135</v>
      </c>
      <c r="I128" s="27" t="s">
        <v>2133</v>
      </c>
      <c r="J128" s="27" t="s">
        <v>2368</v>
      </c>
      <c r="K128" s="27" t="s">
        <v>2127</v>
      </c>
      <c r="L128" s="27" t="s">
        <v>2134</v>
      </c>
      <c r="M128" s="27">
        <v>2</v>
      </c>
      <c r="N128" s="27" t="s">
        <v>2131</v>
      </c>
      <c r="O128" s="27" t="s">
        <v>2132</v>
      </c>
      <c r="P128" s="27" t="s">
        <v>255</v>
      </c>
      <c r="Q128" s="27" t="s">
        <v>18</v>
      </c>
      <c r="R128" s="27" t="s">
        <v>18</v>
      </c>
      <c r="S128" s="27" t="s">
        <v>18</v>
      </c>
      <c r="T128" s="27" t="s">
        <v>19</v>
      </c>
      <c r="U128" s="27" t="s">
        <v>18</v>
      </c>
      <c r="V128" s="27" t="s">
        <v>35</v>
      </c>
      <c r="W128" s="27" t="s">
        <v>35</v>
      </c>
      <c r="X128" s="27" t="s">
        <v>35</v>
      </c>
    </row>
    <row r="129" spans="1:24" x14ac:dyDescent="0.2">
      <c r="A129" s="27"/>
      <c r="B129" s="27" t="s">
        <v>2089</v>
      </c>
      <c r="C129" s="27">
        <v>2004</v>
      </c>
      <c r="D129" s="27" t="s">
        <v>2090</v>
      </c>
      <c r="E129" s="27" t="s">
        <v>241</v>
      </c>
      <c r="F129" s="27" t="s">
        <v>2150</v>
      </c>
      <c r="G129" s="27" t="s">
        <v>2151</v>
      </c>
      <c r="H129" s="27" t="s">
        <v>2152</v>
      </c>
      <c r="I129" s="27" t="s">
        <v>2153</v>
      </c>
      <c r="J129" s="27" t="s">
        <v>2356</v>
      </c>
      <c r="K129" s="27" t="s">
        <v>1782</v>
      </c>
      <c r="L129" s="27" t="s">
        <v>1867</v>
      </c>
      <c r="M129" s="27" t="s">
        <v>1893</v>
      </c>
      <c r="N129" s="27" t="s">
        <v>255</v>
      </c>
      <c r="O129" s="27" t="s">
        <v>255</v>
      </c>
      <c r="P129" s="27" t="s">
        <v>2154</v>
      </c>
      <c r="Q129" s="27" t="s">
        <v>18</v>
      </c>
      <c r="R129" s="27" t="s">
        <v>19</v>
      </c>
      <c r="S129" s="27" t="s">
        <v>18</v>
      </c>
      <c r="T129" s="27" t="s">
        <v>18</v>
      </c>
      <c r="U129" s="27" t="s">
        <v>18</v>
      </c>
      <c r="V129" s="27" t="s">
        <v>18</v>
      </c>
      <c r="W129" s="27" t="s">
        <v>18</v>
      </c>
      <c r="X129" s="27" t="s">
        <v>18</v>
      </c>
    </row>
    <row r="130" spans="1:24" x14ac:dyDescent="0.2">
      <c r="A130" s="34" t="s">
        <v>2266</v>
      </c>
      <c r="B130" s="34" t="s">
        <v>1626</v>
      </c>
      <c r="C130" s="34">
        <v>2013</v>
      </c>
      <c r="D130" s="34" t="s">
        <v>1627</v>
      </c>
      <c r="E130" s="34" t="s">
        <v>230</v>
      </c>
      <c r="F130" s="34" t="s">
        <v>755</v>
      </c>
      <c r="G130" s="34" t="s">
        <v>1628</v>
      </c>
      <c r="H130" s="34" t="s">
        <v>443</v>
      </c>
      <c r="I130" s="34" t="s">
        <v>2268</v>
      </c>
      <c r="J130" s="34" t="s">
        <v>1629</v>
      </c>
      <c r="K130" s="34" t="s">
        <v>2267</v>
      </c>
      <c r="L130" s="34" t="s">
        <v>1782</v>
      </c>
      <c r="M130" s="34" t="s">
        <v>1893</v>
      </c>
      <c r="N130" s="34" t="s">
        <v>840</v>
      </c>
      <c r="O130" s="34" t="s">
        <v>266</v>
      </c>
      <c r="P130" s="34" t="s">
        <v>255</v>
      </c>
      <c r="Q130" s="34" t="s">
        <v>18</v>
      </c>
      <c r="R130" s="34" t="s">
        <v>18</v>
      </c>
      <c r="S130" s="34" t="s">
        <v>18</v>
      </c>
      <c r="T130" s="34" t="s">
        <v>19</v>
      </c>
      <c r="U130" s="34" t="s">
        <v>18</v>
      </c>
      <c r="V130" s="34" t="s">
        <v>18</v>
      </c>
      <c r="W130" s="34" t="s">
        <v>18</v>
      </c>
      <c r="X130" s="34" t="s">
        <v>19</v>
      </c>
    </row>
    <row r="131" spans="1:24" x14ac:dyDescent="0.2">
      <c r="A131" s="27" t="s">
        <v>1459</v>
      </c>
      <c r="B131" s="27" t="s">
        <v>1457</v>
      </c>
      <c r="C131" s="27">
        <v>2008</v>
      </c>
      <c r="D131" s="29" t="s">
        <v>1456</v>
      </c>
      <c r="E131" s="27" t="s">
        <v>230</v>
      </c>
      <c r="F131" s="27" t="s">
        <v>1458</v>
      </c>
      <c r="G131" s="27" t="s">
        <v>1464</v>
      </c>
      <c r="H131" s="27" t="s">
        <v>1463</v>
      </c>
      <c r="I131" s="27" t="s">
        <v>1462</v>
      </c>
      <c r="J131" s="27" t="s">
        <v>2381</v>
      </c>
      <c r="K131" s="27" t="s">
        <v>1460</v>
      </c>
      <c r="L131" s="27" t="s">
        <v>2520</v>
      </c>
      <c r="M131" s="27">
        <v>45</v>
      </c>
      <c r="N131" s="27" t="s">
        <v>1465</v>
      </c>
      <c r="O131" s="27" t="s">
        <v>255</v>
      </c>
      <c r="P131" s="27" t="s">
        <v>255</v>
      </c>
      <c r="Q131" s="27" t="s">
        <v>18</v>
      </c>
      <c r="R131" s="27" t="s">
        <v>18</v>
      </c>
      <c r="S131" s="27" t="s">
        <v>18</v>
      </c>
      <c r="T131" s="27" t="s">
        <v>1466</v>
      </c>
      <c r="U131" s="27" t="s">
        <v>18</v>
      </c>
      <c r="V131" s="27" t="s">
        <v>255</v>
      </c>
      <c r="W131" s="27" t="s">
        <v>255</v>
      </c>
      <c r="X131" s="27" t="s">
        <v>255</v>
      </c>
    </row>
    <row r="132" spans="1:24" x14ac:dyDescent="0.2">
      <c r="A132" s="27" t="s">
        <v>2499</v>
      </c>
      <c r="B132" s="27" t="s">
        <v>1441</v>
      </c>
      <c r="C132" s="27">
        <v>2007</v>
      </c>
      <c r="D132" s="29" t="s">
        <v>1440</v>
      </c>
      <c r="E132" s="27" t="s">
        <v>230</v>
      </c>
      <c r="F132" s="27" t="s">
        <v>1444</v>
      </c>
      <c r="G132" s="27" t="s">
        <v>1443</v>
      </c>
      <c r="H132" s="27" t="s">
        <v>443</v>
      </c>
      <c r="I132" s="27" t="s">
        <v>1442</v>
      </c>
      <c r="J132" s="27" t="s">
        <v>2347</v>
      </c>
      <c r="K132" s="27" t="s">
        <v>1447</v>
      </c>
      <c r="L132" s="27" t="s">
        <v>1445</v>
      </c>
      <c r="M132" s="27">
        <v>20</v>
      </c>
      <c r="N132" s="27" t="s">
        <v>326</v>
      </c>
      <c r="O132" s="27" t="s">
        <v>325</v>
      </c>
      <c r="P132" s="27" t="s">
        <v>255</v>
      </c>
      <c r="Q132" s="27" t="s">
        <v>18</v>
      </c>
      <c r="R132" s="27" t="s">
        <v>18</v>
      </c>
      <c r="S132" s="27" t="s">
        <v>18</v>
      </c>
      <c r="T132" s="27" t="s">
        <v>19</v>
      </c>
      <c r="U132" s="27" t="s">
        <v>18</v>
      </c>
      <c r="V132" s="27" t="s">
        <v>18</v>
      </c>
      <c r="W132" s="27" t="s">
        <v>18</v>
      </c>
      <c r="X132" s="27" t="s">
        <v>255</v>
      </c>
    </row>
    <row r="133" spans="1:24" x14ac:dyDescent="0.2">
      <c r="A133" s="27" t="s">
        <v>1682</v>
      </c>
      <c r="B133" s="27" t="s">
        <v>1680</v>
      </c>
      <c r="C133" s="27">
        <v>2015</v>
      </c>
      <c r="D133" s="29" t="s">
        <v>1677</v>
      </c>
      <c r="E133" s="27" t="s">
        <v>230</v>
      </c>
      <c r="F133" s="27" t="s">
        <v>1678</v>
      </c>
      <c r="G133" s="27" t="s">
        <v>1679</v>
      </c>
      <c r="H133" s="27" t="s">
        <v>1683</v>
      </c>
      <c r="I133" s="27" t="s">
        <v>1681</v>
      </c>
      <c r="J133" s="27" t="s">
        <v>2361</v>
      </c>
      <c r="K133" s="27" t="s">
        <v>1684</v>
      </c>
      <c r="L133" s="27" t="s">
        <v>1685</v>
      </c>
      <c r="M133" s="27">
        <v>439</v>
      </c>
      <c r="N133" s="27" t="s">
        <v>255</v>
      </c>
      <c r="O133" s="27" t="s">
        <v>255</v>
      </c>
      <c r="P133" s="27" t="s">
        <v>255</v>
      </c>
      <c r="Q133" s="27" t="s">
        <v>18</v>
      </c>
      <c r="R133" s="27" t="s">
        <v>18</v>
      </c>
      <c r="S133" s="27" t="s">
        <v>18</v>
      </c>
      <c r="T133" s="27" t="s">
        <v>315</v>
      </c>
      <c r="U133" s="27" t="s">
        <v>18</v>
      </c>
      <c r="V133" s="27" t="s">
        <v>255</v>
      </c>
      <c r="W133" s="27" t="s">
        <v>19</v>
      </c>
      <c r="X133" s="27" t="s">
        <v>255</v>
      </c>
    </row>
    <row r="134" spans="1:24" x14ac:dyDescent="0.2">
      <c r="A134" s="27"/>
      <c r="B134" s="27" t="s">
        <v>1720</v>
      </c>
      <c r="C134" s="27">
        <v>2016</v>
      </c>
      <c r="D134" s="29" t="s">
        <v>1721</v>
      </c>
      <c r="E134" s="27" t="s">
        <v>230</v>
      </c>
      <c r="F134" s="27" t="s">
        <v>1725</v>
      </c>
      <c r="G134" s="27" t="s">
        <v>1724</v>
      </c>
      <c r="H134" s="27" t="s">
        <v>1723</v>
      </c>
      <c r="I134" s="27" t="s">
        <v>1722</v>
      </c>
      <c r="J134" s="27" t="s">
        <v>2450</v>
      </c>
      <c r="K134" s="27" t="s">
        <v>1726</v>
      </c>
      <c r="L134" s="27" t="s">
        <v>1727</v>
      </c>
      <c r="M134" s="27">
        <v>78</v>
      </c>
      <c r="N134" s="27" t="s">
        <v>1728</v>
      </c>
      <c r="O134" s="27" t="s">
        <v>1729</v>
      </c>
      <c r="P134" s="27" t="s">
        <v>255</v>
      </c>
      <c r="Q134" s="27" t="s">
        <v>19</v>
      </c>
      <c r="R134" s="27" t="s">
        <v>18</v>
      </c>
      <c r="S134" s="27" t="s">
        <v>19</v>
      </c>
      <c r="T134" s="27" t="s">
        <v>18</v>
      </c>
      <c r="U134" s="27" t="s">
        <v>18</v>
      </c>
      <c r="V134" s="27" t="s">
        <v>18</v>
      </c>
      <c r="W134" s="27" t="s">
        <v>18</v>
      </c>
      <c r="X134" s="27" t="s">
        <v>18</v>
      </c>
    </row>
    <row r="135" spans="1:24" x14ac:dyDescent="0.2">
      <c r="A135" s="27" t="s">
        <v>2499</v>
      </c>
      <c r="B135" s="27" t="s">
        <v>1394</v>
      </c>
      <c r="C135" s="27">
        <v>2005</v>
      </c>
      <c r="D135" s="29" t="s">
        <v>1395</v>
      </c>
      <c r="E135" s="27" t="s">
        <v>230</v>
      </c>
      <c r="F135" s="27" t="s">
        <v>1397</v>
      </c>
      <c r="G135" s="27" t="s">
        <v>1399</v>
      </c>
      <c r="H135" s="27" t="s">
        <v>1037</v>
      </c>
      <c r="I135" s="27" t="s">
        <v>2495</v>
      </c>
      <c r="J135" s="27" t="s">
        <v>2363</v>
      </c>
      <c r="K135" s="27" t="s">
        <v>386</v>
      </c>
      <c r="L135" s="27" t="s">
        <v>1401</v>
      </c>
      <c r="M135" s="27">
        <v>6</v>
      </c>
      <c r="N135" s="27" t="s">
        <v>2364</v>
      </c>
      <c r="O135" s="27" t="s">
        <v>35</v>
      </c>
      <c r="P135" s="27" t="s">
        <v>255</v>
      </c>
      <c r="Q135" s="27" t="s">
        <v>19</v>
      </c>
      <c r="R135" s="27" t="s">
        <v>19</v>
      </c>
      <c r="S135" s="27" t="s">
        <v>18</v>
      </c>
      <c r="T135" s="27" t="s">
        <v>18</v>
      </c>
      <c r="U135" s="27" t="s">
        <v>18</v>
      </c>
      <c r="V135" s="27" t="s">
        <v>18</v>
      </c>
      <c r="W135" s="27" t="s">
        <v>18</v>
      </c>
      <c r="X135" s="27" t="s">
        <v>18</v>
      </c>
    </row>
    <row r="136" spans="1:24" x14ac:dyDescent="0.2">
      <c r="A136" s="27"/>
      <c r="B136" s="27" t="s">
        <v>1522</v>
      </c>
      <c r="C136" s="27">
        <v>2010</v>
      </c>
      <c r="D136" s="29" t="s">
        <v>1524</v>
      </c>
      <c r="E136" s="27" t="s">
        <v>230</v>
      </c>
      <c r="F136" s="27" t="s">
        <v>1523</v>
      </c>
      <c r="G136" s="27" t="s">
        <v>1526</v>
      </c>
      <c r="H136" s="27" t="s">
        <v>443</v>
      </c>
      <c r="I136" s="27" t="s">
        <v>1525</v>
      </c>
      <c r="J136" s="27" t="s">
        <v>2394</v>
      </c>
      <c r="K136" s="27" t="s">
        <v>1528</v>
      </c>
      <c r="L136" s="27" t="s">
        <v>1529</v>
      </c>
      <c r="M136" s="27">
        <v>24</v>
      </c>
      <c r="N136" s="27" t="s">
        <v>255</v>
      </c>
      <c r="O136" s="27" t="s">
        <v>255</v>
      </c>
      <c r="P136" s="27" t="s">
        <v>1527</v>
      </c>
      <c r="Q136" s="27" t="s">
        <v>18</v>
      </c>
      <c r="R136" s="27" t="s">
        <v>18</v>
      </c>
      <c r="S136" s="27" t="s">
        <v>18</v>
      </c>
      <c r="T136" s="27" t="s">
        <v>19</v>
      </c>
      <c r="U136" s="27" t="s">
        <v>18</v>
      </c>
      <c r="V136" s="27" t="s">
        <v>18</v>
      </c>
      <c r="W136" s="27" t="s">
        <v>18</v>
      </c>
      <c r="X136" s="27" t="s">
        <v>18</v>
      </c>
    </row>
    <row r="137" spans="1:24" x14ac:dyDescent="0.2">
      <c r="A137" s="27"/>
      <c r="B137" s="27" t="s">
        <v>1688</v>
      </c>
      <c r="C137" s="27">
        <v>2016</v>
      </c>
      <c r="D137" s="29" t="s">
        <v>1732</v>
      </c>
      <c r="E137" s="27" t="s">
        <v>241</v>
      </c>
      <c r="F137" s="27" t="s">
        <v>78</v>
      </c>
      <c r="G137" s="27" t="s">
        <v>2492</v>
      </c>
      <c r="H137" s="27" t="s">
        <v>522</v>
      </c>
      <c r="I137" s="27" t="s">
        <v>1737</v>
      </c>
      <c r="J137" s="27" t="s">
        <v>2406</v>
      </c>
      <c r="K137" s="27" t="s">
        <v>1735</v>
      </c>
      <c r="L137" s="27" t="s">
        <v>1734</v>
      </c>
      <c r="M137" s="27">
        <v>5</v>
      </c>
      <c r="N137" s="27" t="s">
        <v>255</v>
      </c>
      <c r="O137" s="27" t="s">
        <v>594</v>
      </c>
      <c r="P137" s="27" t="s">
        <v>1733</v>
      </c>
      <c r="Q137" s="27" t="s">
        <v>18</v>
      </c>
      <c r="R137" s="27" t="s">
        <v>18</v>
      </c>
      <c r="S137" s="27" t="s">
        <v>18</v>
      </c>
      <c r="T137" s="27" t="s">
        <v>19</v>
      </c>
      <c r="U137" s="27" t="s">
        <v>18</v>
      </c>
      <c r="V137" s="27" t="s">
        <v>18</v>
      </c>
      <c r="W137" s="27" t="s">
        <v>18</v>
      </c>
      <c r="X137" s="27" t="s">
        <v>18</v>
      </c>
    </row>
    <row r="138" spans="1:24" x14ac:dyDescent="0.2">
      <c r="A138" s="27"/>
      <c r="B138" s="27" t="s">
        <v>1358</v>
      </c>
      <c r="C138" s="27">
        <v>2011</v>
      </c>
      <c r="D138" s="29" t="s">
        <v>1552</v>
      </c>
      <c r="E138" s="27" t="s">
        <v>230</v>
      </c>
      <c r="F138" s="27" t="s">
        <v>1553</v>
      </c>
      <c r="G138" s="27" t="s">
        <v>1555</v>
      </c>
      <c r="H138" s="27" t="s">
        <v>1556</v>
      </c>
      <c r="I138" s="27" t="s">
        <v>1557</v>
      </c>
      <c r="J138" s="27" t="s">
        <v>2349</v>
      </c>
      <c r="K138" s="27" t="s">
        <v>1558</v>
      </c>
      <c r="L138" s="27" t="s">
        <v>1559</v>
      </c>
      <c r="M138" s="27">
        <v>0</v>
      </c>
      <c r="N138" s="27" t="s">
        <v>255</v>
      </c>
      <c r="O138" s="27" t="s">
        <v>255</v>
      </c>
      <c r="P138" s="27" t="s">
        <v>255</v>
      </c>
      <c r="Q138" s="27" t="s">
        <v>18</v>
      </c>
      <c r="R138" s="27" t="s">
        <v>18</v>
      </c>
      <c r="S138" s="27" t="s">
        <v>18</v>
      </c>
      <c r="T138" s="27" t="s">
        <v>315</v>
      </c>
      <c r="U138" s="27" t="s">
        <v>18</v>
      </c>
      <c r="V138" s="27" t="s">
        <v>18</v>
      </c>
      <c r="W138" s="27" t="s">
        <v>19</v>
      </c>
      <c r="X138" s="27" t="s">
        <v>19</v>
      </c>
    </row>
    <row r="139" spans="1:24" x14ac:dyDescent="0.2">
      <c r="A139" s="27" t="s">
        <v>2499</v>
      </c>
      <c r="B139" s="27" t="s">
        <v>1565</v>
      </c>
      <c r="C139" s="27">
        <v>2011</v>
      </c>
      <c r="D139" s="29" t="s">
        <v>1564</v>
      </c>
      <c r="E139" s="27" t="s">
        <v>230</v>
      </c>
      <c r="F139" s="27" t="s">
        <v>1566</v>
      </c>
      <c r="G139" s="27" t="s">
        <v>1570</v>
      </c>
      <c r="H139" s="27" t="s">
        <v>443</v>
      </c>
      <c r="I139" s="27" t="s">
        <v>1567</v>
      </c>
      <c r="J139" s="27" t="s">
        <v>2366</v>
      </c>
      <c r="K139" s="27" t="s">
        <v>1568</v>
      </c>
      <c r="L139" s="27" t="s">
        <v>1569</v>
      </c>
      <c r="M139" s="27">
        <v>120</v>
      </c>
      <c r="N139" s="27" t="s">
        <v>255</v>
      </c>
      <c r="O139" s="27" t="s">
        <v>255</v>
      </c>
      <c r="P139" s="27" t="s">
        <v>255</v>
      </c>
      <c r="Q139" s="27" t="s">
        <v>18</v>
      </c>
      <c r="R139" s="27" t="s">
        <v>18</v>
      </c>
      <c r="S139" s="27" t="s">
        <v>18</v>
      </c>
      <c r="T139" s="27" t="s">
        <v>315</v>
      </c>
      <c r="U139" s="27" t="s">
        <v>18</v>
      </c>
      <c r="V139" s="27" t="s">
        <v>18</v>
      </c>
      <c r="W139" s="27" t="s">
        <v>18</v>
      </c>
      <c r="X139" s="27" t="s">
        <v>255</v>
      </c>
    </row>
    <row r="140" spans="1:24" x14ac:dyDescent="0.2">
      <c r="A140" s="27"/>
      <c r="B140" s="27" t="s">
        <v>1689</v>
      </c>
      <c r="C140" s="27">
        <v>2015</v>
      </c>
      <c r="D140" s="29" t="s">
        <v>1690</v>
      </c>
      <c r="E140" s="27" t="s">
        <v>230</v>
      </c>
      <c r="F140" s="27" t="s">
        <v>104</v>
      </c>
      <c r="G140" s="27" t="s">
        <v>1691</v>
      </c>
      <c r="H140" s="27" t="s">
        <v>259</v>
      </c>
      <c r="I140" s="27" t="s">
        <v>1699</v>
      </c>
      <c r="J140" s="27" t="s">
        <v>2373</v>
      </c>
      <c r="K140" s="27" t="s">
        <v>1694</v>
      </c>
      <c r="L140" s="27" t="s">
        <v>1692</v>
      </c>
      <c r="M140" s="27">
        <v>49</v>
      </c>
      <c r="N140" s="27" t="s">
        <v>255</v>
      </c>
      <c r="O140" s="27" t="s">
        <v>1693</v>
      </c>
      <c r="P140" s="27" t="s">
        <v>255</v>
      </c>
      <c r="Q140" s="27" t="s">
        <v>18</v>
      </c>
      <c r="R140" s="27" t="s">
        <v>18</v>
      </c>
      <c r="S140" s="27" t="s">
        <v>18</v>
      </c>
      <c r="T140" s="27" t="s">
        <v>19</v>
      </c>
      <c r="U140" s="27" t="s">
        <v>18</v>
      </c>
      <c r="V140" s="27" t="s">
        <v>18</v>
      </c>
      <c r="W140" s="27" t="s">
        <v>255</v>
      </c>
      <c r="X140" s="27" t="s">
        <v>18</v>
      </c>
    </row>
    <row r="141" spans="1:24" x14ac:dyDescent="0.2">
      <c r="A141" s="27" t="s">
        <v>1663</v>
      </c>
      <c r="B141" s="27" t="s">
        <v>1660</v>
      </c>
      <c r="C141" s="27">
        <v>2014</v>
      </c>
      <c r="D141" s="29" t="s">
        <v>1661</v>
      </c>
      <c r="E141" s="27" t="s">
        <v>230</v>
      </c>
      <c r="F141" s="27" t="s">
        <v>230</v>
      </c>
      <c r="G141" s="27" t="s">
        <v>1662</v>
      </c>
      <c r="H141" s="27" t="s">
        <v>522</v>
      </c>
      <c r="I141" s="27" t="s">
        <v>1664</v>
      </c>
      <c r="J141" s="27" t="s">
        <v>2425</v>
      </c>
      <c r="K141" s="27" t="s">
        <v>386</v>
      </c>
      <c r="L141" s="27" t="s">
        <v>1665</v>
      </c>
      <c r="M141" s="27">
        <v>19</v>
      </c>
      <c r="N141" s="27" t="s">
        <v>255</v>
      </c>
      <c r="O141" s="27" t="s">
        <v>255</v>
      </c>
      <c r="P141" s="27" t="s">
        <v>255</v>
      </c>
      <c r="Q141" s="27" t="s">
        <v>18</v>
      </c>
      <c r="R141" s="27" t="s">
        <v>18</v>
      </c>
      <c r="S141" s="27" t="s">
        <v>19</v>
      </c>
      <c r="T141" s="27" t="s">
        <v>19</v>
      </c>
      <c r="U141" s="27" t="s">
        <v>18</v>
      </c>
      <c r="V141" s="27" t="s">
        <v>18</v>
      </c>
      <c r="W141" s="27" t="s">
        <v>18</v>
      </c>
      <c r="X141" s="27" t="s">
        <v>18</v>
      </c>
    </row>
    <row r="142" spans="1:24" x14ac:dyDescent="0.2">
      <c r="A142" s="27" t="s">
        <v>1748</v>
      </c>
      <c r="B142" s="27" t="s">
        <v>1750</v>
      </c>
      <c r="C142" s="27">
        <v>2017</v>
      </c>
      <c r="D142" s="29" t="s">
        <v>1749</v>
      </c>
      <c r="E142" s="27" t="s">
        <v>230</v>
      </c>
      <c r="F142" s="27" t="s">
        <v>104</v>
      </c>
      <c r="G142" s="27" t="s">
        <v>1752</v>
      </c>
      <c r="H142" s="27" t="s">
        <v>1646</v>
      </c>
      <c r="I142" s="27" t="s">
        <v>1932</v>
      </c>
      <c r="J142" s="27" t="s">
        <v>2455</v>
      </c>
      <c r="K142" s="27" t="s">
        <v>386</v>
      </c>
      <c r="L142" s="27" t="s">
        <v>1753</v>
      </c>
      <c r="M142" s="27">
        <v>0</v>
      </c>
      <c r="N142" s="27" t="s">
        <v>1751</v>
      </c>
      <c r="O142" s="27" t="s">
        <v>1719</v>
      </c>
      <c r="P142" s="27" t="s">
        <v>255</v>
      </c>
      <c r="Q142" s="27" t="s">
        <v>18</v>
      </c>
      <c r="R142" s="27" t="s">
        <v>18</v>
      </c>
      <c r="S142" s="27" t="s">
        <v>18</v>
      </c>
      <c r="T142" s="27" t="s">
        <v>19</v>
      </c>
      <c r="U142" s="27" t="s">
        <v>18</v>
      </c>
      <c r="V142" s="27" t="s">
        <v>18</v>
      </c>
      <c r="W142" s="27" t="s">
        <v>18</v>
      </c>
      <c r="X142" s="27" t="s">
        <v>18</v>
      </c>
    </row>
    <row r="143" spans="1:24" x14ac:dyDescent="0.2">
      <c r="A143" s="27"/>
      <c r="B143" s="27" t="s">
        <v>1639</v>
      </c>
      <c r="C143" s="27">
        <v>2013</v>
      </c>
      <c r="D143" s="29" t="s">
        <v>1640</v>
      </c>
      <c r="E143" s="27" t="s">
        <v>241</v>
      </c>
      <c r="F143" s="27" t="s">
        <v>1641</v>
      </c>
      <c r="G143" s="27" t="s">
        <v>1643</v>
      </c>
      <c r="H143" s="27" t="s">
        <v>1646</v>
      </c>
      <c r="I143" s="27" t="s">
        <v>1645</v>
      </c>
      <c r="J143" s="27" t="s">
        <v>2353</v>
      </c>
      <c r="K143" s="27" t="s">
        <v>1644</v>
      </c>
      <c r="L143" s="27" t="s">
        <v>1642</v>
      </c>
      <c r="M143" s="27">
        <v>21</v>
      </c>
      <c r="N143" s="27" t="s">
        <v>326</v>
      </c>
      <c r="O143" s="27" t="s">
        <v>1488</v>
      </c>
      <c r="P143" s="27" t="s">
        <v>255</v>
      </c>
      <c r="Q143" s="27" t="s">
        <v>18</v>
      </c>
      <c r="R143" s="27" t="s">
        <v>18</v>
      </c>
      <c r="S143" s="27" t="s">
        <v>18</v>
      </c>
      <c r="T143" s="27" t="s">
        <v>19</v>
      </c>
      <c r="U143" s="27" t="s">
        <v>18</v>
      </c>
      <c r="V143" s="27" t="s">
        <v>18</v>
      </c>
      <c r="W143" s="27" t="s">
        <v>18</v>
      </c>
      <c r="X143" s="27" t="s">
        <v>18</v>
      </c>
    </row>
    <row r="144" spans="1:24" x14ac:dyDescent="0.2">
      <c r="A144" s="27" t="s">
        <v>1762</v>
      </c>
      <c r="B144" s="27" t="s">
        <v>1754</v>
      </c>
      <c r="C144" s="27">
        <v>2017</v>
      </c>
      <c r="D144" s="29" t="s">
        <v>1755</v>
      </c>
      <c r="E144" s="27" t="s">
        <v>241</v>
      </c>
      <c r="F144" s="27" t="s">
        <v>1756</v>
      </c>
      <c r="G144" s="27" t="s">
        <v>1757</v>
      </c>
      <c r="H144" s="27" t="s">
        <v>1758</v>
      </c>
      <c r="I144" s="27" t="s">
        <v>1759</v>
      </c>
      <c r="J144" s="27" t="s">
        <v>2456</v>
      </c>
      <c r="K144" s="27" t="s">
        <v>1760</v>
      </c>
      <c r="L144" s="27" t="s">
        <v>1761</v>
      </c>
      <c r="M144" s="27">
        <v>393</v>
      </c>
      <c r="N144" s="27" t="s">
        <v>255</v>
      </c>
      <c r="O144" s="27" t="s">
        <v>255</v>
      </c>
      <c r="P144" s="27" t="s">
        <v>255</v>
      </c>
      <c r="Q144" s="27" t="s">
        <v>18</v>
      </c>
      <c r="R144" s="27" t="s">
        <v>18</v>
      </c>
      <c r="S144" s="27" t="s">
        <v>18</v>
      </c>
      <c r="T144" s="27" t="s">
        <v>19</v>
      </c>
      <c r="U144" s="27" t="s">
        <v>18</v>
      </c>
      <c r="V144" s="27" t="s">
        <v>255</v>
      </c>
      <c r="W144" s="27" t="s">
        <v>255</v>
      </c>
      <c r="X144" s="27" t="s">
        <v>255</v>
      </c>
    </row>
    <row r="145" spans="1:24" x14ac:dyDescent="0.2">
      <c r="A145" s="30"/>
      <c r="B145" s="27"/>
      <c r="C145" s="27"/>
      <c r="D145" s="29"/>
      <c r="E145" s="27"/>
      <c r="F145" s="27"/>
      <c r="G145" s="27"/>
      <c r="H145" s="27"/>
      <c r="I145" s="27"/>
      <c r="J145" s="27"/>
      <c r="K145" s="27"/>
      <c r="L145" s="27"/>
      <c r="M145" s="27"/>
      <c r="N145" s="27"/>
      <c r="O145" s="27"/>
      <c r="P145" s="27"/>
      <c r="Q145" s="27"/>
      <c r="R145" s="27"/>
      <c r="S145" s="27"/>
      <c r="T145" s="27"/>
      <c r="U145" s="27"/>
      <c r="V145" s="27"/>
      <c r="W145" s="27"/>
      <c r="X145" s="27"/>
    </row>
    <row r="146" spans="1:24" x14ac:dyDescent="0.2">
      <c r="A146" s="27"/>
      <c r="B146" s="27"/>
      <c r="C146" s="27"/>
      <c r="D146" s="29"/>
      <c r="E146" s="27"/>
      <c r="F146" s="27"/>
      <c r="G146" s="27"/>
      <c r="H146" s="27"/>
      <c r="I146" s="27"/>
      <c r="J146" s="27"/>
      <c r="K146" s="27"/>
      <c r="L146" s="27"/>
      <c r="M146" s="27"/>
      <c r="N146" s="27"/>
      <c r="O146" s="27"/>
      <c r="P146" s="27"/>
      <c r="Q146" s="27"/>
      <c r="R146" s="27"/>
      <c r="S146" s="27"/>
      <c r="T146" s="27"/>
      <c r="U146" s="27"/>
      <c r="V146" s="27"/>
      <c r="W146" s="27"/>
      <c r="X146" s="27"/>
    </row>
    <row r="147" spans="1:24" x14ac:dyDescent="0.2">
      <c r="A147" s="27"/>
      <c r="B147" s="27"/>
      <c r="C147" s="27"/>
      <c r="D147" s="29"/>
      <c r="E147" s="27"/>
      <c r="F147" s="27"/>
      <c r="G147" s="27"/>
      <c r="H147" s="27"/>
      <c r="I147" s="27"/>
      <c r="J147" s="27"/>
      <c r="K147" s="27"/>
      <c r="L147" s="27"/>
      <c r="M147" s="27"/>
      <c r="N147" s="27"/>
      <c r="O147" s="27"/>
      <c r="P147" s="27"/>
      <c r="Q147" s="27"/>
      <c r="R147" s="27"/>
      <c r="S147" s="27"/>
      <c r="T147" s="27"/>
      <c r="U147" s="27"/>
      <c r="V147" s="27"/>
      <c r="W147" s="27"/>
      <c r="X147" s="27"/>
    </row>
    <row r="149" spans="1:24" x14ac:dyDescent="0.2">
      <c r="A149" s="27"/>
      <c r="B149" s="27"/>
      <c r="C149" s="27"/>
      <c r="D149" s="29"/>
      <c r="E149" s="27"/>
      <c r="F149" s="27"/>
      <c r="G149" s="27"/>
      <c r="H149" s="27"/>
      <c r="I149" s="27"/>
      <c r="J149" s="27"/>
      <c r="K149" s="27"/>
      <c r="L149" s="27"/>
      <c r="M149" s="27"/>
      <c r="N149" s="27"/>
      <c r="O149" s="27"/>
      <c r="P149" s="27"/>
      <c r="Q149" s="27"/>
      <c r="R149" s="27"/>
      <c r="S149" s="27"/>
      <c r="T149" s="27"/>
      <c r="U149" s="27"/>
      <c r="V149" s="27"/>
      <c r="W149" s="27"/>
      <c r="X149" s="27"/>
    </row>
    <row r="150" spans="1:24" x14ac:dyDescent="0.2">
      <c r="A150" s="27"/>
      <c r="B150" s="27"/>
      <c r="C150" s="27"/>
      <c r="D150" s="29"/>
      <c r="E150" s="27"/>
      <c r="F150" s="27"/>
      <c r="G150" s="27"/>
      <c r="H150" s="27"/>
      <c r="I150" s="27"/>
      <c r="J150" s="27"/>
      <c r="K150" s="27"/>
      <c r="L150" s="27"/>
      <c r="M150" s="27"/>
      <c r="N150" s="27"/>
      <c r="O150" s="27"/>
      <c r="P150" s="27"/>
      <c r="Q150" s="27"/>
      <c r="R150" s="27"/>
      <c r="S150" s="27"/>
      <c r="T150" s="27"/>
      <c r="U150" s="27"/>
      <c r="V150" s="27"/>
      <c r="W150" s="27"/>
      <c r="X150" s="27"/>
    </row>
    <row r="152" spans="1:24"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x14ac:dyDescent="0.2">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spans="1:24" x14ac:dyDescent="0.2">
      <c r="A154" s="27"/>
      <c r="B154" s="27"/>
      <c r="C154" s="27"/>
      <c r="D154" s="29"/>
      <c r="E154" s="27"/>
      <c r="F154" s="27"/>
      <c r="G154" s="27"/>
      <c r="H154" s="27"/>
      <c r="I154" s="27"/>
      <c r="J154" s="27"/>
      <c r="K154" s="27"/>
      <c r="L154" s="27"/>
      <c r="M154" s="27"/>
      <c r="N154" s="27"/>
      <c r="O154" s="27"/>
      <c r="P154" s="27"/>
      <c r="Q154" s="27"/>
      <c r="R154" s="27"/>
      <c r="S154" s="27"/>
      <c r="T154" s="27"/>
      <c r="U154" s="27"/>
      <c r="V154" s="27"/>
      <c r="W154" s="27"/>
      <c r="X154" s="27"/>
    </row>
    <row r="156" spans="1:24" x14ac:dyDescent="0.2">
      <c r="A156" s="27"/>
      <c r="B156" s="27"/>
      <c r="C156" s="27"/>
      <c r="D156" s="29"/>
      <c r="E156" s="27"/>
      <c r="F156" s="27"/>
      <c r="G156" s="27"/>
      <c r="H156" s="27"/>
      <c r="I156" s="27"/>
      <c r="J156" s="27"/>
      <c r="K156" s="27"/>
      <c r="L156" s="27"/>
      <c r="M156" s="27"/>
      <c r="N156" s="27"/>
      <c r="O156" s="27"/>
      <c r="P156" s="27"/>
      <c r="Q156" s="27"/>
      <c r="R156" s="27"/>
      <c r="S156" s="27"/>
      <c r="T156" s="27"/>
      <c r="U156" s="27"/>
      <c r="V156" s="27"/>
      <c r="W156" s="27"/>
      <c r="X156" s="27"/>
    </row>
    <row r="157" spans="1:24" x14ac:dyDescent="0.2">
      <c r="A157" s="27"/>
      <c r="B157" s="27"/>
      <c r="C157" s="27"/>
      <c r="D157" s="29"/>
      <c r="E157" s="27"/>
      <c r="F157" s="27"/>
      <c r="G157" s="27"/>
      <c r="H157" s="27"/>
      <c r="I157" s="27"/>
      <c r="J157" s="27"/>
      <c r="K157" s="27"/>
      <c r="L157" s="27"/>
      <c r="M157" s="27"/>
      <c r="N157" s="27"/>
      <c r="O157" s="27"/>
      <c r="P157" s="27"/>
      <c r="Q157" s="27"/>
      <c r="R157" s="27"/>
      <c r="S157" s="27"/>
      <c r="T157" s="27"/>
      <c r="U157" s="27"/>
      <c r="V157" s="27"/>
      <c r="W157" s="27"/>
      <c r="X157" s="27"/>
    </row>
    <row r="158" spans="1:24" x14ac:dyDescent="0.2">
      <c r="A158" s="27"/>
      <c r="B158" s="27"/>
      <c r="C158" s="27"/>
      <c r="D158" s="29"/>
      <c r="E158" s="27"/>
      <c r="F158" s="27"/>
      <c r="G158" s="27"/>
      <c r="H158" s="27"/>
      <c r="I158" s="27"/>
      <c r="J158" s="27"/>
      <c r="K158" s="27"/>
      <c r="L158" s="27"/>
      <c r="M158" s="27"/>
      <c r="N158" s="27"/>
      <c r="O158" s="27"/>
      <c r="P158" s="27"/>
      <c r="Q158" s="27"/>
      <c r="R158" s="27"/>
      <c r="S158" s="27"/>
      <c r="T158" s="27"/>
      <c r="U158" s="27"/>
      <c r="V158" s="27"/>
      <c r="W158" s="27"/>
      <c r="X158" s="27"/>
    </row>
    <row r="159" spans="1:24" x14ac:dyDescent="0.2">
      <c r="A159" s="27"/>
      <c r="B159" s="27"/>
      <c r="C159" s="27"/>
      <c r="D159" s="29"/>
      <c r="E159" s="27"/>
      <c r="F159" s="27"/>
      <c r="G159" s="27"/>
      <c r="H159" s="27"/>
      <c r="I159" s="27"/>
      <c r="J159" s="27"/>
      <c r="K159" s="27"/>
      <c r="L159" s="27"/>
      <c r="M159" s="27"/>
      <c r="N159" s="27"/>
      <c r="O159" s="27"/>
      <c r="P159" s="27"/>
      <c r="Q159" s="27"/>
      <c r="R159" s="27"/>
      <c r="S159" s="27"/>
      <c r="T159" s="27"/>
      <c r="U159" s="27"/>
      <c r="V159" s="27"/>
      <c r="W159" s="27"/>
      <c r="X159" s="27"/>
    </row>
    <row r="160" spans="1:24" x14ac:dyDescent="0.2">
      <c r="A160" s="27"/>
      <c r="B160" s="27"/>
      <c r="C160" s="27"/>
      <c r="D160" s="29"/>
      <c r="E160" s="27"/>
      <c r="F160" s="27"/>
      <c r="G160" s="27"/>
      <c r="H160" s="27"/>
      <c r="I160" s="27"/>
      <c r="J160" s="27"/>
      <c r="K160" s="27"/>
      <c r="L160" s="27"/>
      <c r="M160" s="27"/>
      <c r="N160" s="27"/>
      <c r="O160" s="27"/>
      <c r="P160" s="27"/>
      <c r="Q160" s="27"/>
      <c r="R160" s="27"/>
      <c r="S160" s="27"/>
      <c r="T160" s="27"/>
      <c r="U160" s="27"/>
      <c r="V160" s="27"/>
      <c r="W160" s="27"/>
      <c r="X160" s="27"/>
    </row>
    <row r="161" spans="1:24" x14ac:dyDescent="0.2">
      <c r="A161" s="27"/>
      <c r="B161" s="27"/>
      <c r="C161" s="27"/>
      <c r="D161" s="29"/>
      <c r="E161" s="27"/>
      <c r="F161" s="27"/>
      <c r="G161" s="27"/>
      <c r="H161" s="27"/>
      <c r="I161" s="27"/>
      <c r="J161" s="27"/>
      <c r="K161" s="27"/>
      <c r="L161" s="27"/>
      <c r="M161" s="27"/>
      <c r="N161" s="27"/>
      <c r="O161" s="27"/>
      <c r="P161" s="27"/>
      <c r="Q161" s="27"/>
      <c r="R161" s="27"/>
      <c r="S161" s="27"/>
      <c r="T161" s="27"/>
      <c r="U161" s="27"/>
      <c r="V161" s="27"/>
      <c r="W161" s="27"/>
      <c r="X161" s="27"/>
    </row>
    <row r="162" spans="1:24" x14ac:dyDescent="0.2">
      <c r="A162" s="27"/>
      <c r="B162" s="27"/>
      <c r="C162" s="27"/>
      <c r="D162" s="29"/>
      <c r="E162" s="27"/>
      <c r="F162" s="27"/>
      <c r="G162" s="27"/>
      <c r="H162" s="27"/>
      <c r="I162" s="27"/>
      <c r="J162" s="27"/>
      <c r="K162" s="27"/>
      <c r="L162" s="27"/>
      <c r="M162" s="27"/>
      <c r="N162" s="27"/>
      <c r="O162" s="27"/>
      <c r="P162" s="27"/>
      <c r="Q162" s="27"/>
      <c r="R162" s="27"/>
      <c r="S162" s="27"/>
      <c r="T162" s="27"/>
      <c r="U162" s="27"/>
      <c r="V162" s="27"/>
      <c r="W162" s="27"/>
      <c r="X162" s="27"/>
    </row>
    <row r="163" spans="1:24" x14ac:dyDescent="0.2">
      <c r="A163" s="27"/>
      <c r="B163" s="27"/>
      <c r="C163" s="27"/>
      <c r="D163" s="29"/>
      <c r="E163" s="27"/>
      <c r="F163" s="27"/>
      <c r="G163" s="27"/>
      <c r="H163" s="27"/>
      <c r="I163" s="27"/>
      <c r="J163" s="27"/>
      <c r="K163" s="27"/>
      <c r="L163" s="27"/>
      <c r="M163" s="27"/>
      <c r="N163" s="27"/>
      <c r="O163" s="27"/>
      <c r="P163" s="27"/>
      <c r="Q163" s="27"/>
      <c r="R163" s="27"/>
      <c r="S163" s="27"/>
      <c r="T163" s="27"/>
      <c r="U163" s="27"/>
      <c r="V163" s="27"/>
      <c r="W163" s="27"/>
      <c r="X163" s="27"/>
    </row>
    <row r="168" spans="1:24" x14ac:dyDescent="0.2">
      <c r="A168" s="27"/>
      <c r="B168" s="27"/>
      <c r="C168" s="27"/>
      <c r="D168" s="29"/>
      <c r="E168" s="27"/>
      <c r="F168" s="27"/>
      <c r="G168" s="27"/>
      <c r="H168" s="27"/>
      <c r="I168" s="27"/>
      <c r="J168" s="27"/>
      <c r="K168" s="27"/>
      <c r="L168" s="27"/>
      <c r="M168" s="27"/>
      <c r="N168" s="27"/>
      <c r="O168" s="27"/>
      <c r="P168" s="27"/>
      <c r="Q168" s="27"/>
      <c r="R168" s="27"/>
      <c r="S168" s="27"/>
      <c r="T168" s="27"/>
      <c r="U168" s="27"/>
      <c r="V168" s="27"/>
      <c r="W168" s="27"/>
      <c r="X168" s="27"/>
    </row>
    <row r="169" spans="1:24" x14ac:dyDescent="0.2">
      <c r="A169" s="27"/>
      <c r="B169" s="27"/>
      <c r="C169" s="27"/>
      <c r="D169" s="29"/>
      <c r="E169" s="27"/>
      <c r="F169" s="27"/>
      <c r="G169" s="27"/>
      <c r="H169" s="27"/>
      <c r="I169" s="27"/>
      <c r="J169" s="27"/>
      <c r="K169" s="27"/>
      <c r="L169" s="27"/>
      <c r="M169" s="27"/>
      <c r="N169" s="27"/>
      <c r="O169" s="27"/>
      <c r="P169" s="27"/>
      <c r="Q169" s="27"/>
      <c r="R169" s="27"/>
      <c r="S169" s="27"/>
      <c r="T169" s="27"/>
      <c r="U169" s="27"/>
      <c r="V169" s="27"/>
      <c r="W169" s="27"/>
      <c r="X169" s="27"/>
    </row>
    <row r="170" spans="1:24" x14ac:dyDescent="0.2">
      <c r="A170" s="27"/>
      <c r="B170" s="27"/>
      <c r="C170" s="27"/>
      <c r="D170" s="29"/>
      <c r="E170" s="27"/>
      <c r="F170" s="27"/>
      <c r="G170" s="27"/>
      <c r="H170" s="27"/>
      <c r="I170" s="27"/>
      <c r="J170" s="27"/>
      <c r="K170" s="27"/>
      <c r="L170" s="27"/>
      <c r="M170" s="27"/>
      <c r="N170" s="27"/>
      <c r="O170" s="27"/>
      <c r="P170" s="27"/>
      <c r="Q170" s="27"/>
      <c r="R170" s="27"/>
      <c r="S170" s="27"/>
      <c r="T170" s="27"/>
      <c r="U170" s="27"/>
      <c r="V170" s="27"/>
      <c r="W170" s="27"/>
      <c r="X170" s="27"/>
    </row>
    <row r="171" spans="1:24" x14ac:dyDescent="0.2">
      <c r="A171" s="27"/>
      <c r="B171" s="27"/>
      <c r="C171" s="27"/>
      <c r="D171" s="29"/>
      <c r="E171" s="27"/>
      <c r="F171" s="27"/>
      <c r="G171" s="27"/>
      <c r="H171" s="27"/>
      <c r="I171" s="27"/>
      <c r="J171" s="27"/>
      <c r="K171" s="27"/>
      <c r="L171" s="27"/>
      <c r="M171" s="27"/>
      <c r="N171" s="27"/>
      <c r="O171" s="27"/>
      <c r="P171" s="27"/>
      <c r="Q171" s="27"/>
      <c r="R171" s="27"/>
      <c r="S171" s="27"/>
      <c r="T171" s="27"/>
      <c r="U171" s="27"/>
      <c r="V171" s="27"/>
      <c r="W171" s="27"/>
      <c r="X171" s="27"/>
    </row>
    <row r="172" spans="1:24" x14ac:dyDescent="0.2">
      <c r="A172" s="27"/>
      <c r="B172" s="27"/>
      <c r="C172" s="27"/>
      <c r="D172" s="29"/>
      <c r="E172" s="27"/>
      <c r="F172" s="27"/>
      <c r="G172" s="27"/>
      <c r="H172" s="27"/>
      <c r="I172" s="27"/>
      <c r="J172" s="27"/>
      <c r="K172" s="27"/>
      <c r="L172" s="27"/>
      <c r="M172" s="27"/>
      <c r="N172" s="27"/>
      <c r="O172" s="27"/>
      <c r="P172" s="27"/>
      <c r="Q172" s="27"/>
      <c r="R172" s="27"/>
      <c r="S172" s="27"/>
      <c r="T172" s="27"/>
      <c r="U172" s="27"/>
      <c r="V172" s="27"/>
      <c r="W172" s="27"/>
      <c r="X172" s="27"/>
    </row>
    <row r="175" spans="1:24" s="38" customFormat="1" x14ac:dyDescent="0.2"/>
  </sheetData>
  <autoFilter ref="A1:X175">
    <sortState ref="A2:X175">
      <sortCondition ref="B1:B175"/>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4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16" x14ac:dyDescent="0.2"/>
  <cols>
    <col min="1" max="1" width="20.6640625" style="7" customWidth="1"/>
    <col min="2" max="2" width="15.83203125" style="7" customWidth="1"/>
    <col min="3" max="3" width="7.33203125" style="7" customWidth="1"/>
    <col min="4" max="4" width="30" style="7" customWidth="1"/>
    <col min="5" max="5" width="16.5" style="7" customWidth="1"/>
    <col min="6" max="6" width="16.1640625" style="7" customWidth="1"/>
    <col min="7" max="7" width="29.83203125" style="7" customWidth="1"/>
    <col min="8" max="8" width="24.83203125" style="7" customWidth="1"/>
    <col min="9" max="9" width="21.5" style="7" customWidth="1"/>
    <col min="10" max="10" width="42" style="7" customWidth="1"/>
    <col min="11" max="11" width="22.6640625" style="7" customWidth="1"/>
    <col min="12" max="12" width="30.83203125" style="7" customWidth="1"/>
    <col min="13" max="13" width="17.83203125" style="7" customWidth="1"/>
    <col min="14" max="14" width="13.33203125" style="7" customWidth="1"/>
    <col min="15" max="15" width="16.1640625" style="7" customWidth="1"/>
    <col min="16" max="16" width="18.5" style="7" customWidth="1"/>
    <col min="17" max="19" width="10.83203125" style="7"/>
    <col min="20" max="21" width="12.83203125" style="7" customWidth="1"/>
    <col min="22" max="22" width="12.5" style="7" customWidth="1"/>
    <col min="23" max="16384" width="10.83203125" style="7"/>
  </cols>
  <sheetData>
    <row r="1" spans="1:24" ht="65" thickBot="1" x14ac:dyDescent="0.25">
      <c r="A1" s="3" t="s">
        <v>261</v>
      </c>
      <c r="B1" s="1" t="s">
        <v>0</v>
      </c>
      <c r="C1" s="1" t="s">
        <v>1</v>
      </c>
      <c r="D1" s="2" t="s">
        <v>4</v>
      </c>
      <c r="E1" s="1" t="s">
        <v>2</v>
      </c>
      <c r="F1" s="1" t="s">
        <v>1554</v>
      </c>
      <c r="G1" s="1" t="s">
        <v>568</v>
      </c>
      <c r="H1" s="1" t="s">
        <v>5</v>
      </c>
      <c r="I1" s="1" t="s">
        <v>475</v>
      </c>
      <c r="J1" s="1" t="s">
        <v>893</v>
      </c>
      <c r="K1" s="1" t="s">
        <v>3</v>
      </c>
      <c r="L1" s="1" t="s">
        <v>6</v>
      </c>
      <c r="M1" s="1" t="s">
        <v>474</v>
      </c>
      <c r="N1" s="3" t="s">
        <v>7</v>
      </c>
      <c r="O1" s="3" t="s">
        <v>8</v>
      </c>
      <c r="P1" s="3" t="s">
        <v>476</v>
      </c>
      <c r="Q1" s="4" t="s">
        <v>391</v>
      </c>
      <c r="R1" s="4" t="s">
        <v>10</v>
      </c>
      <c r="S1" s="4" t="s">
        <v>11</v>
      </c>
      <c r="T1" s="1" t="s">
        <v>242</v>
      </c>
      <c r="U1" s="1" t="s">
        <v>233</v>
      </c>
      <c r="V1" s="16" t="s">
        <v>250</v>
      </c>
      <c r="W1" s="16" t="s">
        <v>248</v>
      </c>
      <c r="X1" s="16" t="s">
        <v>249</v>
      </c>
    </row>
    <row r="2" spans="1:24" ht="112" x14ac:dyDescent="0.2">
      <c r="B2" s="7" t="s">
        <v>273</v>
      </c>
      <c r="C2" s="7">
        <v>2005</v>
      </c>
      <c r="D2" s="18" t="s">
        <v>226</v>
      </c>
      <c r="E2" s="7" t="s">
        <v>241</v>
      </c>
      <c r="F2" s="7" t="s">
        <v>274</v>
      </c>
      <c r="G2" s="7" t="s">
        <v>1906</v>
      </c>
      <c r="H2" s="7" t="s">
        <v>275</v>
      </c>
      <c r="I2" s="7" t="s">
        <v>1915</v>
      </c>
      <c r="J2" s="7" t="s">
        <v>1907</v>
      </c>
      <c r="K2" s="7" t="s">
        <v>272</v>
      </c>
      <c r="L2" s="7" t="s">
        <v>276</v>
      </c>
      <c r="M2" s="7">
        <v>31</v>
      </c>
      <c r="N2" s="7" t="s">
        <v>277</v>
      </c>
      <c r="O2" s="7" t="s">
        <v>255</v>
      </c>
      <c r="P2" s="7" t="s">
        <v>255</v>
      </c>
      <c r="Q2" s="7" t="s">
        <v>18</v>
      </c>
      <c r="R2" s="7" t="s">
        <v>19</v>
      </c>
      <c r="S2" s="7" t="s">
        <v>19</v>
      </c>
      <c r="T2" s="7" t="s">
        <v>18</v>
      </c>
      <c r="U2" s="7" t="s">
        <v>18</v>
      </c>
      <c r="V2" s="7" t="s">
        <v>18</v>
      </c>
      <c r="W2" s="7" t="s">
        <v>18</v>
      </c>
      <c r="X2" s="7" t="s">
        <v>18</v>
      </c>
    </row>
    <row r="3" spans="1:24" ht="144" x14ac:dyDescent="0.2">
      <c r="B3" s="7" t="s">
        <v>311</v>
      </c>
      <c r="C3" s="7">
        <v>2005</v>
      </c>
      <c r="D3" s="18" t="s">
        <v>292</v>
      </c>
      <c r="E3" s="7" t="s">
        <v>230</v>
      </c>
      <c r="F3" s="7" t="s">
        <v>313</v>
      </c>
      <c r="G3" s="7" t="s">
        <v>1908</v>
      </c>
      <c r="H3" s="7" t="s">
        <v>811</v>
      </c>
      <c r="I3" s="7" t="s">
        <v>1914</v>
      </c>
      <c r="J3" s="7" t="s">
        <v>314</v>
      </c>
      <c r="K3" s="7" t="s">
        <v>807</v>
      </c>
      <c r="L3" s="7" t="s">
        <v>312</v>
      </c>
      <c r="M3" s="7">
        <v>10</v>
      </c>
      <c r="N3" s="7" t="s">
        <v>255</v>
      </c>
      <c r="O3" s="7" t="s">
        <v>255</v>
      </c>
      <c r="P3" s="7" t="s">
        <v>255</v>
      </c>
      <c r="Q3" s="7" t="s">
        <v>18</v>
      </c>
      <c r="R3" s="7" t="s">
        <v>18</v>
      </c>
      <c r="S3" s="7" t="s">
        <v>18</v>
      </c>
      <c r="T3" s="7" t="s">
        <v>19</v>
      </c>
      <c r="U3" s="7" t="s">
        <v>18</v>
      </c>
      <c r="V3" s="7" t="s">
        <v>18</v>
      </c>
      <c r="W3" s="7" t="s">
        <v>18</v>
      </c>
      <c r="X3" s="7" t="s">
        <v>18</v>
      </c>
    </row>
    <row r="4" spans="1:24" ht="224" x14ac:dyDescent="0.2">
      <c r="A4" s="7" t="s">
        <v>1910</v>
      </c>
      <c r="B4" s="7" t="s">
        <v>310</v>
      </c>
      <c r="C4" s="15">
        <v>2005</v>
      </c>
      <c r="D4" s="18" t="s">
        <v>294</v>
      </c>
      <c r="E4" s="7" t="s">
        <v>230</v>
      </c>
      <c r="F4" s="7" t="s">
        <v>309</v>
      </c>
      <c r="G4" s="7" t="s">
        <v>1909</v>
      </c>
      <c r="H4" s="7" t="s">
        <v>810</v>
      </c>
      <c r="I4" s="7" t="s">
        <v>1913</v>
      </c>
      <c r="J4" s="7" t="s">
        <v>2187</v>
      </c>
      <c r="K4" s="7" t="s">
        <v>386</v>
      </c>
      <c r="L4" s="7" t="s">
        <v>1911</v>
      </c>
      <c r="M4" s="7">
        <v>21</v>
      </c>
      <c r="N4" s="7" t="s">
        <v>251</v>
      </c>
      <c r="O4" s="7" t="s">
        <v>266</v>
      </c>
      <c r="P4" s="7" t="s">
        <v>255</v>
      </c>
      <c r="Q4" s="7" t="s">
        <v>19</v>
      </c>
      <c r="R4" s="7" t="s">
        <v>19</v>
      </c>
      <c r="S4" s="7" t="s">
        <v>19</v>
      </c>
      <c r="T4" s="7" t="s">
        <v>18</v>
      </c>
      <c r="U4" s="7" t="s">
        <v>19</v>
      </c>
      <c r="V4" s="7" t="s">
        <v>18</v>
      </c>
      <c r="W4" s="7" t="s">
        <v>18</v>
      </c>
      <c r="X4" s="7" t="s">
        <v>18</v>
      </c>
    </row>
    <row r="5" spans="1:24" ht="80" x14ac:dyDescent="0.2">
      <c r="B5" s="7" t="s">
        <v>303</v>
      </c>
      <c r="C5" s="15">
        <v>2005</v>
      </c>
      <c r="D5" s="18" t="s">
        <v>299</v>
      </c>
      <c r="E5" s="7" t="s">
        <v>230</v>
      </c>
      <c r="F5" s="7" t="s">
        <v>301</v>
      </c>
      <c r="G5" s="7" t="s">
        <v>302</v>
      </c>
      <c r="H5" s="7" t="s">
        <v>809</v>
      </c>
      <c r="I5" s="7" t="s">
        <v>1912</v>
      </c>
      <c r="J5" s="7" t="s">
        <v>331</v>
      </c>
      <c r="K5" s="7" t="s">
        <v>300</v>
      </c>
      <c r="L5" s="7" t="s">
        <v>304</v>
      </c>
      <c r="M5" s="7">
        <v>4</v>
      </c>
      <c r="N5" s="7" t="s">
        <v>305</v>
      </c>
      <c r="O5" s="7" t="s">
        <v>306</v>
      </c>
      <c r="P5" s="7" t="s">
        <v>255</v>
      </c>
      <c r="Q5" s="7" t="s">
        <v>18</v>
      </c>
      <c r="R5" s="7" t="s">
        <v>18</v>
      </c>
      <c r="S5" s="7" t="s">
        <v>18</v>
      </c>
      <c r="T5" s="7" t="s">
        <v>19</v>
      </c>
      <c r="U5" s="7" t="s">
        <v>18</v>
      </c>
      <c r="V5" s="7" t="s">
        <v>18</v>
      </c>
      <c r="W5" s="7" t="s">
        <v>18</v>
      </c>
      <c r="X5" s="7" t="s">
        <v>18</v>
      </c>
    </row>
    <row r="6" spans="1:24" ht="96" x14ac:dyDescent="0.2">
      <c r="B6" s="7" t="s">
        <v>337</v>
      </c>
      <c r="C6" s="7">
        <v>2005</v>
      </c>
      <c r="D6" s="18" t="s">
        <v>316</v>
      </c>
      <c r="E6" s="7" t="s">
        <v>230</v>
      </c>
      <c r="F6" s="7" t="s">
        <v>1955</v>
      </c>
      <c r="G6" s="7" t="s">
        <v>317</v>
      </c>
      <c r="H6" s="7" t="s">
        <v>320</v>
      </c>
      <c r="I6" s="7" t="s">
        <v>318</v>
      </c>
      <c r="J6" s="7" t="s">
        <v>1954</v>
      </c>
      <c r="K6" s="7" t="s">
        <v>319</v>
      </c>
      <c r="L6" s="7" t="s">
        <v>321</v>
      </c>
      <c r="M6" s="7" t="s">
        <v>322</v>
      </c>
      <c r="N6" s="7" t="s">
        <v>35</v>
      </c>
      <c r="O6" s="7" t="s">
        <v>35</v>
      </c>
      <c r="P6" s="7" t="s">
        <v>35</v>
      </c>
      <c r="Q6" s="7" t="s">
        <v>18</v>
      </c>
      <c r="R6" s="7" t="s">
        <v>18</v>
      </c>
      <c r="S6" s="7" t="s">
        <v>18</v>
      </c>
      <c r="T6" s="7" t="s">
        <v>19</v>
      </c>
      <c r="U6" s="7" t="s">
        <v>18</v>
      </c>
      <c r="V6" s="7" t="s">
        <v>18</v>
      </c>
      <c r="W6" s="7" t="s">
        <v>18</v>
      </c>
      <c r="X6" s="7" t="s">
        <v>18</v>
      </c>
    </row>
    <row r="7" spans="1:24" ht="80" x14ac:dyDescent="0.2">
      <c r="B7" s="7" t="s">
        <v>373</v>
      </c>
      <c r="C7" s="7">
        <v>2005</v>
      </c>
      <c r="D7" s="18" t="s">
        <v>372</v>
      </c>
      <c r="E7" s="7" t="s">
        <v>230</v>
      </c>
      <c r="F7" s="7" t="s">
        <v>374</v>
      </c>
      <c r="G7" s="7" t="s">
        <v>375</v>
      </c>
      <c r="H7" s="7" t="s">
        <v>808</v>
      </c>
      <c r="I7" s="7" t="s">
        <v>1916</v>
      </c>
      <c r="J7" s="7" t="s">
        <v>806</v>
      </c>
      <c r="K7" s="7" t="s">
        <v>376</v>
      </c>
      <c r="L7" s="7" t="s">
        <v>377</v>
      </c>
      <c r="M7" s="7">
        <v>11</v>
      </c>
      <c r="N7" s="7" t="s">
        <v>379</v>
      </c>
      <c r="O7" s="7" t="s">
        <v>380</v>
      </c>
      <c r="P7" s="7" t="s">
        <v>378</v>
      </c>
      <c r="Q7" s="7" t="s">
        <v>18</v>
      </c>
      <c r="R7" s="7" t="s">
        <v>18</v>
      </c>
      <c r="S7" s="7" t="s">
        <v>18</v>
      </c>
      <c r="T7" s="7" t="s">
        <v>19</v>
      </c>
      <c r="U7" s="7" t="s">
        <v>18</v>
      </c>
      <c r="V7" s="7" t="s">
        <v>18</v>
      </c>
      <c r="W7" s="7" t="s">
        <v>18</v>
      </c>
      <c r="X7" s="7" t="s">
        <v>18</v>
      </c>
    </row>
    <row r="8" spans="1:24" ht="160" x14ac:dyDescent="0.2">
      <c r="B8" s="7" t="s">
        <v>280</v>
      </c>
      <c r="C8" s="15">
        <v>2005</v>
      </c>
      <c r="D8" s="18" t="s">
        <v>381</v>
      </c>
      <c r="E8" s="7" t="s">
        <v>230</v>
      </c>
      <c r="F8" s="7" t="s">
        <v>281</v>
      </c>
      <c r="G8" s="7" t="s">
        <v>382</v>
      </c>
      <c r="H8" s="7" t="s">
        <v>387</v>
      </c>
      <c r="I8" s="7" t="s">
        <v>1917</v>
      </c>
      <c r="J8" s="7" t="s">
        <v>1962</v>
      </c>
      <c r="K8" s="7" t="s">
        <v>386</v>
      </c>
      <c r="L8" s="7" t="s">
        <v>384</v>
      </c>
      <c r="M8" s="7" t="s">
        <v>385</v>
      </c>
      <c r="N8" s="7" t="s">
        <v>265</v>
      </c>
      <c r="O8" s="7" t="s">
        <v>383</v>
      </c>
      <c r="P8" s="7" t="s">
        <v>35</v>
      </c>
      <c r="Q8" s="7" t="s">
        <v>19</v>
      </c>
      <c r="R8" s="7" t="s">
        <v>19</v>
      </c>
      <c r="S8" s="7" t="s">
        <v>19</v>
      </c>
      <c r="T8" s="7" t="s">
        <v>19</v>
      </c>
      <c r="U8" s="7" t="s">
        <v>19</v>
      </c>
      <c r="V8" s="7" t="s">
        <v>18</v>
      </c>
      <c r="W8" s="7" t="s">
        <v>18</v>
      </c>
      <c r="X8" s="7" t="s">
        <v>18</v>
      </c>
    </row>
    <row r="9" spans="1:24" ht="96" x14ac:dyDescent="0.2">
      <c r="B9" s="7" t="s">
        <v>362</v>
      </c>
      <c r="C9" s="15">
        <v>2006</v>
      </c>
      <c r="D9" s="18" t="s">
        <v>357</v>
      </c>
      <c r="E9" s="7" t="s">
        <v>241</v>
      </c>
      <c r="F9" s="7" t="s">
        <v>360</v>
      </c>
      <c r="G9" s="7" t="s">
        <v>824</v>
      </c>
      <c r="H9" s="7" t="s">
        <v>359</v>
      </c>
      <c r="I9" s="7" t="s">
        <v>1918</v>
      </c>
      <c r="J9" s="7" t="s">
        <v>1956</v>
      </c>
      <c r="K9" s="7" t="s">
        <v>361</v>
      </c>
      <c r="L9" s="7" t="s">
        <v>363</v>
      </c>
      <c r="M9" s="7">
        <v>7</v>
      </c>
      <c r="N9" s="7" t="s">
        <v>35</v>
      </c>
      <c r="O9" s="7" t="s">
        <v>35</v>
      </c>
      <c r="P9" s="7" t="s">
        <v>35</v>
      </c>
      <c r="Q9" s="7" t="s">
        <v>18</v>
      </c>
      <c r="R9" s="7" t="s">
        <v>18</v>
      </c>
      <c r="S9" s="7" t="s">
        <v>18</v>
      </c>
      <c r="T9" s="7" t="s">
        <v>18</v>
      </c>
      <c r="U9" s="7" t="s">
        <v>315</v>
      </c>
      <c r="V9" s="7" t="s">
        <v>18</v>
      </c>
      <c r="W9" s="7" t="s">
        <v>19</v>
      </c>
      <c r="X9" s="7" t="s">
        <v>19</v>
      </c>
    </row>
    <row r="10" spans="1:24" ht="224" x14ac:dyDescent="0.2">
      <c r="B10" s="7" t="s">
        <v>352</v>
      </c>
      <c r="C10" s="15">
        <v>2006</v>
      </c>
      <c r="D10" s="18" t="s">
        <v>351</v>
      </c>
      <c r="E10" s="7" t="s">
        <v>230</v>
      </c>
      <c r="F10" s="17" t="s">
        <v>255</v>
      </c>
      <c r="G10" s="7" t="s">
        <v>825</v>
      </c>
      <c r="H10" s="7" t="s">
        <v>354</v>
      </c>
      <c r="I10" s="7" t="s">
        <v>1919</v>
      </c>
      <c r="J10" s="7" t="s">
        <v>1957</v>
      </c>
      <c r="K10" s="7" t="s">
        <v>356</v>
      </c>
      <c r="L10" s="7" t="s">
        <v>355</v>
      </c>
      <c r="M10" s="7">
        <v>36</v>
      </c>
      <c r="N10" s="7" t="s">
        <v>353</v>
      </c>
      <c r="O10" s="7" t="s">
        <v>358</v>
      </c>
      <c r="P10" s="7" t="s">
        <v>35</v>
      </c>
      <c r="Q10" s="7" t="s">
        <v>19</v>
      </c>
      <c r="R10" s="7" t="s">
        <v>19</v>
      </c>
      <c r="S10" s="7" t="s">
        <v>19</v>
      </c>
      <c r="T10" s="7" t="s">
        <v>19</v>
      </c>
      <c r="U10" s="7" t="s">
        <v>19</v>
      </c>
      <c r="V10" s="7" t="s">
        <v>19</v>
      </c>
      <c r="W10" s="7" t="s">
        <v>35</v>
      </c>
      <c r="X10" s="7" t="s">
        <v>18</v>
      </c>
    </row>
    <row r="11" spans="1:24" ht="64" x14ac:dyDescent="0.2">
      <c r="B11" s="7" t="s">
        <v>416</v>
      </c>
      <c r="C11" s="15">
        <v>2007</v>
      </c>
      <c r="D11" s="18" t="s">
        <v>396</v>
      </c>
      <c r="E11" s="7" t="s">
        <v>230</v>
      </c>
      <c r="F11" s="7" t="s">
        <v>398</v>
      </c>
      <c r="G11" s="7" t="s">
        <v>402</v>
      </c>
      <c r="H11" s="7" t="s">
        <v>399</v>
      </c>
      <c r="I11" s="7" t="s">
        <v>1920</v>
      </c>
      <c r="J11" s="7" t="s">
        <v>1958</v>
      </c>
      <c r="K11" s="7" t="s">
        <v>400</v>
      </c>
      <c r="L11" s="7" t="s">
        <v>401</v>
      </c>
      <c r="M11" s="7">
        <v>9</v>
      </c>
      <c r="N11" s="7" t="s">
        <v>255</v>
      </c>
      <c r="O11" s="7" t="s">
        <v>255</v>
      </c>
      <c r="P11" s="7" t="s">
        <v>35</v>
      </c>
      <c r="Q11" s="7" t="s">
        <v>18</v>
      </c>
      <c r="R11" s="7" t="s">
        <v>18</v>
      </c>
      <c r="S11" s="7" t="s">
        <v>18</v>
      </c>
      <c r="T11" s="7" t="s">
        <v>18</v>
      </c>
      <c r="U11" s="7" t="s">
        <v>18</v>
      </c>
      <c r="V11" s="7" t="s">
        <v>18</v>
      </c>
      <c r="W11" s="7" t="s">
        <v>18</v>
      </c>
      <c r="X11" s="7" t="s">
        <v>18</v>
      </c>
    </row>
    <row r="12" spans="1:24" ht="96" x14ac:dyDescent="0.2">
      <c r="A12" s="13" t="s">
        <v>679</v>
      </c>
      <c r="B12" s="7" t="s">
        <v>407</v>
      </c>
      <c r="C12" s="7">
        <v>2007</v>
      </c>
      <c r="D12" s="18" t="s">
        <v>406</v>
      </c>
      <c r="E12" s="7" t="s">
        <v>230</v>
      </c>
      <c r="F12" s="7" t="s">
        <v>281</v>
      </c>
      <c r="G12" s="7" t="s">
        <v>686</v>
      </c>
      <c r="H12" s="7" t="s">
        <v>680</v>
      </c>
      <c r="I12" s="7" t="s">
        <v>1921</v>
      </c>
      <c r="J12" s="7" t="s">
        <v>1959</v>
      </c>
      <c r="K12" s="7" t="s">
        <v>386</v>
      </c>
      <c r="L12" s="7" t="s">
        <v>408</v>
      </c>
      <c r="M12" s="7">
        <v>29</v>
      </c>
      <c r="N12" s="7" t="s">
        <v>572</v>
      </c>
      <c r="O12" s="7" t="s">
        <v>266</v>
      </c>
      <c r="P12" s="7" t="s">
        <v>255</v>
      </c>
      <c r="Q12" s="7" t="s">
        <v>18</v>
      </c>
      <c r="R12" s="7" t="s">
        <v>18</v>
      </c>
      <c r="S12" s="7" t="s">
        <v>18</v>
      </c>
      <c r="T12" s="7" t="s">
        <v>19</v>
      </c>
      <c r="U12" s="7" t="s">
        <v>18</v>
      </c>
      <c r="V12" s="7" t="s">
        <v>35</v>
      </c>
      <c r="W12" s="7" t="s">
        <v>35</v>
      </c>
      <c r="X12" s="7" t="s">
        <v>35</v>
      </c>
    </row>
    <row r="13" spans="1:24" ht="80" x14ac:dyDescent="0.2">
      <c r="B13" s="7" t="s">
        <v>413</v>
      </c>
      <c r="C13" s="7">
        <v>2007</v>
      </c>
      <c r="D13" s="18" t="s">
        <v>409</v>
      </c>
      <c r="E13" s="7" t="s">
        <v>230</v>
      </c>
      <c r="F13" s="7" t="s">
        <v>412</v>
      </c>
      <c r="G13" s="7" t="s">
        <v>411</v>
      </c>
      <c r="H13" s="7" t="s">
        <v>414</v>
      </c>
      <c r="I13" s="7" t="s">
        <v>410</v>
      </c>
      <c r="J13" s="7" t="s">
        <v>1320</v>
      </c>
      <c r="K13" s="7" t="s">
        <v>386</v>
      </c>
      <c r="L13" s="7" t="s">
        <v>415</v>
      </c>
      <c r="M13" s="7">
        <v>28</v>
      </c>
      <c r="N13" s="7" t="s">
        <v>255</v>
      </c>
      <c r="O13" s="7" t="s">
        <v>417</v>
      </c>
      <c r="P13" s="7" t="s">
        <v>35</v>
      </c>
      <c r="Q13" s="7" t="s">
        <v>18</v>
      </c>
      <c r="R13" s="7" t="s">
        <v>19</v>
      </c>
      <c r="S13" s="7" t="s">
        <v>18</v>
      </c>
      <c r="T13" s="7" t="s">
        <v>18</v>
      </c>
      <c r="U13" s="7" t="s">
        <v>18</v>
      </c>
      <c r="V13" s="7" t="s">
        <v>18</v>
      </c>
      <c r="W13" s="7" t="s">
        <v>18</v>
      </c>
      <c r="X13" s="7" t="s">
        <v>19</v>
      </c>
    </row>
    <row r="14" spans="1:24" ht="64" x14ac:dyDescent="0.2">
      <c r="B14" s="7" t="s">
        <v>324</v>
      </c>
      <c r="C14" s="7">
        <v>2007</v>
      </c>
      <c r="D14" s="18" t="s">
        <v>288</v>
      </c>
      <c r="E14" s="7" t="s">
        <v>230</v>
      </c>
      <c r="F14" s="7" t="s">
        <v>329</v>
      </c>
      <c r="G14" s="7" t="s">
        <v>289</v>
      </c>
      <c r="H14" s="7" t="s">
        <v>323</v>
      </c>
      <c r="I14" s="7" t="s">
        <v>1922</v>
      </c>
      <c r="J14" s="7" t="s">
        <v>1960</v>
      </c>
      <c r="K14" s="7" t="s">
        <v>327</v>
      </c>
      <c r="L14" s="7" t="s">
        <v>328</v>
      </c>
      <c r="M14" s="7">
        <v>110</v>
      </c>
      <c r="N14" s="7" t="s">
        <v>326</v>
      </c>
      <c r="O14" s="7" t="s">
        <v>325</v>
      </c>
      <c r="P14" s="7" t="s">
        <v>35</v>
      </c>
      <c r="Q14" s="7" t="s">
        <v>18</v>
      </c>
      <c r="R14" s="7" t="s">
        <v>18</v>
      </c>
      <c r="S14" s="7" t="s">
        <v>18</v>
      </c>
      <c r="T14" s="7" t="s">
        <v>19</v>
      </c>
      <c r="U14" s="7" t="s">
        <v>18</v>
      </c>
      <c r="V14" s="7" t="s">
        <v>19</v>
      </c>
      <c r="W14" s="7" t="s">
        <v>18</v>
      </c>
      <c r="X14" s="7" t="s">
        <v>18</v>
      </c>
    </row>
    <row r="15" spans="1:24" ht="80" x14ac:dyDescent="0.2">
      <c r="B15" s="7" t="s">
        <v>336</v>
      </c>
      <c r="C15" s="15">
        <v>2007</v>
      </c>
      <c r="D15" s="18" t="s">
        <v>330</v>
      </c>
      <c r="E15" s="7" t="s">
        <v>230</v>
      </c>
      <c r="F15" s="7" t="s">
        <v>332</v>
      </c>
      <c r="G15" s="17" t="s">
        <v>1961</v>
      </c>
      <c r="H15" s="7" t="s">
        <v>800</v>
      </c>
      <c r="I15" s="7" t="s">
        <v>1923</v>
      </c>
      <c r="J15" s="7" t="s">
        <v>1963</v>
      </c>
      <c r="K15" s="7" t="s">
        <v>333</v>
      </c>
      <c r="L15" s="7" t="s">
        <v>334</v>
      </c>
    </row>
    <row r="16" spans="1:24" ht="96" x14ac:dyDescent="0.2">
      <c r="B16" s="7" t="s">
        <v>280</v>
      </c>
      <c r="C16" s="7">
        <v>2007</v>
      </c>
      <c r="D16" s="18" t="s">
        <v>279</v>
      </c>
      <c r="E16" s="7" t="s">
        <v>230</v>
      </c>
      <c r="F16" s="7" t="s">
        <v>281</v>
      </c>
      <c r="G16" s="7" t="s">
        <v>283</v>
      </c>
      <c r="H16" s="7" t="s">
        <v>282</v>
      </c>
      <c r="I16" s="7" t="s">
        <v>1917</v>
      </c>
      <c r="J16" s="7" t="s">
        <v>2188</v>
      </c>
      <c r="K16" s="7" t="s">
        <v>31</v>
      </c>
      <c r="L16" s="7" t="s">
        <v>284</v>
      </c>
      <c r="M16" s="7">
        <v>22</v>
      </c>
      <c r="N16" s="7" t="s">
        <v>285</v>
      </c>
      <c r="O16" s="7" t="s">
        <v>285</v>
      </c>
      <c r="P16" s="7" t="s">
        <v>285</v>
      </c>
      <c r="Q16" s="7" t="s">
        <v>19</v>
      </c>
      <c r="R16" s="7" t="s">
        <v>19</v>
      </c>
      <c r="S16" s="7" t="s">
        <v>19</v>
      </c>
      <c r="T16" s="7" t="s">
        <v>19</v>
      </c>
      <c r="U16" s="7" t="s">
        <v>19</v>
      </c>
      <c r="V16" s="7" t="s">
        <v>18</v>
      </c>
      <c r="W16" s="7" t="s">
        <v>18</v>
      </c>
      <c r="X16" s="7" t="s">
        <v>18</v>
      </c>
    </row>
    <row r="17" spans="1:24" ht="304" x14ac:dyDescent="0.2">
      <c r="A17" s="17"/>
      <c r="B17" s="7" t="s">
        <v>338</v>
      </c>
      <c r="C17" s="7">
        <v>2007</v>
      </c>
      <c r="D17" s="18" t="s">
        <v>335</v>
      </c>
      <c r="E17" s="7" t="s">
        <v>230</v>
      </c>
      <c r="F17" s="7" t="s">
        <v>340</v>
      </c>
      <c r="G17" s="7" t="s">
        <v>341</v>
      </c>
      <c r="H17" s="7" t="s">
        <v>342</v>
      </c>
      <c r="I17" s="7" t="s">
        <v>339</v>
      </c>
      <c r="J17" s="7" t="s">
        <v>2189</v>
      </c>
      <c r="K17" s="7" t="s">
        <v>346</v>
      </c>
      <c r="L17" s="7" t="s">
        <v>345</v>
      </c>
      <c r="M17" s="7" t="s">
        <v>344</v>
      </c>
      <c r="N17" s="7" t="s">
        <v>265</v>
      </c>
      <c r="O17" s="7" t="s">
        <v>343</v>
      </c>
      <c r="P17" s="7" t="s">
        <v>35</v>
      </c>
      <c r="Q17" s="7" t="s">
        <v>19</v>
      </c>
      <c r="R17" s="7" t="s">
        <v>19</v>
      </c>
      <c r="S17" s="7" t="s">
        <v>18</v>
      </c>
      <c r="T17" s="7" t="s">
        <v>19</v>
      </c>
      <c r="U17" s="7" t="s">
        <v>19</v>
      </c>
      <c r="V17" s="7" t="s">
        <v>18</v>
      </c>
      <c r="W17" s="7" t="s">
        <v>18</v>
      </c>
      <c r="X17" s="7" t="s">
        <v>18</v>
      </c>
    </row>
    <row r="18" spans="1:24" ht="224" x14ac:dyDescent="0.2">
      <c r="B18" s="7" t="s">
        <v>445</v>
      </c>
      <c r="C18" s="7">
        <v>2008</v>
      </c>
      <c r="D18" s="18" t="s">
        <v>444</v>
      </c>
      <c r="E18" s="7" t="s">
        <v>230</v>
      </c>
      <c r="F18" s="7" t="s">
        <v>255</v>
      </c>
      <c r="G18" s="7" t="s">
        <v>448</v>
      </c>
      <c r="H18" s="7" t="s">
        <v>447</v>
      </c>
      <c r="I18" s="7" t="s">
        <v>1924</v>
      </c>
      <c r="J18" s="7" t="s">
        <v>1964</v>
      </c>
      <c r="K18" s="7" t="s">
        <v>1965</v>
      </c>
      <c r="L18" s="7" t="s">
        <v>255</v>
      </c>
      <c r="M18" s="7" t="s">
        <v>255</v>
      </c>
      <c r="N18" s="7" t="s">
        <v>446</v>
      </c>
      <c r="O18" s="7" t="s">
        <v>1975</v>
      </c>
      <c r="P18" s="7" t="s">
        <v>449</v>
      </c>
      <c r="Q18" s="7" t="s">
        <v>19</v>
      </c>
      <c r="R18" s="7" t="s">
        <v>19</v>
      </c>
      <c r="S18" s="7" t="s">
        <v>18</v>
      </c>
      <c r="T18" s="7" t="s">
        <v>19</v>
      </c>
      <c r="U18" s="7" t="s">
        <v>19</v>
      </c>
      <c r="V18" s="7" t="s">
        <v>18</v>
      </c>
      <c r="W18" s="7" t="s">
        <v>18</v>
      </c>
      <c r="X18" s="7" t="s">
        <v>18</v>
      </c>
    </row>
    <row r="19" spans="1:24" ht="64" x14ac:dyDescent="0.2">
      <c r="A19" s="17" t="s">
        <v>2190</v>
      </c>
      <c r="B19" s="7" t="s">
        <v>453</v>
      </c>
      <c r="C19" s="7">
        <v>2008</v>
      </c>
      <c r="D19" s="18" t="s">
        <v>452</v>
      </c>
      <c r="E19" s="7" t="s">
        <v>230</v>
      </c>
      <c r="F19" s="7" t="s">
        <v>1967</v>
      </c>
      <c r="G19" s="7" t="s">
        <v>1968</v>
      </c>
      <c r="H19" s="7" t="s">
        <v>1966</v>
      </c>
      <c r="I19" s="7" t="s">
        <v>1969</v>
      </c>
      <c r="J19" s="7" t="s">
        <v>1970</v>
      </c>
      <c r="K19" s="7" t="s">
        <v>1782</v>
      </c>
      <c r="L19" s="7" t="s">
        <v>1971</v>
      </c>
      <c r="M19" s="7">
        <v>23</v>
      </c>
      <c r="N19" s="7" t="s">
        <v>484</v>
      </c>
      <c r="O19" s="7" t="s">
        <v>255</v>
      </c>
      <c r="P19" s="7" t="s">
        <v>484</v>
      </c>
      <c r="Q19" s="7" t="s">
        <v>18</v>
      </c>
      <c r="R19" s="7" t="s">
        <v>18</v>
      </c>
      <c r="S19" s="7" t="s">
        <v>18</v>
      </c>
      <c r="T19" s="7" t="s">
        <v>19</v>
      </c>
      <c r="U19" s="7" t="s">
        <v>18</v>
      </c>
      <c r="V19" s="7" t="s">
        <v>18</v>
      </c>
      <c r="W19" s="7" t="s">
        <v>18</v>
      </c>
      <c r="X19" s="7" t="s">
        <v>19</v>
      </c>
    </row>
    <row r="20" spans="1:24" ht="208" x14ac:dyDescent="0.2">
      <c r="A20" s="7" t="s">
        <v>458</v>
      </c>
      <c r="B20" s="7" t="s">
        <v>1972</v>
      </c>
      <c r="C20" s="15">
        <v>2008</v>
      </c>
      <c r="D20" s="18" t="s">
        <v>455</v>
      </c>
      <c r="E20" s="7" t="s">
        <v>241</v>
      </c>
      <c r="F20" s="7" t="s">
        <v>454</v>
      </c>
      <c r="G20" s="7" t="s">
        <v>457</v>
      </c>
      <c r="H20" s="7" t="s">
        <v>522</v>
      </c>
      <c r="I20" s="7" t="s">
        <v>1973</v>
      </c>
      <c r="J20" s="7" t="s">
        <v>314</v>
      </c>
      <c r="K20" s="7" t="s">
        <v>1974</v>
      </c>
      <c r="L20" s="7" t="s">
        <v>456</v>
      </c>
      <c r="M20" s="7">
        <v>1620</v>
      </c>
      <c r="N20" s="7" t="s">
        <v>19</v>
      </c>
      <c r="O20" s="7" t="s">
        <v>1976</v>
      </c>
      <c r="P20" s="7" t="s">
        <v>255</v>
      </c>
      <c r="Q20" s="7" t="s">
        <v>18</v>
      </c>
      <c r="R20" s="7" t="s">
        <v>18</v>
      </c>
      <c r="S20" s="7" t="s">
        <v>18</v>
      </c>
      <c r="T20" s="7" t="s">
        <v>19</v>
      </c>
      <c r="U20" s="7" t="s">
        <v>18</v>
      </c>
      <c r="V20" s="7" t="s">
        <v>18</v>
      </c>
      <c r="W20" s="7" t="s">
        <v>18</v>
      </c>
      <c r="X20" s="7" t="s">
        <v>18</v>
      </c>
    </row>
    <row r="21" spans="1:24" ht="112" x14ac:dyDescent="0.2">
      <c r="B21" s="7" t="s">
        <v>470</v>
      </c>
      <c r="C21" s="7">
        <v>2008</v>
      </c>
      <c r="D21" s="18" t="s">
        <v>469</v>
      </c>
      <c r="E21" s="7" t="s">
        <v>230</v>
      </c>
      <c r="F21" s="7" t="s">
        <v>471</v>
      </c>
      <c r="G21" s="7" t="s">
        <v>1978</v>
      </c>
      <c r="H21" s="7" t="s">
        <v>817</v>
      </c>
      <c r="I21" s="7" t="s">
        <v>1925</v>
      </c>
      <c r="J21" s="7" t="s">
        <v>2191</v>
      </c>
      <c r="K21" s="7" t="s">
        <v>473</v>
      </c>
      <c r="L21" s="7" t="s">
        <v>1979</v>
      </c>
      <c r="M21" s="7">
        <v>21</v>
      </c>
      <c r="N21" s="7" t="s">
        <v>255</v>
      </c>
      <c r="O21" s="7" t="s">
        <v>472</v>
      </c>
      <c r="P21" s="7" t="s">
        <v>255</v>
      </c>
      <c r="Q21" s="7" t="s">
        <v>18</v>
      </c>
      <c r="R21" s="7" t="s">
        <v>18</v>
      </c>
      <c r="S21" s="7" t="s">
        <v>19</v>
      </c>
      <c r="T21" s="7" t="s">
        <v>19</v>
      </c>
      <c r="U21" s="7" t="s">
        <v>18</v>
      </c>
      <c r="V21" s="7" t="s">
        <v>18</v>
      </c>
      <c r="W21" s="7" t="s">
        <v>18</v>
      </c>
      <c r="X21" s="7" t="s">
        <v>18</v>
      </c>
    </row>
    <row r="22" spans="1:24" ht="80" x14ac:dyDescent="0.2">
      <c r="B22" s="7" t="s">
        <v>480</v>
      </c>
      <c r="C22" s="7">
        <v>2008</v>
      </c>
      <c r="D22" s="18" t="s">
        <v>479</v>
      </c>
      <c r="E22" s="7" t="s">
        <v>241</v>
      </c>
      <c r="F22" s="7" t="s">
        <v>481</v>
      </c>
      <c r="G22" s="7" t="s">
        <v>487</v>
      </c>
      <c r="H22" s="7" t="s">
        <v>816</v>
      </c>
      <c r="I22" s="7" t="s">
        <v>1926</v>
      </c>
      <c r="J22" s="18" t="s">
        <v>1977</v>
      </c>
      <c r="K22" s="7" t="s">
        <v>491</v>
      </c>
      <c r="L22" s="7" t="s">
        <v>482</v>
      </c>
      <c r="M22" s="7">
        <v>14</v>
      </c>
      <c r="N22" s="7" t="s">
        <v>255</v>
      </c>
      <c r="O22" s="7" t="s">
        <v>483</v>
      </c>
      <c r="P22" s="7" t="s">
        <v>484</v>
      </c>
      <c r="Q22" s="7" t="s">
        <v>18</v>
      </c>
      <c r="R22" s="7" t="s">
        <v>18</v>
      </c>
      <c r="S22" s="7" t="s">
        <v>18</v>
      </c>
      <c r="T22" s="7" t="s">
        <v>315</v>
      </c>
      <c r="U22" s="7" t="s">
        <v>18</v>
      </c>
      <c r="V22" s="7" t="s">
        <v>18</v>
      </c>
      <c r="W22" s="7" t="s">
        <v>485</v>
      </c>
      <c r="X22" s="7" t="s">
        <v>19</v>
      </c>
    </row>
    <row r="23" spans="1:24" ht="96" x14ac:dyDescent="0.2">
      <c r="B23" s="7" t="s">
        <v>480</v>
      </c>
      <c r="C23" s="7">
        <v>2008</v>
      </c>
      <c r="D23" s="18" t="s">
        <v>486</v>
      </c>
      <c r="E23" s="7" t="s">
        <v>241</v>
      </c>
      <c r="F23" s="7" t="s">
        <v>78</v>
      </c>
      <c r="G23" s="7" t="s">
        <v>488</v>
      </c>
      <c r="H23" s="7" t="s">
        <v>805</v>
      </c>
      <c r="I23" s="7" t="s">
        <v>1927</v>
      </c>
      <c r="J23" s="7" t="s">
        <v>1980</v>
      </c>
      <c r="K23" s="7" t="s">
        <v>490</v>
      </c>
      <c r="L23" s="7" t="s">
        <v>256</v>
      </c>
      <c r="M23" s="7">
        <v>0</v>
      </c>
      <c r="N23" s="7" t="s">
        <v>489</v>
      </c>
      <c r="O23" s="7" t="s">
        <v>255</v>
      </c>
      <c r="P23" s="7" t="s">
        <v>484</v>
      </c>
      <c r="Q23" s="7" t="s">
        <v>18</v>
      </c>
      <c r="R23" s="7" t="s">
        <v>18</v>
      </c>
      <c r="S23" s="7" t="s">
        <v>18</v>
      </c>
      <c r="T23" s="7" t="s">
        <v>18</v>
      </c>
      <c r="U23" s="7" t="s">
        <v>18</v>
      </c>
      <c r="V23" s="7" t="s">
        <v>18</v>
      </c>
      <c r="W23" s="7" t="s">
        <v>18</v>
      </c>
      <c r="X23" s="7" t="s">
        <v>18</v>
      </c>
    </row>
    <row r="24" spans="1:24" ht="112" x14ac:dyDescent="0.2">
      <c r="A24" s="7" t="s">
        <v>498</v>
      </c>
      <c r="B24" s="7" t="s">
        <v>497</v>
      </c>
      <c r="C24" s="7">
        <v>2009</v>
      </c>
      <c r="D24" s="18" t="s">
        <v>496</v>
      </c>
      <c r="E24" s="7" t="s">
        <v>241</v>
      </c>
      <c r="F24" s="7" t="s">
        <v>495</v>
      </c>
      <c r="G24" s="7" t="s">
        <v>504</v>
      </c>
      <c r="H24" s="7" t="s">
        <v>501</v>
      </c>
      <c r="I24" s="7" t="s">
        <v>1928</v>
      </c>
      <c r="J24" s="7" t="s">
        <v>499</v>
      </c>
      <c r="K24" s="7" t="s">
        <v>503</v>
      </c>
      <c r="L24" s="7" t="s">
        <v>500</v>
      </c>
      <c r="M24" s="7">
        <v>18</v>
      </c>
      <c r="N24" s="7" t="s">
        <v>255</v>
      </c>
      <c r="O24" s="7" t="s">
        <v>502</v>
      </c>
      <c r="P24" s="7" t="s">
        <v>255</v>
      </c>
      <c r="Q24" s="7" t="s">
        <v>18</v>
      </c>
      <c r="R24" s="7" t="s">
        <v>19</v>
      </c>
      <c r="S24" s="7" t="s">
        <v>18</v>
      </c>
      <c r="T24" s="7" t="s">
        <v>18</v>
      </c>
      <c r="U24" s="7" t="s">
        <v>18</v>
      </c>
      <c r="V24" s="7" t="s">
        <v>35</v>
      </c>
      <c r="W24" s="7" t="s">
        <v>19</v>
      </c>
      <c r="X24" s="7" t="s">
        <v>19</v>
      </c>
    </row>
    <row r="25" spans="1:24" ht="112" x14ac:dyDescent="0.2">
      <c r="B25" s="7" t="s">
        <v>511</v>
      </c>
      <c r="C25" s="7">
        <v>2009</v>
      </c>
      <c r="D25" s="18" t="s">
        <v>510</v>
      </c>
      <c r="E25" s="7" t="s">
        <v>230</v>
      </c>
      <c r="F25" s="7" t="s">
        <v>512</v>
      </c>
      <c r="G25" s="7" t="s">
        <v>514</v>
      </c>
      <c r="H25" s="7" t="s">
        <v>439</v>
      </c>
      <c r="I25" s="7" t="s">
        <v>1929</v>
      </c>
      <c r="J25" s="7" t="s">
        <v>1983</v>
      </c>
      <c r="K25" s="7" t="s">
        <v>513</v>
      </c>
      <c r="L25" s="7" t="s">
        <v>517</v>
      </c>
      <c r="M25" s="7">
        <v>52</v>
      </c>
      <c r="N25" s="7" t="s">
        <v>516</v>
      </c>
      <c r="O25" s="7" t="s">
        <v>255</v>
      </c>
      <c r="P25" s="7" t="s">
        <v>35</v>
      </c>
      <c r="Q25" s="7" t="s">
        <v>18</v>
      </c>
      <c r="R25" s="7" t="s">
        <v>18</v>
      </c>
      <c r="S25" s="7" t="s">
        <v>18</v>
      </c>
      <c r="T25" s="7" t="s">
        <v>515</v>
      </c>
      <c r="U25" s="7" t="s">
        <v>18</v>
      </c>
      <c r="V25" s="7" t="s">
        <v>18</v>
      </c>
      <c r="W25" s="7" t="s">
        <v>18</v>
      </c>
      <c r="X25" s="7" t="s">
        <v>18</v>
      </c>
    </row>
    <row r="26" spans="1:24" ht="288" x14ac:dyDescent="0.2">
      <c r="B26" s="7" t="s">
        <v>528</v>
      </c>
      <c r="C26" s="7">
        <v>2009</v>
      </c>
      <c r="D26" s="18" t="s">
        <v>527</v>
      </c>
      <c r="E26" s="7" t="s">
        <v>230</v>
      </c>
      <c r="F26" s="7" t="s">
        <v>532</v>
      </c>
      <c r="G26" s="7" t="s">
        <v>1982</v>
      </c>
      <c r="H26" s="7" t="s">
        <v>533</v>
      </c>
      <c r="I26" s="7" t="s">
        <v>531</v>
      </c>
      <c r="J26" s="7" t="s">
        <v>2192</v>
      </c>
      <c r="K26" s="7" t="s">
        <v>529</v>
      </c>
      <c r="L26" s="7" t="s">
        <v>1981</v>
      </c>
      <c r="M26" s="7">
        <v>91</v>
      </c>
      <c r="N26" s="7" t="s">
        <v>534</v>
      </c>
      <c r="O26" s="7" t="s">
        <v>432</v>
      </c>
      <c r="P26" s="7" t="s">
        <v>35</v>
      </c>
      <c r="Q26" s="7" t="s">
        <v>19</v>
      </c>
      <c r="R26" s="7" t="s">
        <v>19</v>
      </c>
      <c r="S26" s="7" t="s">
        <v>19</v>
      </c>
      <c r="T26" s="7" t="s">
        <v>18</v>
      </c>
      <c r="U26" s="7" t="s">
        <v>19</v>
      </c>
      <c r="V26" s="7" t="s">
        <v>530</v>
      </c>
      <c r="W26" s="7" t="s">
        <v>18</v>
      </c>
      <c r="X26" s="7" t="s">
        <v>18</v>
      </c>
    </row>
    <row r="27" spans="1:24" ht="160" x14ac:dyDescent="0.2">
      <c r="A27" s="7" t="s">
        <v>2264</v>
      </c>
      <c r="B27" s="7" t="s">
        <v>536</v>
      </c>
      <c r="C27" s="7">
        <v>2010</v>
      </c>
      <c r="D27" s="18" t="s">
        <v>535</v>
      </c>
      <c r="E27" s="7" t="s">
        <v>241</v>
      </c>
      <c r="F27" s="7" t="s">
        <v>274</v>
      </c>
      <c r="G27" s="7" t="s">
        <v>541</v>
      </c>
      <c r="H27" s="7" t="s">
        <v>537</v>
      </c>
      <c r="I27" s="7" t="s">
        <v>1930</v>
      </c>
      <c r="J27" s="7" t="s">
        <v>1984</v>
      </c>
      <c r="K27" s="7" t="s">
        <v>538</v>
      </c>
      <c r="L27" s="7" t="s">
        <v>539</v>
      </c>
      <c r="M27" s="7">
        <v>14</v>
      </c>
      <c r="N27" s="7" t="s">
        <v>540</v>
      </c>
      <c r="O27" s="7" t="s">
        <v>255</v>
      </c>
      <c r="P27" s="7" t="s">
        <v>255</v>
      </c>
      <c r="Q27" s="7" t="s">
        <v>18</v>
      </c>
      <c r="R27" s="7" t="s">
        <v>19</v>
      </c>
      <c r="S27" s="7" t="s">
        <v>18</v>
      </c>
      <c r="T27" s="7" t="s">
        <v>18</v>
      </c>
      <c r="U27" s="7" t="s">
        <v>18</v>
      </c>
      <c r="V27" s="7" t="s">
        <v>18</v>
      </c>
      <c r="W27" s="7" t="s">
        <v>18</v>
      </c>
      <c r="X27" s="7" t="s">
        <v>18</v>
      </c>
    </row>
    <row r="28" spans="1:24" ht="192" x14ac:dyDescent="0.2">
      <c r="B28" s="7" t="s">
        <v>128</v>
      </c>
      <c r="C28" s="7">
        <v>2010</v>
      </c>
      <c r="D28" s="18" t="s">
        <v>133</v>
      </c>
      <c r="E28" s="7" t="s">
        <v>230</v>
      </c>
      <c r="F28" s="7" t="s">
        <v>419</v>
      </c>
      <c r="G28" s="7" t="s">
        <v>560</v>
      </c>
      <c r="H28" s="7" t="s">
        <v>800</v>
      </c>
      <c r="I28" s="7" t="s">
        <v>1931</v>
      </c>
      <c r="J28" s="7" t="s">
        <v>1985</v>
      </c>
      <c r="K28" s="7" t="s">
        <v>559</v>
      </c>
      <c r="L28" s="7" t="s">
        <v>561</v>
      </c>
      <c r="M28" s="7">
        <v>29</v>
      </c>
      <c r="N28" s="7" t="s">
        <v>265</v>
      </c>
      <c r="O28" s="7" t="s">
        <v>558</v>
      </c>
      <c r="P28" s="7" t="s">
        <v>255</v>
      </c>
      <c r="Q28" s="7" t="s">
        <v>19</v>
      </c>
      <c r="R28" s="7" t="s">
        <v>19</v>
      </c>
      <c r="S28" s="7" t="s">
        <v>19</v>
      </c>
      <c r="T28" s="7" t="s">
        <v>19</v>
      </c>
      <c r="U28" s="7" t="s">
        <v>19</v>
      </c>
      <c r="V28" s="7" t="s">
        <v>18</v>
      </c>
      <c r="W28" s="7" t="s">
        <v>35</v>
      </c>
      <c r="X28" s="7" t="s">
        <v>35</v>
      </c>
    </row>
    <row r="29" spans="1:24" ht="112" x14ac:dyDescent="0.2">
      <c r="B29" s="7" t="s">
        <v>566</v>
      </c>
      <c r="C29" s="7">
        <v>2010</v>
      </c>
      <c r="D29" s="18" t="s">
        <v>565</v>
      </c>
      <c r="E29" s="7" t="s">
        <v>230</v>
      </c>
      <c r="F29" s="7" t="s">
        <v>567</v>
      </c>
      <c r="G29" s="7" t="s">
        <v>1986</v>
      </c>
      <c r="H29" s="7" t="s">
        <v>800</v>
      </c>
      <c r="I29" s="7" t="s">
        <v>1932</v>
      </c>
      <c r="J29" s="7" t="s">
        <v>570</v>
      </c>
      <c r="K29" s="7" t="s">
        <v>569</v>
      </c>
      <c r="L29" s="7" t="s">
        <v>571</v>
      </c>
      <c r="M29" s="7">
        <v>63</v>
      </c>
      <c r="N29" s="7" t="s">
        <v>572</v>
      </c>
      <c r="O29" s="7" t="s">
        <v>255</v>
      </c>
      <c r="P29" s="7" t="s">
        <v>35</v>
      </c>
      <c r="Q29" s="7" t="s">
        <v>19</v>
      </c>
      <c r="R29" s="7" t="s">
        <v>19</v>
      </c>
      <c r="S29" s="7" t="s">
        <v>19</v>
      </c>
      <c r="T29" s="7" t="s">
        <v>19</v>
      </c>
      <c r="U29" s="7" t="s">
        <v>19</v>
      </c>
      <c r="V29" s="7" t="s">
        <v>18</v>
      </c>
      <c r="W29" s="7" t="s">
        <v>18</v>
      </c>
      <c r="X29" s="7" t="s">
        <v>35</v>
      </c>
    </row>
    <row r="30" spans="1:24" ht="80" x14ac:dyDescent="0.2">
      <c r="A30" s="7" t="s">
        <v>2264</v>
      </c>
      <c r="B30" s="7" t="s">
        <v>574</v>
      </c>
      <c r="C30" s="7">
        <v>2010</v>
      </c>
      <c r="D30" s="18" t="s">
        <v>573</v>
      </c>
      <c r="E30" s="7" t="s">
        <v>230</v>
      </c>
      <c r="F30" s="7" t="s">
        <v>313</v>
      </c>
      <c r="G30" s="7" t="s">
        <v>541</v>
      </c>
      <c r="H30" s="7" t="s">
        <v>537</v>
      </c>
      <c r="I30" s="7" t="s">
        <v>1933</v>
      </c>
      <c r="J30" s="7" t="s">
        <v>1321</v>
      </c>
      <c r="K30" s="7" t="s">
        <v>575</v>
      </c>
      <c r="L30" s="7" t="s">
        <v>576</v>
      </c>
      <c r="M30" s="7">
        <v>22</v>
      </c>
      <c r="N30" s="7" t="s">
        <v>577</v>
      </c>
      <c r="O30" s="7" t="s">
        <v>255</v>
      </c>
      <c r="P30" s="7" t="s">
        <v>255</v>
      </c>
      <c r="Q30" s="7" t="s">
        <v>18</v>
      </c>
      <c r="R30" s="7" t="s">
        <v>19</v>
      </c>
      <c r="S30" s="7" t="s">
        <v>18</v>
      </c>
      <c r="T30" s="7" t="s">
        <v>18</v>
      </c>
      <c r="U30" s="7" t="s">
        <v>18</v>
      </c>
      <c r="V30" s="7" t="s">
        <v>18</v>
      </c>
      <c r="W30" s="7" t="s">
        <v>18</v>
      </c>
      <c r="X30" s="7" t="s">
        <v>18</v>
      </c>
    </row>
    <row r="31" spans="1:24" ht="128" x14ac:dyDescent="0.2">
      <c r="A31" s="7" t="s">
        <v>587</v>
      </c>
      <c r="B31" s="7" t="s">
        <v>586</v>
      </c>
      <c r="C31" s="7">
        <v>2010</v>
      </c>
      <c r="D31" s="18" t="s">
        <v>585</v>
      </c>
      <c r="E31" s="7" t="s">
        <v>230</v>
      </c>
      <c r="F31" s="7" t="s">
        <v>309</v>
      </c>
      <c r="G31" s="7" t="s">
        <v>592</v>
      </c>
      <c r="H31" s="7" t="s">
        <v>1987</v>
      </c>
      <c r="I31" s="7" t="s">
        <v>1934</v>
      </c>
      <c r="J31" s="18" t="s">
        <v>1988</v>
      </c>
      <c r="K31" s="7" t="s">
        <v>1782</v>
      </c>
      <c r="L31" s="7" t="s">
        <v>1989</v>
      </c>
      <c r="M31" s="7">
        <v>10</v>
      </c>
      <c r="N31" s="7" t="s">
        <v>255</v>
      </c>
      <c r="O31" s="7" t="s">
        <v>266</v>
      </c>
      <c r="V31" s="7" t="s">
        <v>18</v>
      </c>
      <c r="W31" s="7" t="s">
        <v>18</v>
      </c>
      <c r="X31" s="7" t="s">
        <v>18</v>
      </c>
    </row>
    <row r="32" spans="1:24" ht="144" x14ac:dyDescent="0.2">
      <c r="B32" s="7" t="s">
        <v>591</v>
      </c>
      <c r="C32" s="7">
        <v>2010</v>
      </c>
      <c r="D32" s="18" t="s">
        <v>590</v>
      </c>
      <c r="E32" s="7" t="s">
        <v>241</v>
      </c>
      <c r="F32" s="7" t="s">
        <v>597</v>
      </c>
      <c r="G32" s="7" t="s">
        <v>593</v>
      </c>
      <c r="H32" s="7" t="s">
        <v>537</v>
      </c>
      <c r="I32" s="7" t="s">
        <v>596</v>
      </c>
      <c r="J32" s="7" t="s">
        <v>598</v>
      </c>
      <c r="K32" s="7" t="s">
        <v>595</v>
      </c>
      <c r="L32" s="7" t="s">
        <v>256</v>
      </c>
      <c r="M32" s="7">
        <v>0</v>
      </c>
      <c r="N32" s="7" t="s">
        <v>534</v>
      </c>
      <c r="O32" s="7" t="s">
        <v>594</v>
      </c>
      <c r="P32" s="7" t="s">
        <v>18</v>
      </c>
      <c r="Q32" s="7" t="s">
        <v>19</v>
      </c>
      <c r="R32" s="7" t="s">
        <v>19</v>
      </c>
      <c r="S32" s="7" t="s">
        <v>18</v>
      </c>
      <c r="T32" s="7" t="s">
        <v>19</v>
      </c>
      <c r="U32" s="7" t="s">
        <v>19</v>
      </c>
      <c r="V32" s="7" t="s">
        <v>18</v>
      </c>
      <c r="W32" s="7" t="s">
        <v>18</v>
      </c>
      <c r="X32" s="7" t="s">
        <v>18</v>
      </c>
    </row>
    <row r="33" spans="1:24" ht="160" x14ac:dyDescent="0.2">
      <c r="A33" s="7" t="s">
        <v>1935</v>
      </c>
      <c r="B33" s="7" t="s">
        <v>617</v>
      </c>
      <c r="C33" s="7">
        <v>2011</v>
      </c>
      <c r="D33" s="18" t="s">
        <v>616</v>
      </c>
      <c r="E33" s="7" t="s">
        <v>241</v>
      </c>
      <c r="F33" s="7" t="s">
        <v>622</v>
      </c>
      <c r="G33" s="7" t="s">
        <v>619</v>
      </c>
      <c r="H33" s="7" t="s">
        <v>621</v>
      </c>
      <c r="I33" s="7" t="s">
        <v>1936</v>
      </c>
      <c r="J33" s="7" t="s">
        <v>2193</v>
      </c>
      <c r="K33" s="7" t="s">
        <v>386</v>
      </c>
      <c r="L33" s="7" t="s">
        <v>256</v>
      </c>
      <c r="M33" s="7">
        <v>0</v>
      </c>
      <c r="N33" s="7" t="s">
        <v>255</v>
      </c>
      <c r="O33" s="7" t="s">
        <v>618</v>
      </c>
      <c r="P33" s="7" t="s">
        <v>620</v>
      </c>
      <c r="Q33" s="7" t="s">
        <v>18</v>
      </c>
      <c r="R33" s="7" t="s">
        <v>18</v>
      </c>
      <c r="S33" s="7" t="s">
        <v>18</v>
      </c>
      <c r="T33" s="7" t="s">
        <v>19</v>
      </c>
      <c r="U33" s="7" t="s">
        <v>18</v>
      </c>
      <c r="V33" s="7" t="s">
        <v>18</v>
      </c>
      <c r="W33" s="7" t="s">
        <v>18</v>
      </c>
      <c r="X33" s="7" t="s">
        <v>19</v>
      </c>
    </row>
    <row r="34" spans="1:24" ht="96" x14ac:dyDescent="0.2">
      <c r="A34" s="7" t="s">
        <v>635</v>
      </c>
      <c r="B34" s="7" t="s">
        <v>636</v>
      </c>
      <c r="C34" s="7">
        <v>2011</v>
      </c>
      <c r="D34" s="18" t="s">
        <v>634</v>
      </c>
      <c r="E34" s="7" t="s">
        <v>241</v>
      </c>
      <c r="F34" s="7" t="s">
        <v>255</v>
      </c>
      <c r="G34" s="7" t="s">
        <v>633</v>
      </c>
      <c r="H34" s="7" t="s">
        <v>1937</v>
      </c>
      <c r="I34" s="7" t="s">
        <v>631</v>
      </c>
      <c r="J34" s="7" t="s">
        <v>2194</v>
      </c>
      <c r="K34" s="7" t="s">
        <v>632</v>
      </c>
    </row>
    <row r="35" spans="1:24" ht="96" x14ac:dyDescent="0.2">
      <c r="A35" s="7" t="s">
        <v>667</v>
      </c>
      <c r="B35" s="7" t="s">
        <v>638</v>
      </c>
      <c r="C35" s="7">
        <v>2011</v>
      </c>
      <c r="D35" s="18" t="s">
        <v>637</v>
      </c>
      <c r="E35" s="7" t="s">
        <v>241</v>
      </c>
      <c r="F35" s="7" t="s">
        <v>78</v>
      </c>
      <c r="G35" s="7" t="s">
        <v>639</v>
      </c>
      <c r="H35" s="7" t="s">
        <v>804</v>
      </c>
      <c r="I35" s="7" t="s">
        <v>1938</v>
      </c>
      <c r="J35" s="7" t="s">
        <v>1322</v>
      </c>
      <c r="K35" s="7" t="s">
        <v>641</v>
      </c>
      <c r="L35" s="7" t="s">
        <v>640</v>
      </c>
      <c r="M35" s="7">
        <v>31</v>
      </c>
      <c r="N35" s="7" t="s">
        <v>643</v>
      </c>
      <c r="O35" s="7" t="s">
        <v>642</v>
      </c>
      <c r="P35" s="7" t="s">
        <v>643</v>
      </c>
      <c r="Q35" s="7" t="s">
        <v>18</v>
      </c>
      <c r="R35" s="7" t="s">
        <v>18</v>
      </c>
      <c r="S35" s="7" t="s">
        <v>18</v>
      </c>
      <c r="T35" s="7" t="s">
        <v>19</v>
      </c>
      <c r="U35" s="7" t="s">
        <v>18</v>
      </c>
      <c r="V35" s="7" t="s">
        <v>19</v>
      </c>
      <c r="W35" s="7" t="s">
        <v>18</v>
      </c>
      <c r="X35" s="7" t="s">
        <v>18</v>
      </c>
    </row>
    <row r="36" spans="1:24" ht="80" x14ac:dyDescent="0.2">
      <c r="A36" s="7" t="s">
        <v>2195</v>
      </c>
      <c r="B36" s="7" t="s">
        <v>645</v>
      </c>
      <c r="C36" s="7">
        <v>2011</v>
      </c>
      <c r="D36" s="18" t="s">
        <v>644</v>
      </c>
      <c r="E36" s="7" t="s">
        <v>230</v>
      </c>
      <c r="F36" s="7" t="s">
        <v>313</v>
      </c>
      <c r="G36" s="7" t="s">
        <v>651</v>
      </c>
      <c r="H36" s="7" t="s">
        <v>646</v>
      </c>
      <c r="I36" s="7" t="s">
        <v>650</v>
      </c>
      <c r="J36" s="7" t="s">
        <v>2196</v>
      </c>
      <c r="K36" s="7" t="s">
        <v>733</v>
      </c>
      <c r="M36" s="7">
        <v>27</v>
      </c>
      <c r="N36" s="7" t="s">
        <v>647</v>
      </c>
      <c r="O36" s="7" t="s">
        <v>648</v>
      </c>
      <c r="P36" s="7" t="s">
        <v>649</v>
      </c>
      <c r="Q36" s="7" t="s">
        <v>18</v>
      </c>
      <c r="R36" s="7" t="s">
        <v>18</v>
      </c>
      <c r="S36" s="7" t="s">
        <v>18</v>
      </c>
      <c r="T36" s="7" t="s">
        <v>19</v>
      </c>
      <c r="U36" s="7" t="s">
        <v>18</v>
      </c>
      <c r="V36" s="7" t="s">
        <v>19</v>
      </c>
      <c r="W36" s="7" t="s">
        <v>18</v>
      </c>
      <c r="X36" s="7" t="s">
        <v>18</v>
      </c>
    </row>
    <row r="37" spans="1:24" ht="144" x14ac:dyDescent="0.2">
      <c r="A37" s="7" t="s">
        <v>689</v>
      </c>
      <c r="B37" s="7" t="s">
        <v>685</v>
      </c>
      <c r="C37" s="7">
        <v>2012</v>
      </c>
      <c r="D37" s="18" t="s">
        <v>684</v>
      </c>
      <c r="E37" s="7" t="s">
        <v>230</v>
      </c>
      <c r="F37" s="7" t="s">
        <v>688</v>
      </c>
      <c r="G37" s="7" t="s">
        <v>691</v>
      </c>
      <c r="H37" s="7" t="s">
        <v>723</v>
      </c>
      <c r="I37" s="7" t="s">
        <v>738</v>
      </c>
      <c r="J37" s="7" t="s">
        <v>690</v>
      </c>
      <c r="K37" s="7" t="s">
        <v>687</v>
      </c>
      <c r="L37" s="7" t="s">
        <v>692</v>
      </c>
      <c r="M37" s="7">
        <v>29</v>
      </c>
      <c r="N37" s="7" t="s">
        <v>643</v>
      </c>
      <c r="O37" s="7" t="s">
        <v>693</v>
      </c>
      <c r="P37" s="7" t="s">
        <v>255</v>
      </c>
      <c r="Q37" s="7" t="s">
        <v>19</v>
      </c>
      <c r="R37" s="7" t="s">
        <v>19</v>
      </c>
      <c r="S37" s="7" t="s">
        <v>19</v>
      </c>
      <c r="T37" s="7" t="s">
        <v>694</v>
      </c>
      <c r="U37" s="7" t="s">
        <v>19</v>
      </c>
      <c r="V37" s="7" t="s">
        <v>19</v>
      </c>
      <c r="W37" s="7" t="s">
        <v>35</v>
      </c>
      <c r="X37" s="7" t="s">
        <v>18</v>
      </c>
    </row>
    <row r="38" spans="1:24" ht="80" x14ac:dyDescent="0.2">
      <c r="B38" s="7" t="s">
        <v>700</v>
      </c>
      <c r="C38" s="7">
        <v>2012</v>
      </c>
      <c r="D38" s="18" t="s">
        <v>701</v>
      </c>
      <c r="E38" s="7" t="s">
        <v>241</v>
      </c>
      <c r="F38" s="7" t="s">
        <v>255</v>
      </c>
      <c r="G38" s="7" t="s">
        <v>705</v>
      </c>
      <c r="H38" s="7" t="s">
        <v>704</v>
      </c>
      <c r="I38" s="7" t="s">
        <v>1939</v>
      </c>
      <c r="J38" s="7" t="s">
        <v>702</v>
      </c>
      <c r="K38" s="7" t="s">
        <v>703</v>
      </c>
      <c r="L38" s="7" t="s">
        <v>256</v>
      </c>
      <c r="M38" s="7">
        <v>0</v>
      </c>
      <c r="N38" s="7" t="s">
        <v>255</v>
      </c>
      <c r="O38" s="7" t="s">
        <v>255</v>
      </c>
      <c r="P38" s="7" t="s">
        <v>255</v>
      </c>
      <c r="Q38" s="7" t="s">
        <v>18</v>
      </c>
      <c r="R38" s="7" t="s">
        <v>18</v>
      </c>
      <c r="S38" s="7" t="s">
        <v>18</v>
      </c>
      <c r="T38" s="7" t="s">
        <v>315</v>
      </c>
      <c r="U38" s="7" t="s">
        <v>18</v>
      </c>
      <c r="V38" s="7" t="s">
        <v>35</v>
      </c>
      <c r="W38" s="7" t="s">
        <v>35</v>
      </c>
      <c r="X38" s="7" t="s">
        <v>35</v>
      </c>
    </row>
    <row r="39" spans="1:24" ht="409" x14ac:dyDescent="0.2">
      <c r="A39" s="7" t="s">
        <v>728</v>
      </c>
      <c r="B39" s="7" t="s">
        <v>727</v>
      </c>
      <c r="C39" s="7">
        <v>2012</v>
      </c>
      <c r="D39" s="18" t="s">
        <v>725</v>
      </c>
      <c r="E39" s="7" t="s">
        <v>230</v>
      </c>
      <c r="F39" s="7" t="s">
        <v>254</v>
      </c>
      <c r="G39" s="7" t="s">
        <v>726</v>
      </c>
      <c r="H39" s="7" t="s">
        <v>704</v>
      </c>
      <c r="I39" s="7" t="s">
        <v>1940</v>
      </c>
      <c r="J39" s="7" t="s">
        <v>2197</v>
      </c>
      <c r="K39" s="7" t="s">
        <v>732</v>
      </c>
      <c r="L39" s="7" t="s">
        <v>729</v>
      </c>
      <c r="M39" s="7">
        <v>23</v>
      </c>
      <c r="N39" s="7" t="s">
        <v>577</v>
      </c>
      <c r="O39" s="7" t="s">
        <v>731</v>
      </c>
      <c r="P39" s="7" t="s">
        <v>730</v>
      </c>
      <c r="Q39" s="7" t="s">
        <v>19</v>
      </c>
      <c r="R39" s="7" t="s">
        <v>19</v>
      </c>
      <c r="S39" s="7" t="s">
        <v>19</v>
      </c>
      <c r="T39" s="7" t="s">
        <v>19</v>
      </c>
      <c r="U39" s="7" t="s">
        <v>19</v>
      </c>
      <c r="V39" s="7" t="s">
        <v>255</v>
      </c>
      <c r="W39" s="7" t="s">
        <v>255</v>
      </c>
      <c r="X39" s="7" t="s">
        <v>255</v>
      </c>
    </row>
    <row r="40" spans="1:24" ht="144" x14ac:dyDescent="0.2">
      <c r="A40" s="7" t="s">
        <v>747</v>
      </c>
      <c r="B40" s="7" t="s">
        <v>736</v>
      </c>
      <c r="C40" s="7">
        <v>2012</v>
      </c>
      <c r="D40" s="18" t="s">
        <v>737</v>
      </c>
      <c r="E40" s="7" t="s">
        <v>230</v>
      </c>
      <c r="F40" s="7" t="s">
        <v>254</v>
      </c>
      <c r="G40" s="7" t="s">
        <v>740</v>
      </c>
      <c r="H40" s="7" t="s">
        <v>739</v>
      </c>
      <c r="I40" s="7" t="s">
        <v>1941</v>
      </c>
      <c r="J40" s="7" t="s">
        <v>2198</v>
      </c>
      <c r="K40" s="7" t="s">
        <v>741</v>
      </c>
      <c r="L40" s="7" t="s">
        <v>742</v>
      </c>
      <c r="M40" s="7">
        <v>10</v>
      </c>
      <c r="N40" s="7" t="s">
        <v>255</v>
      </c>
      <c r="O40" s="7" t="s">
        <v>255</v>
      </c>
      <c r="P40" s="7" t="s">
        <v>255</v>
      </c>
      <c r="Q40" s="7" t="s">
        <v>19</v>
      </c>
      <c r="R40" s="7" t="s">
        <v>19</v>
      </c>
      <c r="S40" s="7" t="s">
        <v>19</v>
      </c>
      <c r="T40" s="7" t="s">
        <v>18</v>
      </c>
      <c r="U40" s="7" t="s">
        <v>19</v>
      </c>
      <c r="V40" s="7" t="s">
        <v>18</v>
      </c>
      <c r="W40" s="7" t="s">
        <v>18</v>
      </c>
      <c r="X40" s="7" t="s">
        <v>255</v>
      </c>
    </row>
    <row r="41" spans="1:24" ht="112" x14ac:dyDescent="0.2">
      <c r="B41" s="7" t="s">
        <v>234</v>
      </c>
      <c r="C41" s="15">
        <v>2014</v>
      </c>
      <c r="D41" s="18" t="s">
        <v>225</v>
      </c>
      <c r="E41" s="7" t="s">
        <v>241</v>
      </c>
      <c r="F41" s="7" t="s">
        <v>235</v>
      </c>
      <c r="G41" s="7" t="s">
        <v>237</v>
      </c>
      <c r="H41" s="7" t="s">
        <v>803</v>
      </c>
      <c r="I41" s="17" t="s">
        <v>1942</v>
      </c>
      <c r="J41" s="7" t="s">
        <v>858</v>
      </c>
      <c r="K41" s="7" t="s">
        <v>239</v>
      </c>
      <c r="L41" s="7" t="s">
        <v>238</v>
      </c>
      <c r="M41" s="7">
        <v>14</v>
      </c>
      <c r="N41" s="7" t="s">
        <v>18</v>
      </c>
      <c r="O41" s="7" t="s">
        <v>236</v>
      </c>
      <c r="P41" s="7" t="s">
        <v>35</v>
      </c>
      <c r="Q41" s="7" t="s">
        <v>19</v>
      </c>
      <c r="R41" s="7" t="s">
        <v>18</v>
      </c>
      <c r="S41" s="7" t="s">
        <v>240</v>
      </c>
      <c r="T41" s="7" t="s">
        <v>18</v>
      </c>
      <c r="U41" s="7" t="s">
        <v>18</v>
      </c>
    </row>
    <row r="42" spans="1:24" ht="64" x14ac:dyDescent="0.2">
      <c r="B42" s="7" t="s">
        <v>258</v>
      </c>
      <c r="C42" s="15">
        <v>2016</v>
      </c>
      <c r="D42" s="18" t="s">
        <v>227</v>
      </c>
      <c r="E42" s="7" t="s">
        <v>230</v>
      </c>
      <c r="F42" s="7" t="s">
        <v>254</v>
      </c>
      <c r="G42" s="7" t="s">
        <v>253</v>
      </c>
      <c r="H42" s="7" t="s">
        <v>522</v>
      </c>
      <c r="I42" s="7" t="s">
        <v>1943</v>
      </c>
      <c r="J42" s="7" t="s">
        <v>881</v>
      </c>
      <c r="K42" s="7" t="s">
        <v>386</v>
      </c>
      <c r="L42" s="7" t="s">
        <v>256</v>
      </c>
      <c r="M42" s="7">
        <v>0</v>
      </c>
      <c r="N42" s="7" t="s">
        <v>255</v>
      </c>
      <c r="O42" s="7" t="s">
        <v>257</v>
      </c>
      <c r="P42" s="7" t="s">
        <v>35</v>
      </c>
      <c r="Q42" s="7" t="s">
        <v>18</v>
      </c>
      <c r="R42" s="7" t="s">
        <v>18</v>
      </c>
      <c r="S42" s="7" t="s">
        <v>18</v>
      </c>
      <c r="T42" s="7" t="s">
        <v>19</v>
      </c>
      <c r="U42" s="7" t="s">
        <v>18</v>
      </c>
      <c r="V42" s="7" t="s">
        <v>35</v>
      </c>
      <c r="W42" s="7" t="s">
        <v>252</v>
      </c>
      <c r="X42" s="7" t="s">
        <v>252</v>
      </c>
    </row>
    <row r="43" spans="1:24" ht="160" x14ac:dyDescent="0.2">
      <c r="A43" s="7" t="s">
        <v>2200</v>
      </c>
      <c r="B43" s="7" t="s">
        <v>271</v>
      </c>
      <c r="C43" s="15">
        <v>2016</v>
      </c>
      <c r="D43" s="18" t="s">
        <v>228</v>
      </c>
      <c r="E43" s="7" t="s">
        <v>241</v>
      </c>
      <c r="F43" s="7" t="s">
        <v>260</v>
      </c>
      <c r="G43" s="7" t="s">
        <v>270</v>
      </c>
      <c r="H43" s="7" t="s">
        <v>802</v>
      </c>
      <c r="I43" s="7" t="s">
        <v>1917</v>
      </c>
      <c r="J43" s="11" t="s">
        <v>2199</v>
      </c>
      <c r="K43" s="14" t="s">
        <v>268</v>
      </c>
      <c r="L43" s="7" t="s">
        <v>269</v>
      </c>
      <c r="M43" s="7">
        <v>184</v>
      </c>
      <c r="N43" s="7" t="s">
        <v>265</v>
      </c>
      <c r="O43" s="7" t="s">
        <v>266</v>
      </c>
      <c r="P43" s="7" t="s">
        <v>255</v>
      </c>
      <c r="Q43" s="11" t="s">
        <v>19</v>
      </c>
      <c r="R43" s="11" t="s">
        <v>19</v>
      </c>
      <c r="S43" s="11" t="s">
        <v>19</v>
      </c>
      <c r="T43" s="7" t="s">
        <v>18</v>
      </c>
      <c r="U43" s="7" t="s">
        <v>19</v>
      </c>
      <c r="V43" s="7" t="s">
        <v>18</v>
      </c>
      <c r="W43" s="7" t="s">
        <v>18</v>
      </c>
      <c r="X43" s="7" t="s">
        <v>18</v>
      </c>
    </row>
    <row r="44" spans="1:24" ht="96" x14ac:dyDescent="0.2">
      <c r="A44" s="17" t="s">
        <v>2201</v>
      </c>
      <c r="B44" s="7" t="s">
        <v>754</v>
      </c>
      <c r="C44" s="7">
        <v>2013</v>
      </c>
      <c r="D44" s="18" t="s">
        <v>753</v>
      </c>
    </row>
    <row r="45" spans="1:24" ht="176" x14ac:dyDescent="0.2">
      <c r="A45" s="17" t="s">
        <v>2205</v>
      </c>
      <c r="B45" s="7" t="s">
        <v>766</v>
      </c>
      <c r="C45" s="7">
        <v>2013</v>
      </c>
      <c r="D45" s="18" t="s">
        <v>765</v>
      </c>
      <c r="E45" s="7" t="s">
        <v>230</v>
      </c>
      <c r="F45" s="7" t="s">
        <v>332</v>
      </c>
      <c r="G45" s="7" t="s">
        <v>771</v>
      </c>
      <c r="H45" s="7" t="s">
        <v>801</v>
      </c>
      <c r="I45" s="7" t="s">
        <v>772</v>
      </c>
      <c r="J45" s="7" t="s">
        <v>773</v>
      </c>
      <c r="K45" s="7" t="s">
        <v>767</v>
      </c>
      <c r="L45" s="7" t="s">
        <v>770</v>
      </c>
      <c r="N45" s="7" t="s">
        <v>768</v>
      </c>
      <c r="P45" s="7" t="s">
        <v>769</v>
      </c>
      <c r="Q45" s="7" t="s">
        <v>18</v>
      </c>
      <c r="R45" s="7" t="s">
        <v>18</v>
      </c>
      <c r="S45" s="7" t="s">
        <v>18</v>
      </c>
      <c r="T45" s="7" t="s">
        <v>19</v>
      </c>
      <c r="U45" s="7" t="s">
        <v>18</v>
      </c>
      <c r="V45" s="7" t="s">
        <v>19</v>
      </c>
      <c r="W45" s="7" t="s">
        <v>19</v>
      </c>
      <c r="X45" s="7" t="s">
        <v>19</v>
      </c>
    </row>
    <row r="46" spans="1:24" ht="64" x14ac:dyDescent="0.2">
      <c r="B46" s="7" t="s">
        <v>774</v>
      </c>
      <c r="C46" s="7">
        <v>2013</v>
      </c>
      <c r="D46" s="18" t="s">
        <v>775</v>
      </c>
      <c r="E46" s="7" t="s">
        <v>230</v>
      </c>
      <c r="F46" s="7" t="s">
        <v>778</v>
      </c>
      <c r="G46" s="7" t="s">
        <v>777</v>
      </c>
      <c r="H46" s="7" t="s">
        <v>439</v>
      </c>
      <c r="I46" s="7" t="s">
        <v>1944</v>
      </c>
      <c r="J46" s="7" t="s">
        <v>2202</v>
      </c>
      <c r="K46" s="7" t="s">
        <v>386</v>
      </c>
      <c r="L46" s="7" t="s">
        <v>256</v>
      </c>
      <c r="M46" s="7">
        <v>0</v>
      </c>
      <c r="N46" s="7" t="s">
        <v>643</v>
      </c>
      <c r="O46" s="7" t="s">
        <v>776</v>
      </c>
      <c r="P46" s="7" t="s">
        <v>643</v>
      </c>
      <c r="Q46" s="7" t="s">
        <v>18</v>
      </c>
      <c r="R46" s="7" t="s">
        <v>18</v>
      </c>
      <c r="S46" s="7" t="s">
        <v>18</v>
      </c>
      <c r="T46" s="7" t="s">
        <v>19</v>
      </c>
      <c r="U46" s="7" t="s">
        <v>18</v>
      </c>
      <c r="V46" s="7" t="s">
        <v>35</v>
      </c>
      <c r="W46" s="7" t="s">
        <v>35</v>
      </c>
      <c r="X46" s="7" t="s">
        <v>18</v>
      </c>
    </row>
    <row r="47" spans="1:24" ht="80" x14ac:dyDescent="0.2">
      <c r="A47" s="7" t="s">
        <v>813</v>
      </c>
      <c r="B47" s="7" t="s">
        <v>796</v>
      </c>
      <c r="C47" s="7">
        <v>2013</v>
      </c>
      <c r="D47" s="18" t="s">
        <v>797</v>
      </c>
      <c r="E47" s="7" t="s">
        <v>230</v>
      </c>
      <c r="F47" s="7" t="s">
        <v>567</v>
      </c>
      <c r="G47" s="7" t="s">
        <v>812</v>
      </c>
      <c r="H47" s="7" t="s">
        <v>800</v>
      </c>
      <c r="I47" s="7" t="s">
        <v>1945</v>
      </c>
      <c r="J47" s="7" t="s">
        <v>799</v>
      </c>
      <c r="K47" s="7" t="s">
        <v>386</v>
      </c>
      <c r="L47" s="7" t="s">
        <v>255</v>
      </c>
      <c r="M47" s="7">
        <v>0</v>
      </c>
      <c r="N47" s="7" t="s">
        <v>577</v>
      </c>
      <c r="O47" s="7" t="s">
        <v>798</v>
      </c>
      <c r="P47" s="7" t="s">
        <v>643</v>
      </c>
      <c r="Q47" s="7" t="s">
        <v>18</v>
      </c>
      <c r="R47" s="7" t="s">
        <v>18</v>
      </c>
      <c r="S47" s="7" t="s">
        <v>18</v>
      </c>
      <c r="T47" s="7" t="s">
        <v>19</v>
      </c>
      <c r="U47" s="7" t="s">
        <v>18</v>
      </c>
      <c r="V47" s="7" t="s">
        <v>255</v>
      </c>
      <c r="W47" s="7" t="s">
        <v>255</v>
      </c>
      <c r="X47" s="7" t="s">
        <v>255</v>
      </c>
    </row>
    <row r="48" spans="1:24" ht="96" x14ac:dyDescent="0.2">
      <c r="B48" s="7" t="s">
        <v>524</v>
      </c>
      <c r="C48" s="7">
        <v>2013</v>
      </c>
      <c r="D48" s="18" t="s">
        <v>814</v>
      </c>
      <c r="E48" s="7" t="s">
        <v>230</v>
      </c>
      <c r="F48" s="7" t="s">
        <v>821</v>
      </c>
      <c r="G48" s="7" t="s">
        <v>815</v>
      </c>
      <c r="H48" s="7" t="s">
        <v>800</v>
      </c>
      <c r="I48" s="7" t="s">
        <v>1946</v>
      </c>
      <c r="J48" s="7" t="s">
        <v>819</v>
      </c>
      <c r="K48" s="7" t="s">
        <v>818</v>
      </c>
      <c r="L48" s="7" t="s">
        <v>820</v>
      </c>
      <c r="M48" s="7">
        <v>16</v>
      </c>
      <c r="N48" s="7" t="s">
        <v>822</v>
      </c>
      <c r="O48" s="7" t="s">
        <v>823</v>
      </c>
      <c r="P48" s="7" t="s">
        <v>643</v>
      </c>
      <c r="Q48" s="7" t="s">
        <v>18</v>
      </c>
      <c r="R48" s="7" t="s">
        <v>18</v>
      </c>
      <c r="S48" s="7" t="s">
        <v>18</v>
      </c>
      <c r="T48" s="7" t="s">
        <v>315</v>
      </c>
      <c r="U48" s="7" t="s">
        <v>18</v>
      </c>
      <c r="V48" s="7" t="s">
        <v>255</v>
      </c>
      <c r="W48" s="7" t="s">
        <v>255</v>
      </c>
      <c r="X48" s="7" t="s">
        <v>255</v>
      </c>
    </row>
    <row r="49" spans="1:24" ht="112" x14ac:dyDescent="0.2">
      <c r="A49" s="7" t="s">
        <v>835</v>
      </c>
      <c r="B49" s="7" t="s">
        <v>828</v>
      </c>
      <c r="C49" s="7">
        <v>2013</v>
      </c>
      <c r="D49" s="18" t="s">
        <v>827</v>
      </c>
      <c r="E49" s="7" t="s">
        <v>230</v>
      </c>
      <c r="F49" s="7" t="s">
        <v>826</v>
      </c>
      <c r="G49" s="7" t="s">
        <v>830</v>
      </c>
      <c r="H49" s="7" t="s">
        <v>800</v>
      </c>
      <c r="I49" s="7" t="s">
        <v>1947</v>
      </c>
      <c r="J49" s="7" t="s">
        <v>834</v>
      </c>
      <c r="K49" s="7" t="s">
        <v>831</v>
      </c>
      <c r="L49" s="7" t="s">
        <v>832</v>
      </c>
      <c r="M49" s="7">
        <v>612</v>
      </c>
      <c r="N49" s="7" t="s">
        <v>326</v>
      </c>
      <c r="O49" s="7" t="s">
        <v>829</v>
      </c>
      <c r="P49" s="7" t="s">
        <v>643</v>
      </c>
      <c r="Q49" s="7" t="s">
        <v>18</v>
      </c>
      <c r="R49" s="7" t="s">
        <v>18</v>
      </c>
      <c r="S49" s="7" t="s">
        <v>18</v>
      </c>
      <c r="T49" s="7" t="s">
        <v>19</v>
      </c>
      <c r="U49" s="7" t="s">
        <v>18</v>
      </c>
      <c r="V49" s="7" t="s">
        <v>18</v>
      </c>
      <c r="W49" s="7" t="s">
        <v>18</v>
      </c>
      <c r="X49" s="7" t="s">
        <v>833</v>
      </c>
    </row>
    <row r="50" spans="1:24" ht="112" x14ac:dyDescent="0.2">
      <c r="B50" s="7" t="s">
        <v>838</v>
      </c>
      <c r="C50" s="7">
        <v>2013</v>
      </c>
      <c r="D50" s="18" t="s">
        <v>837</v>
      </c>
      <c r="E50" s="7" t="s">
        <v>241</v>
      </c>
      <c r="F50" s="7" t="s">
        <v>844</v>
      </c>
      <c r="G50" s="7" t="s">
        <v>843</v>
      </c>
      <c r="H50" s="7" t="s">
        <v>842</v>
      </c>
      <c r="I50" s="7" t="s">
        <v>1948</v>
      </c>
      <c r="J50" s="7" t="s">
        <v>2203</v>
      </c>
      <c r="K50" s="7" t="s">
        <v>841</v>
      </c>
      <c r="L50" s="7" t="s">
        <v>256</v>
      </c>
      <c r="M50" s="7">
        <v>0</v>
      </c>
      <c r="N50" s="7" t="s">
        <v>840</v>
      </c>
      <c r="O50" s="7" t="s">
        <v>839</v>
      </c>
      <c r="P50" s="7" t="s">
        <v>643</v>
      </c>
      <c r="Q50" s="7" t="s">
        <v>18</v>
      </c>
      <c r="R50" s="7" t="s">
        <v>19</v>
      </c>
      <c r="S50" s="7" t="s">
        <v>19</v>
      </c>
      <c r="T50" s="7" t="s">
        <v>19</v>
      </c>
      <c r="U50" s="7" t="s">
        <v>18</v>
      </c>
      <c r="V50" s="7" t="s">
        <v>35</v>
      </c>
      <c r="W50" s="7" t="s">
        <v>35</v>
      </c>
      <c r="X50" s="7" t="s">
        <v>35</v>
      </c>
    </row>
    <row r="51" spans="1:24" ht="144" x14ac:dyDescent="0.2">
      <c r="A51" s="7" t="s">
        <v>868</v>
      </c>
      <c r="B51" s="7" t="s">
        <v>862</v>
      </c>
      <c r="C51" s="7">
        <v>2014</v>
      </c>
      <c r="D51" s="18" t="s">
        <v>863</v>
      </c>
      <c r="E51" s="7" t="s">
        <v>230</v>
      </c>
      <c r="F51" s="7" t="s">
        <v>864</v>
      </c>
      <c r="G51" s="7" t="s">
        <v>869</v>
      </c>
      <c r="H51" s="7" t="s">
        <v>867</v>
      </c>
      <c r="I51" s="7" t="s">
        <v>865</v>
      </c>
      <c r="J51" s="7" t="s">
        <v>2204</v>
      </c>
      <c r="K51" s="7" t="s">
        <v>866</v>
      </c>
    </row>
    <row r="52" spans="1:24" ht="144" x14ac:dyDescent="0.2">
      <c r="A52" s="7" t="s">
        <v>873</v>
      </c>
      <c r="B52" s="7" t="s">
        <v>872</v>
      </c>
      <c r="C52" s="7">
        <v>2014</v>
      </c>
      <c r="D52" s="18" t="s">
        <v>870</v>
      </c>
      <c r="E52" s="7" t="s">
        <v>241</v>
      </c>
      <c r="F52" s="7" t="s">
        <v>255</v>
      </c>
      <c r="G52" s="7" t="s">
        <v>871</v>
      </c>
      <c r="H52" s="7" t="s">
        <v>800</v>
      </c>
      <c r="I52" s="7" t="s">
        <v>1949</v>
      </c>
      <c r="J52" s="7" t="s">
        <v>2206</v>
      </c>
      <c r="K52" s="7" t="s">
        <v>874</v>
      </c>
      <c r="L52" s="7" t="s">
        <v>875</v>
      </c>
      <c r="M52" s="7">
        <v>4</v>
      </c>
      <c r="N52" s="7" t="s">
        <v>876</v>
      </c>
      <c r="O52" s="7" t="s">
        <v>255</v>
      </c>
      <c r="P52" s="7" t="s">
        <v>877</v>
      </c>
      <c r="Q52" s="7" t="s">
        <v>19</v>
      </c>
      <c r="R52" s="7" t="s">
        <v>19</v>
      </c>
      <c r="S52" s="7" t="s">
        <v>19</v>
      </c>
      <c r="T52" s="7" t="s">
        <v>18</v>
      </c>
      <c r="U52" s="7" t="s">
        <v>19</v>
      </c>
      <c r="V52" s="7" t="s">
        <v>255</v>
      </c>
      <c r="W52" s="7" t="s">
        <v>255</v>
      </c>
      <c r="X52" s="7" t="s">
        <v>255</v>
      </c>
    </row>
    <row r="53" spans="1:24" ht="80" x14ac:dyDescent="0.2">
      <c r="B53" s="7" t="s">
        <v>880</v>
      </c>
      <c r="C53" s="7">
        <v>2014</v>
      </c>
      <c r="D53" s="18" t="s">
        <v>879</v>
      </c>
      <c r="E53" s="7" t="s">
        <v>241</v>
      </c>
      <c r="F53" s="7" t="s">
        <v>884</v>
      </c>
      <c r="G53" s="7" t="s">
        <v>882</v>
      </c>
      <c r="H53" s="7" t="s">
        <v>800</v>
      </c>
      <c r="I53" s="7" t="s">
        <v>1950</v>
      </c>
      <c r="J53" s="7" t="s">
        <v>881</v>
      </c>
      <c r="K53" s="7" t="s">
        <v>878</v>
      </c>
      <c r="L53" s="7" t="s">
        <v>883</v>
      </c>
      <c r="M53" s="7">
        <v>28</v>
      </c>
      <c r="N53" s="7" t="s">
        <v>255</v>
      </c>
      <c r="O53" s="7" t="s">
        <v>255</v>
      </c>
      <c r="P53" s="7" t="s">
        <v>255</v>
      </c>
      <c r="Q53" s="7" t="s">
        <v>18</v>
      </c>
      <c r="R53" s="7" t="s">
        <v>18</v>
      </c>
      <c r="S53" s="7" t="s">
        <v>18</v>
      </c>
      <c r="T53" s="7" t="s">
        <v>19</v>
      </c>
      <c r="U53" s="7" t="s">
        <v>18</v>
      </c>
      <c r="V53" s="7" t="s">
        <v>255</v>
      </c>
      <c r="W53" s="7" t="s">
        <v>35</v>
      </c>
      <c r="X53" s="7" t="s">
        <v>255</v>
      </c>
    </row>
    <row r="54" spans="1:24" ht="96" x14ac:dyDescent="0.2">
      <c r="A54" s="7" t="s">
        <v>2208</v>
      </c>
      <c r="B54" s="7" t="s">
        <v>886</v>
      </c>
      <c r="C54" s="7">
        <v>2014</v>
      </c>
      <c r="D54" s="18" t="s">
        <v>885</v>
      </c>
      <c r="E54" s="7" t="s">
        <v>230</v>
      </c>
      <c r="F54" s="7" t="s">
        <v>887</v>
      </c>
      <c r="G54" s="7" t="s">
        <v>891</v>
      </c>
      <c r="H54" s="7" t="s">
        <v>800</v>
      </c>
      <c r="I54" s="7" t="s">
        <v>890</v>
      </c>
      <c r="J54" s="7" t="s">
        <v>2207</v>
      </c>
      <c r="K54" s="7" t="s">
        <v>386</v>
      </c>
      <c r="L54" s="7" t="s">
        <v>892</v>
      </c>
      <c r="M54" s="7">
        <v>4</v>
      </c>
      <c r="N54" s="7" t="s">
        <v>840</v>
      </c>
      <c r="O54" s="7" t="s">
        <v>888</v>
      </c>
      <c r="P54" s="7" t="s">
        <v>889</v>
      </c>
      <c r="Q54" s="7" t="s">
        <v>18</v>
      </c>
      <c r="R54" s="7" t="s">
        <v>18</v>
      </c>
      <c r="S54" s="7" t="s">
        <v>18</v>
      </c>
      <c r="T54" s="7" t="s">
        <v>19</v>
      </c>
      <c r="U54" s="7" t="s">
        <v>18</v>
      </c>
      <c r="V54" s="7" t="s">
        <v>255</v>
      </c>
      <c r="W54" s="7" t="s">
        <v>252</v>
      </c>
      <c r="X54" s="7" t="s">
        <v>255</v>
      </c>
    </row>
    <row r="55" spans="1:24" ht="112" x14ac:dyDescent="0.2">
      <c r="A55" s="7" t="s">
        <v>904</v>
      </c>
      <c r="B55" s="7" t="s">
        <v>900</v>
      </c>
      <c r="C55" s="7">
        <v>2014</v>
      </c>
      <c r="D55" s="18" t="s">
        <v>899</v>
      </c>
      <c r="E55" s="7" t="s">
        <v>230</v>
      </c>
      <c r="F55" s="7" t="s">
        <v>908</v>
      </c>
      <c r="G55" s="7" t="s">
        <v>901</v>
      </c>
      <c r="H55" s="7" t="s">
        <v>905</v>
      </c>
      <c r="I55" s="7" t="s">
        <v>1951</v>
      </c>
      <c r="J55" s="7" t="s">
        <v>911</v>
      </c>
      <c r="K55" s="7" t="s">
        <v>1952</v>
      </c>
      <c r="L55" s="7" t="s">
        <v>902</v>
      </c>
      <c r="M55" s="7">
        <v>21</v>
      </c>
      <c r="N55" s="7" t="s">
        <v>903</v>
      </c>
      <c r="O55" s="7" t="s">
        <v>255</v>
      </c>
      <c r="P55" s="7" t="s">
        <v>889</v>
      </c>
      <c r="Q55" s="7" t="s">
        <v>18</v>
      </c>
      <c r="R55" s="7" t="s">
        <v>18</v>
      </c>
      <c r="S55" s="7" t="s">
        <v>18</v>
      </c>
      <c r="T55" s="7" t="s">
        <v>19</v>
      </c>
      <c r="U55" s="7" t="s">
        <v>18</v>
      </c>
      <c r="V55" s="7" t="s">
        <v>19</v>
      </c>
      <c r="W55" s="7" t="s">
        <v>255</v>
      </c>
      <c r="X55" s="7" t="s">
        <v>255</v>
      </c>
    </row>
    <row r="56" spans="1:24" ht="96" x14ac:dyDescent="0.2">
      <c r="B56" s="7" t="s">
        <v>910</v>
      </c>
      <c r="C56" s="7">
        <v>2014</v>
      </c>
      <c r="D56" s="18" t="s">
        <v>909</v>
      </c>
      <c r="E56" s="7" t="s">
        <v>230</v>
      </c>
      <c r="F56" s="7" t="s">
        <v>913</v>
      </c>
      <c r="G56" s="7" t="s">
        <v>914</v>
      </c>
      <c r="H56" s="7" t="s">
        <v>929</v>
      </c>
      <c r="I56" s="7" t="s">
        <v>1953</v>
      </c>
      <c r="J56" s="7" t="s">
        <v>2209</v>
      </c>
      <c r="K56" s="7" t="s">
        <v>386</v>
      </c>
      <c r="L56" s="7" t="s">
        <v>915</v>
      </c>
      <c r="M56" s="7">
        <v>2</v>
      </c>
      <c r="N56" s="7" t="s">
        <v>265</v>
      </c>
      <c r="O56" s="7" t="s">
        <v>912</v>
      </c>
      <c r="P56" s="7" t="s">
        <v>255</v>
      </c>
      <c r="Q56" s="7" t="s">
        <v>18</v>
      </c>
      <c r="R56" s="7" t="s">
        <v>18</v>
      </c>
      <c r="S56" s="7" t="s">
        <v>18</v>
      </c>
      <c r="T56" s="7" t="s">
        <v>19</v>
      </c>
      <c r="U56" s="7" t="s">
        <v>18</v>
      </c>
      <c r="V56" s="7" t="s">
        <v>35</v>
      </c>
      <c r="W56" s="7" t="s">
        <v>18</v>
      </c>
      <c r="X56" s="7" t="s">
        <v>18</v>
      </c>
    </row>
    <row r="57" spans="1:24" ht="128" x14ac:dyDescent="0.2">
      <c r="A57" s="7" t="s">
        <v>923</v>
      </c>
      <c r="B57" s="7" t="s">
        <v>918</v>
      </c>
      <c r="C57" s="7">
        <v>2014</v>
      </c>
      <c r="D57" s="18" t="s">
        <v>917</v>
      </c>
      <c r="E57" s="7" t="s">
        <v>241</v>
      </c>
      <c r="F57" s="7" t="s">
        <v>916</v>
      </c>
      <c r="G57" s="7" t="s">
        <v>920</v>
      </c>
      <c r="H57" s="7" t="s">
        <v>919</v>
      </c>
      <c r="I57" s="7" t="s">
        <v>921</v>
      </c>
      <c r="J57" s="7" t="s">
        <v>925</v>
      </c>
      <c r="K57" s="7" t="s">
        <v>386</v>
      </c>
      <c r="L57" s="7" t="s">
        <v>922</v>
      </c>
      <c r="M57" s="7">
        <v>17</v>
      </c>
      <c r="N57" s="7" t="s">
        <v>255</v>
      </c>
      <c r="O57" s="7" t="s">
        <v>924</v>
      </c>
      <c r="P57" s="7" t="s">
        <v>255</v>
      </c>
      <c r="Q57" s="7" t="s">
        <v>19</v>
      </c>
      <c r="R57" s="7" t="s">
        <v>19</v>
      </c>
      <c r="S57" s="7" t="s">
        <v>19</v>
      </c>
      <c r="T57" s="7" t="s">
        <v>926</v>
      </c>
      <c r="U57" s="7" t="s">
        <v>19</v>
      </c>
      <c r="V57" s="7" t="s">
        <v>19</v>
      </c>
      <c r="W57" s="7" t="s">
        <v>252</v>
      </c>
      <c r="X57" s="7" t="s">
        <v>35</v>
      </c>
    </row>
    <row r="58" spans="1:24" ht="80" x14ac:dyDescent="0.2">
      <c r="B58" s="7" t="s">
        <v>591</v>
      </c>
      <c r="C58" s="7">
        <v>2014</v>
      </c>
      <c r="D58" s="18" t="s">
        <v>934</v>
      </c>
      <c r="E58" s="7" t="s">
        <v>241</v>
      </c>
      <c r="F58" s="7" t="s">
        <v>937</v>
      </c>
      <c r="G58" s="7" t="s">
        <v>936</v>
      </c>
      <c r="H58" s="7" t="s">
        <v>939</v>
      </c>
      <c r="I58" s="7" t="s">
        <v>935</v>
      </c>
      <c r="J58" s="7" t="s">
        <v>938</v>
      </c>
      <c r="K58" s="7" t="s">
        <v>386</v>
      </c>
      <c r="L58" s="7" t="s">
        <v>256</v>
      </c>
      <c r="M58" s="7">
        <v>0</v>
      </c>
      <c r="N58" s="7" t="s">
        <v>255</v>
      </c>
      <c r="O58" s="7" t="s">
        <v>255</v>
      </c>
      <c r="P58" s="7" t="s">
        <v>255</v>
      </c>
      <c r="Q58" s="7" t="s">
        <v>18</v>
      </c>
      <c r="R58" s="7" t="s">
        <v>18</v>
      </c>
      <c r="S58" s="7" t="s">
        <v>18</v>
      </c>
      <c r="T58" s="7" t="s">
        <v>18</v>
      </c>
      <c r="U58" s="7" t="s">
        <v>18</v>
      </c>
      <c r="V58" s="7" t="s">
        <v>255</v>
      </c>
      <c r="W58" s="7" t="s">
        <v>255</v>
      </c>
      <c r="X58" s="7" t="s">
        <v>255</v>
      </c>
    </row>
    <row r="59" spans="1:24" ht="160" x14ac:dyDescent="0.2">
      <c r="A59" s="7" t="s">
        <v>956</v>
      </c>
      <c r="B59" s="7" t="s">
        <v>961</v>
      </c>
      <c r="C59" s="7">
        <v>2014</v>
      </c>
      <c r="D59" s="18" t="s">
        <v>954</v>
      </c>
      <c r="E59" s="7" t="s">
        <v>230</v>
      </c>
      <c r="F59" s="7" t="s">
        <v>955</v>
      </c>
      <c r="G59" s="7" t="s">
        <v>960</v>
      </c>
      <c r="H59" s="7" t="s">
        <v>958</v>
      </c>
      <c r="I59" s="7" t="s">
        <v>959</v>
      </c>
      <c r="J59" s="7" t="s">
        <v>957</v>
      </c>
    </row>
    <row r="60" spans="1:24" ht="176" x14ac:dyDescent="0.2">
      <c r="A60" s="7" t="s">
        <v>974</v>
      </c>
      <c r="B60" s="7" t="s">
        <v>968</v>
      </c>
      <c r="C60" s="7">
        <v>2014</v>
      </c>
      <c r="D60" s="18" t="s">
        <v>967</v>
      </c>
      <c r="E60" s="7" t="s">
        <v>230</v>
      </c>
      <c r="F60" s="7" t="s">
        <v>973</v>
      </c>
      <c r="G60" s="7" t="s">
        <v>972</v>
      </c>
      <c r="H60" s="7" t="s">
        <v>970</v>
      </c>
      <c r="I60" s="7" t="s">
        <v>969</v>
      </c>
      <c r="J60" s="7" t="s">
        <v>2210</v>
      </c>
      <c r="K60" s="7" t="s">
        <v>386</v>
      </c>
      <c r="L60" s="7" t="s">
        <v>255</v>
      </c>
      <c r="M60" s="7" t="s">
        <v>255</v>
      </c>
      <c r="N60" s="7" t="s">
        <v>971</v>
      </c>
      <c r="O60" s="7" t="s">
        <v>975</v>
      </c>
      <c r="P60" s="7" t="s">
        <v>975</v>
      </c>
      <c r="Q60" s="7" t="s">
        <v>19</v>
      </c>
      <c r="R60" s="7" t="s">
        <v>18</v>
      </c>
      <c r="S60" s="7" t="s">
        <v>19</v>
      </c>
      <c r="T60" s="7" t="s">
        <v>18</v>
      </c>
      <c r="U60" s="7" t="s">
        <v>18</v>
      </c>
      <c r="V60" s="7" t="s">
        <v>35</v>
      </c>
      <c r="W60" s="7" t="s">
        <v>35</v>
      </c>
      <c r="X60" s="7" t="s">
        <v>35</v>
      </c>
    </row>
    <row r="61" spans="1:24" ht="352" x14ac:dyDescent="0.2">
      <c r="A61" s="7" t="s">
        <v>985</v>
      </c>
      <c r="B61" s="7" t="s">
        <v>528</v>
      </c>
      <c r="C61" s="7">
        <v>2014</v>
      </c>
      <c r="D61" s="18" t="s">
        <v>981</v>
      </c>
      <c r="E61" s="7" t="s">
        <v>230</v>
      </c>
      <c r="F61" s="7" t="s">
        <v>983</v>
      </c>
      <c r="G61" s="7" t="s">
        <v>984</v>
      </c>
      <c r="H61" s="7" t="s">
        <v>982</v>
      </c>
      <c r="I61" s="7" t="s">
        <v>986</v>
      </c>
      <c r="J61" s="7" t="s">
        <v>2211</v>
      </c>
      <c r="K61" s="7" t="s">
        <v>386</v>
      </c>
      <c r="L61" s="7" t="s">
        <v>987</v>
      </c>
      <c r="M61" s="7" t="s">
        <v>255</v>
      </c>
      <c r="N61" s="7" t="s">
        <v>534</v>
      </c>
      <c r="O61" s="7" t="s">
        <v>988</v>
      </c>
      <c r="P61" s="7" t="s">
        <v>255</v>
      </c>
      <c r="Q61" s="7" t="s">
        <v>19</v>
      </c>
      <c r="R61" s="7" t="s">
        <v>19</v>
      </c>
      <c r="S61" s="7" t="s">
        <v>19</v>
      </c>
      <c r="T61" s="7" t="s">
        <v>19</v>
      </c>
      <c r="U61" s="7" t="s">
        <v>19</v>
      </c>
      <c r="V61" s="7" t="s">
        <v>19</v>
      </c>
      <c r="W61" s="7" t="s">
        <v>255</v>
      </c>
      <c r="X61" s="7" t="s">
        <v>255</v>
      </c>
    </row>
    <row r="62" spans="1:24" ht="128" x14ac:dyDescent="0.2">
      <c r="A62" s="7" t="s">
        <v>1007</v>
      </c>
      <c r="B62" s="7" t="s">
        <v>1002</v>
      </c>
      <c r="C62" s="7">
        <v>2015</v>
      </c>
      <c r="D62" s="18" t="s">
        <v>1001</v>
      </c>
      <c r="E62" s="7" t="s">
        <v>230</v>
      </c>
      <c r="F62" s="7" t="s">
        <v>1005</v>
      </c>
      <c r="G62" s="7" t="s">
        <v>1004</v>
      </c>
      <c r="H62" s="7" t="s">
        <v>1003</v>
      </c>
      <c r="I62" s="7" t="s">
        <v>1006</v>
      </c>
      <c r="J62" s="7" t="s">
        <v>2212</v>
      </c>
      <c r="K62" s="7" t="s">
        <v>1009</v>
      </c>
      <c r="L62" s="7" t="s">
        <v>255</v>
      </c>
      <c r="M62" s="7" t="s">
        <v>35</v>
      </c>
      <c r="N62" s="7" t="s">
        <v>1008</v>
      </c>
      <c r="O62" s="7" t="s">
        <v>266</v>
      </c>
      <c r="P62" s="7" t="s">
        <v>255</v>
      </c>
      <c r="Q62" s="7" t="s">
        <v>19</v>
      </c>
      <c r="R62" s="7" t="s">
        <v>19</v>
      </c>
      <c r="S62" s="7" t="s">
        <v>19</v>
      </c>
      <c r="T62" s="7" t="s">
        <v>19</v>
      </c>
      <c r="U62" s="7" t="s">
        <v>19</v>
      </c>
      <c r="V62" s="7" t="s">
        <v>19</v>
      </c>
      <c r="W62" s="7" t="s">
        <v>35</v>
      </c>
      <c r="X62" s="7" t="s">
        <v>35</v>
      </c>
    </row>
    <row r="63" spans="1:24" ht="64" x14ac:dyDescent="0.2">
      <c r="B63" s="7" t="s">
        <v>1029</v>
      </c>
      <c r="C63" s="7">
        <v>2015</v>
      </c>
      <c r="D63" s="18" t="s">
        <v>1033</v>
      </c>
      <c r="E63" s="7" t="s">
        <v>230</v>
      </c>
      <c r="F63" s="7" t="s">
        <v>1034</v>
      </c>
      <c r="G63" s="7" t="s">
        <v>1031</v>
      </c>
      <c r="H63" s="7" t="s">
        <v>982</v>
      </c>
      <c r="I63" s="7" t="s">
        <v>1030</v>
      </c>
      <c r="J63" s="7" t="s">
        <v>2213</v>
      </c>
      <c r="K63" s="7" t="s">
        <v>386</v>
      </c>
      <c r="L63" s="7" t="s">
        <v>1032</v>
      </c>
      <c r="M63" s="7">
        <v>404</v>
      </c>
      <c r="N63" s="7" t="s">
        <v>255</v>
      </c>
      <c r="O63" s="7" t="s">
        <v>255</v>
      </c>
      <c r="P63" s="7" t="s">
        <v>255</v>
      </c>
      <c r="Q63" s="7" t="s">
        <v>18</v>
      </c>
      <c r="R63" s="7" t="s">
        <v>18</v>
      </c>
      <c r="S63" s="7" t="s">
        <v>18</v>
      </c>
      <c r="T63" s="7" t="s">
        <v>19</v>
      </c>
      <c r="U63" s="7" t="s">
        <v>18</v>
      </c>
      <c r="V63" s="7" t="s">
        <v>19</v>
      </c>
      <c r="W63" s="7" t="s">
        <v>255</v>
      </c>
      <c r="X63" s="7" t="s">
        <v>255</v>
      </c>
    </row>
    <row r="64" spans="1:24" ht="240" x14ac:dyDescent="0.2">
      <c r="A64" s="7" t="s">
        <v>1048</v>
      </c>
      <c r="B64" s="7" t="s">
        <v>928</v>
      </c>
      <c r="C64" s="7">
        <v>2015</v>
      </c>
      <c r="D64" s="18" t="s">
        <v>1042</v>
      </c>
      <c r="E64" s="7" t="s">
        <v>230</v>
      </c>
      <c r="F64" s="7" t="s">
        <v>281</v>
      </c>
      <c r="G64" s="7" t="s">
        <v>1045</v>
      </c>
      <c r="H64" s="7" t="s">
        <v>929</v>
      </c>
      <c r="I64" s="7" t="s">
        <v>1044</v>
      </c>
      <c r="J64" s="7" t="s">
        <v>1046</v>
      </c>
      <c r="K64" s="7" t="s">
        <v>1043</v>
      </c>
      <c r="L64" s="7" t="s">
        <v>1047</v>
      </c>
      <c r="M64" s="7">
        <v>64</v>
      </c>
      <c r="N64" s="7" t="s">
        <v>255</v>
      </c>
      <c r="O64" s="7" t="s">
        <v>255</v>
      </c>
      <c r="P64" s="7" t="s">
        <v>255</v>
      </c>
      <c r="Q64" s="7" t="s">
        <v>19</v>
      </c>
      <c r="R64" s="7" t="s">
        <v>18</v>
      </c>
      <c r="S64" s="7" t="s">
        <v>19</v>
      </c>
      <c r="T64" s="7" t="s">
        <v>18</v>
      </c>
      <c r="U64" s="7" t="s">
        <v>18</v>
      </c>
      <c r="V64" s="7" t="s">
        <v>255</v>
      </c>
      <c r="W64" s="7" t="s">
        <v>255</v>
      </c>
      <c r="X64" s="7" t="s">
        <v>255</v>
      </c>
    </row>
    <row r="65" spans="1:24" ht="160" x14ac:dyDescent="0.2">
      <c r="B65" s="7" t="s">
        <v>1055</v>
      </c>
      <c r="C65" s="7">
        <v>2015</v>
      </c>
      <c r="D65" s="18" t="s">
        <v>1056</v>
      </c>
      <c r="E65" s="7" t="s">
        <v>241</v>
      </c>
      <c r="F65" s="7" t="s">
        <v>1061</v>
      </c>
      <c r="G65" s="7" t="s">
        <v>1062</v>
      </c>
      <c r="H65" s="7" t="s">
        <v>1058</v>
      </c>
      <c r="I65" s="7" t="s">
        <v>1060</v>
      </c>
      <c r="J65" s="7" t="s">
        <v>314</v>
      </c>
      <c r="K65" s="7" t="s">
        <v>1057</v>
      </c>
      <c r="L65" s="7" t="s">
        <v>256</v>
      </c>
      <c r="M65" s="7">
        <v>0</v>
      </c>
      <c r="N65" s="7" t="s">
        <v>255</v>
      </c>
      <c r="O65" s="7" t="s">
        <v>255</v>
      </c>
      <c r="P65" s="7" t="s">
        <v>255</v>
      </c>
      <c r="Q65" s="7" t="s">
        <v>18</v>
      </c>
      <c r="R65" s="7" t="s">
        <v>18</v>
      </c>
      <c r="S65" s="7" t="s">
        <v>18</v>
      </c>
      <c r="T65" s="7" t="s">
        <v>19</v>
      </c>
      <c r="U65" s="7" t="s">
        <v>18</v>
      </c>
      <c r="V65" s="7" t="s">
        <v>255</v>
      </c>
      <c r="W65" s="7" t="s">
        <v>255</v>
      </c>
      <c r="X65" s="7" t="s">
        <v>255</v>
      </c>
    </row>
    <row r="66" spans="1:24" ht="96" x14ac:dyDescent="0.2">
      <c r="A66" s="7" t="s">
        <v>1068</v>
      </c>
      <c r="B66" s="7" t="s">
        <v>1064</v>
      </c>
      <c r="C66" s="7">
        <v>2015</v>
      </c>
      <c r="D66" s="18" t="s">
        <v>1063</v>
      </c>
      <c r="E66" s="7" t="s">
        <v>230</v>
      </c>
      <c r="F66" s="7" t="s">
        <v>1066</v>
      </c>
      <c r="G66" s="7" t="s">
        <v>1069</v>
      </c>
      <c r="H66" s="7" t="s">
        <v>1067</v>
      </c>
      <c r="I66" s="7" t="s">
        <v>1070</v>
      </c>
      <c r="J66" s="7" t="s">
        <v>1065</v>
      </c>
      <c r="K66" s="7" t="s">
        <v>386</v>
      </c>
      <c r="M66" s="7">
        <v>47</v>
      </c>
      <c r="N66" s="7" t="s">
        <v>255</v>
      </c>
      <c r="O66" s="7" t="s">
        <v>255</v>
      </c>
      <c r="P66" s="7" t="s">
        <v>255</v>
      </c>
      <c r="Q66" s="7" t="s">
        <v>19</v>
      </c>
      <c r="R66" s="7" t="s">
        <v>19</v>
      </c>
      <c r="S66" s="7" t="s">
        <v>19</v>
      </c>
      <c r="T66" s="7" t="s">
        <v>18</v>
      </c>
      <c r="U66" s="7" t="s">
        <v>19</v>
      </c>
      <c r="V66" s="7" t="s">
        <v>572</v>
      </c>
      <c r="W66" s="7" t="s">
        <v>572</v>
      </c>
      <c r="X66" s="7" t="s">
        <v>572</v>
      </c>
    </row>
    <row r="67" spans="1:24" ht="80" x14ac:dyDescent="0.2">
      <c r="B67" s="7" t="s">
        <v>1071</v>
      </c>
      <c r="C67" s="7">
        <v>2015</v>
      </c>
      <c r="D67" s="18" t="s">
        <v>1072</v>
      </c>
      <c r="E67" s="7" t="s">
        <v>230</v>
      </c>
      <c r="F67" s="7" t="s">
        <v>1077</v>
      </c>
      <c r="G67" s="7" t="s">
        <v>1076</v>
      </c>
      <c r="H67" s="7" t="s">
        <v>1074</v>
      </c>
      <c r="I67" s="7" t="s">
        <v>1078</v>
      </c>
      <c r="J67" s="7" t="s">
        <v>2214</v>
      </c>
      <c r="K67" s="7" t="s">
        <v>1073</v>
      </c>
      <c r="L67" s="7" t="s">
        <v>1079</v>
      </c>
      <c r="M67" s="7">
        <v>9</v>
      </c>
      <c r="N67" s="7" t="s">
        <v>577</v>
      </c>
      <c r="O67" s="7" t="s">
        <v>1075</v>
      </c>
      <c r="P67" s="7" t="s">
        <v>484</v>
      </c>
      <c r="Q67" s="7" t="s">
        <v>18</v>
      </c>
      <c r="R67" s="7" t="s">
        <v>18</v>
      </c>
      <c r="S67" s="7" t="s">
        <v>18</v>
      </c>
      <c r="T67" s="7" t="s">
        <v>19</v>
      </c>
      <c r="U67" s="7" t="s">
        <v>18</v>
      </c>
      <c r="V67" s="7" t="s">
        <v>572</v>
      </c>
      <c r="W67" s="7" t="s">
        <v>572</v>
      </c>
      <c r="X67" s="7" t="s">
        <v>19</v>
      </c>
    </row>
    <row r="68" spans="1:24" ht="160" x14ac:dyDescent="0.2">
      <c r="A68" s="7" t="s">
        <v>1086</v>
      </c>
      <c r="B68" s="7" t="s">
        <v>789</v>
      </c>
      <c r="C68" s="7">
        <v>2015</v>
      </c>
      <c r="D68" s="18" t="s">
        <v>1081</v>
      </c>
      <c r="E68" s="7" t="s">
        <v>230</v>
      </c>
      <c r="F68" s="7" t="s">
        <v>1080</v>
      </c>
      <c r="G68" s="7" t="s">
        <v>1084</v>
      </c>
      <c r="H68" s="7" t="s">
        <v>1085</v>
      </c>
      <c r="I68" s="7" t="s">
        <v>1083</v>
      </c>
      <c r="J68" s="7" t="s">
        <v>2215</v>
      </c>
      <c r="K68" s="7" t="s">
        <v>1082</v>
      </c>
      <c r="L68" s="7" t="s">
        <v>255</v>
      </c>
      <c r="M68" s="7" t="s">
        <v>255</v>
      </c>
      <c r="N68" s="7" t="s">
        <v>255</v>
      </c>
      <c r="O68" s="7" t="s">
        <v>255</v>
      </c>
      <c r="P68" s="7" t="s">
        <v>255</v>
      </c>
      <c r="Q68" s="7" t="s">
        <v>19</v>
      </c>
      <c r="R68" s="7" t="s">
        <v>18</v>
      </c>
      <c r="S68" s="7" t="s">
        <v>19</v>
      </c>
      <c r="T68" s="7" t="s">
        <v>19</v>
      </c>
      <c r="U68" s="7" t="s">
        <v>18</v>
      </c>
      <c r="V68" s="7" t="s">
        <v>35</v>
      </c>
      <c r="W68" s="7" t="s">
        <v>35</v>
      </c>
      <c r="X68" s="7" t="s">
        <v>35</v>
      </c>
    </row>
    <row r="69" spans="1:24" ht="96" x14ac:dyDescent="0.2">
      <c r="A69" s="7" t="s">
        <v>1088</v>
      </c>
      <c r="B69" s="7" t="s">
        <v>1089</v>
      </c>
      <c r="C69" s="7">
        <v>2015</v>
      </c>
      <c r="D69" s="18" t="s">
        <v>1087</v>
      </c>
      <c r="E69" s="7" t="s">
        <v>230</v>
      </c>
      <c r="F69" s="7" t="s">
        <v>532</v>
      </c>
      <c r="G69" s="7" t="s">
        <v>1094</v>
      </c>
      <c r="H69" s="7" t="s">
        <v>982</v>
      </c>
      <c r="I69" s="7" t="s">
        <v>1090</v>
      </c>
      <c r="J69" s="7" t="s">
        <v>2216</v>
      </c>
      <c r="K69" s="7" t="s">
        <v>1091</v>
      </c>
      <c r="L69" s="7" t="s">
        <v>1092</v>
      </c>
      <c r="M69" s="7">
        <v>13</v>
      </c>
      <c r="N69" s="7" t="s">
        <v>255</v>
      </c>
      <c r="O69" s="7" t="s">
        <v>1093</v>
      </c>
      <c r="P69" s="7" t="s">
        <v>255</v>
      </c>
      <c r="Q69" s="7" t="s">
        <v>18</v>
      </c>
      <c r="R69" s="7" t="s">
        <v>18</v>
      </c>
      <c r="S69" s="7" t="s">
        <v>18</v>
      </c>
      <c r="T69" s="7" t="s">
        <v>19</v>
      </c>
      <c r="U69" s="7" t="s">
        <v>18</v>
      </c>
      <c r="V69" s="7" t="s">
        <v>19</v>
      </c>
      <c r="W69" s="7" t="s">
        <v>35</v>
      </c>
      <c r="X69" s="7" t="s">
        <v>19</v>
      </c>
    </row>
    <row r="70" spans="1:24" ht="96" x14ac:dyDescent="0.2">
      <c r="B70" s="7" t="s">
        <v>1096</v>
      </c>
      <c r="C70" s="7">
        <v>2015</v>
      </c>
      <c r="D70" s="18" t="s">
        <v>1095</v>
      </c>
      <c r="E70" s="7" t="s">
        <v>241</v>
      </c>
      <c r="F70" s="7" t="s">
        <v>1099</v>
      </c>
      <c r="G70" s="7" t="s">
        <v>1097</v>
      </c>
      <c r="H70" s="7" t="s">
        <v>800</v>
      </c>
      <c r="I70" s="7" t="s">
        <v>1098</v>
      </c>
      <c r="J70" s="7" t="s">
        <v>1101</v>
      </c>
      <c r="K70" s="7" t="s">
        <v>386</v>
      </c>
      <c r="L70" s="7" t="s">
        <v>1100</v>
      </c>
      <c r="M70" s="7">
        <v>1</v>
      </c>
      <c r="N70" s="7" t="s">
        <v>255</v>
      </c>
      <c r="O70" s="7" t="s">
        <v>255</v>
      </c>
      <c r="P70" s="7" t="s">
        <v>255</v>
      </c>
      <c r="Q70" s="7" t="s">
        <v>19</v>
      </c>
      <c r="R70" s="7" t="s">
        <v>19</v>
      </c>
      <c r="S70" s="7" t="s">
        <v>19</v>
      </c>
      <c r="T70" s="7" t="s">
        <v>18</v>
      </c>
      <c r="U70" s="7" t="s">
        <v>19</v>
      </c>
      <c r="V70" s="7" t="s">
        <v>35</v>
      </c>
      <c r="W70" s="7" t="s">
        <v>35</v>
      </c>
      <c r="X70" s="7" t="s">
        <v>35</v>
      </c>
    </row>
    <row r="71" spans="1:24" ht="128" x14ac:dyDescent="0.2">
      <c r="B71" s="7" t="s">
        <v>1103</v>
      </c>
      <c r="C71" s="7">
        <v>2015</v>
      </c>
      <c r="D71" s="18" t="s">
        <v>1102</v>
      </c>
      <c r="E71" s="7" t="s">
        <v>241</v>
      </c>
      <c r="F71" s="7" t="s">
        <v>1080</v>
      </c>
      <c r="G71" s="7" t="s">
        <v>1104</v>
      </c>
      <c r="H71" s="7" t="s">
        <v>537</v>
      </c>
      <c r="I71" s="7" t="s">
        <v>1107</v>
      </c>
      <c r="J71" s="7" t="s">
        <v>2217</v>
      </c>
      <c r="K71" s="7" t="s">
        <v>1108</v>
      </c>
      <c r="L71" s="7" t="s">
        <v>1106</v>
      </c>
      <c r="M71" s="7">
        <v>4</v>
      </c>
      <c r="N71" s="7" t="s">
        <v>534</v>
      </c>
      <c r="O71" s="7" t="s">
        <v>1105</v>
      </c>
      <c r="P71" s="7" t="s">
        <v>255</v>
      </c>
      <c r="Q71" s="7" t="s">
        <v>19</v>
      </c>
      <c r="R71" s="7" t="s">
        <v>19</v>
      </c>
      <c r="S71" s="7" t="s">
        <v>19</v>
      </c>
      <c r="T71" s="7" t="s">
        <v>19</v>
      </c>
      <c r="U71" s="7" t="s">
        <v>19</v>
      </c>
      <c r="V71" s="7" t="s">
        <v>255</v>
      </c>
      <c r="W71" s="7" t="s">
        <v>255</v>
      </c>
      <c r="X71" s="7" t="s">
        <v>255</v>
      </c>
    </row>
    <row r="72" spans="1:24" ht="208" x14ac:dyDescent="0.2">
      <c r="B72" s="7" t="s">
        <v>1113</v>
      </c>
      <c r="C72" s="7">
        <v>2015</v>
      </c>
      <c r="D72" s="18" t="s">
        <v>1109</v>
      </c>
      <c r="E72" s="7" t="s">
        <v>230</v>
      </c>
      <c r="F72" s="7" t="s">
        <v>1111</v>
      </c>
      <c r="G72" s="7" t="s">
        <v>1110</v>
      </c>
      <c r="H72" s="7" t="s">
        <v>1037</v>
      </c>
      <c r="I72" s="7" t="s">
        <v>1112</v>
      </c>
      <c r="J72" s="7" t="s">
        <v>2218</v>
      </c>
      <c r="K72" s="7" t="s">
        <v>386</v>
      </c>
      <c r="L72" s="7" t="s">
        <v>1116</v>
      </c>
      <c r="M72" s="7">
        <v>11</v>
      </c>
      <c r="N72" s="7" t="s">
        <v>1114</v>
      </c>
      <c r="O72" s="7" t="s">
        <v>1115</v>
      </c>
      <c r="P72" s="7" t="s">
        <v>326</v>
      </c>
      <c r="Q72" s="7" t="s">
        <v>19</v>
      </c>
      <c r="R72" s="7" t="s">
        <v>19</v>
      </c>
      <c r="S72" s="7" t="s">
        <v>19</v>
      </c>
      <c r="T72" s="7" t="s">
        <v>19</v>
      </c>
      <c r="U72" s="7" t="s">
        <v>19</v>
      </c>
      <c r="V72" s="7" t="s">
        <v>35</v>
      </c>
      <c r="W72" s="7" t="s">
        <v>18</v>
      </c>
      <c r="X72" s="7" t="s">
        <v>18</v>
      </c>
    </row>
    <row r="73" spans="1:24" ht="96" x14ac:dyDescent="0.2">
      <c r="B73" s="7" t="s">
        <v>1128</v>
      </c>
      <c r="C73" s="7">
        <v>2014</v>
      </c>
      <c r="D73" s="18" t="s">
        <v>1127</v>
      </c>
      <c r="E73" s="7" t="s">
        <v>241</v>
      </c>
      <c r="F73" s="7" t="s">
        <v>78</v>
      </c>
      <c r="G73" s="7" t="s">
        <v>1129</v>
      </c>
      <c r="H73" s="7" t="s">
        <v>1131</v>
      </c>
      <c r="I73" s="7" t="s">
        <v>1130</v>
      </c>
      <c r="J73" s="7" t="s">
        <v>2219</v>
      </c>
      <c r="K73" s="7" t="s">
        <v>1132</v>
      </c>
      <c r="L73" s="7" t="s">
        <v>1133</v>
      </c>
      <c r="M73" s="7">
        <v>8</v>
      </c>
      <c r="N73" s="7" t="s">
        <v>251</v>
      </c>
      <c r="O73" s="7" t="s">
        <v>255</v>
      </c>
      <c r="P73" s="7" t="s">
        <v>255</v>
      </c>
      <c r="Q73" s="7" t="s">
        <v>18</v>
      </c>
      <c r="R73" s="7" t="s">
        <v>18</v>
      </c>
      <c r="S73" s="7" t="s">
        <v>18</v>
      </c>
      <c r="T73" s="7" t="s">
        <v>19</v>
      </c>
      <c r="U73" s="7" t="s">
        <v>18</v>
      </c>
      <c r="V73" s="7" t="s">
        <v>35</v>
      </c>
      <c r="W73" s="7" t="s">
        <v>35</v>
      </c>
      <c r="X73" s="7" t="s">
        <v>35</v>
      </c>
    </row>
    <row r="74" spans="1:24" ht="144" x14ac:dyDescent="0.2">
      <c r="A74" s="7" t="s">
        <v>1142</v>
      </c>
      <c r="B74" s="7" t="s">
        <v>645</v>
      </c>
      <c r="C74" s="7">
        <v>2015</v>
      </c>
      <c r="D74" s="18" t="s">
        <v>1141</v>
      </c>
      <c r="E74" s="7" t="s">
        <v>230</v>
      </c>
      <c r="F74" s="7" t="s">
        <v>1134</v>
      </c>
      <c r="G74" s="7" t="s">
        <v>1140</v>
      </c>
      <c r="H74" s="7" t="s">
        <v>1139</v>
      </c>
      <c r="I74" s="7" t="s">
        <v>1136</v>
      </c>
      <c r="J74" s="7" t="s">
        <v>2220</v>
      </c>
      <c r="K74" s="7" t="s">
        <v>1137</v>
      </c>
      <c r="L74" s="7" t="s">
        <v>1143</v>
      </c>
      <c r="M74" s="7">
        <v>547</v>
      </c>
      <c r="N74" s="7" t="s">
        <v>255</v>
      </c>
      <c r="O74" s="7" t="s">
        <v>251</v>
      </c>
      <c r="P74" s="7" t="s">
        <v>255</v>
      </c>
      <c r="Q74" s="7" t="s">
        <v>18</v>
      </c>
      <c r="R74" s="7" t="s">
        <v>18</v>
      </c>
      <c r="S74" s="7" t="s">
        <v>18</v>
      </c>
      <c r="T74" s="7" t="s">
        <v>19</v>
      </c>
      <c r="U74" s="7" t="s">
        <v>18</v>
      </c>
      <c r="V74" s="7" t="s">
        <v>19</v>
      </c>
      <c r="W74" s="7" t="s">
        <v>35</v>
      </c>
      <c r="X74" s="7" t="s">
        <v>19</v>
      </c>
    </row>
    <row r="75" spans="1:24" ht="144" x14ac:dyDescent="0.2">
      <c r="A75" s="7" t="s">
        <v>1142</v>
      </c>
      <c r="B75" s="7" t="s">
        <v>645</v>
      </c>
      <c r="C75" s="7">
        <v>2015</v>
      </c>
      <c r="D75" s="18" t="s">
        <v>1144</v>
      </c>
      <c r="E75" s="7" t="s">
        <v>230</v>
      </c>
      <c r="F75" s="7" t="s">
        <v>1134</v>
      </c>
      <c r="G75" s="7" t="s">
        <v>1140</v>
      </c>
      <c r="H75" s="7" t="s">
        <v>1139</v>
      </c>
      <c r="I75" s="7" t="s">
        <v>1136</v>
      </c>
      <c r="J75" s="7" t="s">
        <v>2220</v>
      </c>
      <c r="K75" s="7" t="s">
        <v>1137</v>
      </c>
      <c r="L75" s="7" t="s">
        <v>1143</v>
      </c>
      <c r="M75" s="7">
        <v>547</v>
      </c>
      <c r="N75" s="7" t="s">
        <v>255</v>
      </c>
      <c r="O75" s="7" t="s">
        <v>251</v>
      </c>
      <c r="P75" s="7" t="s">
        <v>255</v>
      </c>
      <c r="Q75" s="7" t="s">
        <v>18</v>
      </c>
      <c r="R75" s="7" t="s">
        <v>18</v>
      </c>
      <c r="S75" s="7" t="s">
        <v>18</v>
      </c>
      <c r="T75" s="7" t="s">
        <v>19</v>
      </c>
      <c r="U75" s="7" t="s">
        <v>18</v>
      </c>
      <c r="V75" s="7" t="s">
        <v>19</v>
      </c>
      <c r="W75" s="7" t="s">
        <v>35</v>
      </c>
      <c r="X75" s="7" t="s">
        <v>19</v>
      </c>
    </row>
    <row r="76" spans="1:24" ht="128" x14ac:dyDescent="0.2">
      <c r="B76" s="7" t="s">
        <v>1155</v>
      </c>
      <c r="C76" s="7">
        <v>2015</v>
      </c>
      <c r="D76" s="18" t="s">
        <v>1154</v>
      </c>
      <c r="E76" s="7" t="s">
        <v>241</v>
      </c>
      <c r="F76" s="7" t="s">
        <v>826</v>
      </c>
      <c r="G76" s="7" t="s">
        <v>1159</v>
      </c>
      <c r="H76" s="7" t="s">
        <v>1161</v>
      </c>
      <c r="I76" s="7" t="s">
        <v>1162</v>
      </c>
      <c r="J76" s="7" t="s">
        <v>2221</v>
      </c>
      <c r="K76" s="7" t="s">
        <v>1160</v>
      </c>
      <c r="L76" s="7" t="s">
        <v>256</v>
      </c>
      <c r="M76" s="7">
        <v>0</v>
      </c>
      <c r="N76" s="7" t="s">
        <v>1156</v>
      </c>
      <c r="O76" s="7" t="s">
        <v>1157</v>
      </c>
      <c r="P76" s="7" t="s">
        <v>1158</v>
      </c>
      <c r="Q76" s="7" t="s">
        <v>18</v>
      </c>
      <c r="R76" s="7" t="s">
        <v>18</v>
      </c>
      <c r="S76" s="7" t="s">
        <v>18</v>
      </c>
      <c r="T76" s="7" t="s">
        <v>19</v>
      </c>
      <c r="U76" s="7" t="s">
        <v>18</v>
      </c>
      <c r="V76" s="7" t="s">
        <v>255</v>
      </c>
      <c r="W76" s="7" t="s">
        <v>255</v>
      </c>
      <c r="X76" s="7" t="s">
        <v>255</v>
      </c>
    </row>
    <row r="77" spans="1:24" ht="96" x14ac:dyDescent="0.2">
      <c r="A77" s="7" t="s">
        <v>1172</v>
      </c>
      <c r="B77" s="7" t="s">
        <v>497</v>
      </c>
      <c r="C77" s="7">
        <v>2016</v>
      </c>
      <c r="D77" s="18" t="s">
        <v>1169</v>
      </c>
      <c r="E77" s="7" t="s">
        <v>230</v>
      </c>
      <c r="F77" s="7" t="s">
        <v>1171</v>
      </c>
      <c r="G77" s="7" t="s">
        <v>1173</v>
      </c>
      <c r="H77" s="7" t="s">
        <v>247</v>
      </c>
      <c r="I77" s="7" t="s">
        <v>1170</v>
      </c>
      <c r="J77" s="7" t="s">
        <v>2222</v>
      </c>
      <c r="K77" s="7" t="s">
        <v>1174</v>
      </c>
      <c r="L77" s="7" t="s">
        <v>1175</v>
      </c>
      <c r="M77" s="7">
        <v>251</v>
      </c>
      <c r="N77" s="7" t="s">
        <v>255</v>
      </c>
      <c r="O77" s="7" t="s">
        <v>255</v>
      </c>
      <c r="P77" s="7" t="s">
        <v>255</v>
      </c>
      <c r="Q77" s="7" t="s">
        <v>19</v>
      </c>
      <c r="R77" s="7" t="s">
        <v>19</v>
      </c>
      <c r="S77" s="7" t="s">
        <v>19</v>
      </c>
      <c r="T77" s="7" t="s">
        <v>18</v>
      </c>
      <c r="U77" s="7" t="s">
        <v>19</v>
      </c>
      <c r="V77" s="7" t="s">
        <v>18</v>
      </c>
      <c r="W77" s="7" t="s">
        <v>18</v>
      </c>
      <c r="X77" s="7" t="s">
        <v>18</v>
      </c>
    </row>
    <row r="78" spans="1:24" ht="112" x14ac:dyDescent="0.2">
      <c r="A78" s="7" t="s">
        <v>1180</v>
      </c>
      <c r="B78" s="7" t="s">
        <v>1176</v>
      </c>
      <c r="C78" s="7">
        <v>2016</v>
      </c>
      <c r="D78" s="18" t="s">
        <v>1177</v>
      </c>
      <c r="E78" s="7" t="s">
        <v>241</v>
      </c>
      <c r="F78" s="7" t="s">
        <v>1178</v>
      </c>
      <c r="G78" s="7" t="s">
        <v>1179</v>
      </c>
      <c r="H78" s="7" t="s">
        <v>1187</v>
      </c>
      <c r="I78" s="7" t="s">
        <v>1181</v>
      </c>
      <c r="J78" s="7" t="s">
        <v>2223</v>
      </c>
      <c r="K78" s="7" t="s">
        <v>1182</v>
      </c>
      <c r="L78" s="7" t="s">
        <v>1183</v>
      </c>
      <c r="M78" s="7">
        <v>0</v>
      </c>
      <c r="N78" s="7" t="s">
        <v>577</v>
      </c>
      <c r="O78" s="7" t="s">
        <v>1184</v>
      </c>
      <c r="P78" s="7" t="s">
        <v>255</v>
      </c>
      <c r="Q78" s="7" t="s">
        <v>19</v>
      </c>
      <c r="R78" s="7" t="s">
        <v>19</v>
      </c>
      <c r="S78" s="7" t="s">
        <v>18</v>
      </c>
      <c r="T78" s="7" t="s">
        <v>18</v>
      </c>
      <c r="U78" s="7" t="s">
        <v>18</v>
      </c>
      <c r="V78" s="7" t="s">
        <v>35</v>
      </c>
      <c r="W78" s="7" t="s">
        <v>35</v>
      </c>
      <c r="X78" s="7" t="s">
        <v>35</v>
      </c>
    </row>
    <row r="79" spans="1:24" ht="128" x14ac:dyDescent="0.2">
      <c r="B79" s="7" t="s">
        <v>1192</v>
      </c>
      <c r="C79" s="7">
        <v>2016</v>
      </c>
      <c r="D79" s="18" t="s">
        <v>1185</v>
      </c>
      <c r="E79" s="7" t="s">
        <v>230</v>
      </c>
      <c r="F79" s="7" t="s">
        <v>1188</v>
      </c>
      <c r="G79" s="7" t="s">
        <v>1191</v>
      </c>
      <c r="H79" s="7" t="s">
        <v>800</v>
      </c>
      <c r="I79" s="7" t="s">
        <v>1932</v>
      </c>
      <c r="J79" s="7" t="s">
        <v>2224</v>
      </c>
      <c r="K79" s="7" t="s">
        <v>1189</v>
      </c>
      <c r="L79" s="7" t="s">
        <v>1190</v>
      </c>
      <c r="M79" s="7">
        <v>9</v>
      </c>
      <c r="N79" s="7" t="s">
        <v>255</v>
      </c>
      <c r="O79" s="7" t="s">
        <v>1186</v>
      </c>
      <c r="P79" s="7" t="s">
        <v>255</v>
      </c>
      <c r="Q79" s="7" t="s">
        <v>18</v>
      </c>
      <c r="R79" s="7" t="s">
        <v>18</v>
      </c>
      <c r="S79" s="7" t="s">
        <v>18</v>
      </c>
      <c r="T79" s="7" t="s">
        <v>19</v>
      </c>
      <c r="U79" s="7" t="s">
        <v>18</v>
      </c>
      <c r="V79" s="7" t="s">
        <v>18</v>
      </c>
      <c r="W79" s="7" t="s">
        <v>35</v>
      </c>
      <c r="X79" s="7" t="s">
        <v>35</v>
      </c>
    </row>
    <row r="80" spans="1:24" ht="80" x14ac:dyDescent="0.2">
      <c r="B80" s="7" t="s">
        <v>1193</v>
      </c>
      <c r="C80" s="7">
        <v>2016</v>
      </c>
      <c r="D80" s="18" t="s">
        <v>1194</v>
      </c>
      <c r="E80" s="7" t="s">
        <v>230</v>
      </c>
      <c r="F80" s="7" t="s">
        <v>374</v>
      </c>
      <c r="G80" s="7" t="s">
        <v>1199</v>
      </c>
      <c r="H80" s="7" t="s">
        <v>247</v>
      </c>
      <c r="I80" s="7" t="s">
        <v>1196</v>
      </c>
      <c r="J80" s="7" t="s">
        <v>2225</v>
      </c>
      <c r="K80" s="7" t="s">
        <v>1195</v>
      </c>
      <c r="L80" s="7" t="s">
        <v>1200</v>
      </c>
      <c r="M80" s="7">
        <v>14</v>
      </c>
      <c r="N80" s="7" t="s">
        <v>1197</v>
      </c>
      <c r="O80" s="7" t="s">
        <v>1198</v>
      </c>
      <c r="P80" s="7" t="s">
        <v>255</v>
      </c>
      <c r="Q80" s="7" t="s">
        <v>18</v>
      </c>
      <c r="R80" s="7" t="s">
        <v>18</v>
      </c>
      <c r="S80" s="7" t="s">
        <v>18</v>
      </c>
      <c r="T80" s="7" t="s">
        <v>19</v>
      </c>
      <c r="U80" s="7" t="s">
        <v>18</v>
      </c>
      <c r="V80" s="7" t="s">
        <v>35</v>
      </c>
      <c r="W80" s="7" t="s">
        <v>18</v>
      </c>
      <c r="X80" s="7" t="s">
        <v>18</v>
      </c>
    </row>
    <row r="81" spans="1:24" ht="144" x14ac:dyDescent="0.2">
      <c r="A81" s="7" t="s">
        <v>1201</v>
      </c>
      <c r="B81" s="7" t="s">
        <v>1202</v>
      </c>
      <c r="C81" s="7">
        <v>2016</v>
      </c>
      <c r="D81" s="18" t="s">
        <v>1203</v>
      </c>
      <c r="E81" s="7" t="s">
        <v>230</v>
      </c>
      <c r="F81" s="7" t="s">
        <v>1171</v>
      </c>
      <c r="G81" s="7" t="s">
        <v>1205</v>
      </c>
      <c r="H81" s="7" t="s">
        <v>1206</v>
      </c>
      <c r="I81" s="7" t="s">
        <v>1207</v>
      </c>
      <c r="J81" s="7" t="s">
        <v>2226</v>
      </c>
      <c r="K81" s="7" t="s">
        <v>1204</v>
      </c>
      <c r="L81" s="7" t="s">
        <v>1208</v>
      </c>
      <c r="M81" s="7">
        <v>2364</v>
      </c>
      <c r="N81" s="7" t="s">
        <v>255</v>
      </c>
      <c r="O81" s="7" t="s">
        <v>1209</v>
      </c>
      <c r="P81" s="7" t="s">
        <v>255</v>
      </c>
      <c r="Q81" s="7" t="s">
        <v>18</v>
      </c>
      <c r="R81" s="7" t="s">
        <v>18</v>
      </c>
      <c r="S81" s="7" t="s">
        <v>18</v>
      </c>
      <c r="T81" s="7" t="s">
        <v>19</v>
      </c>
      <c r="U81" s="7" t="s">
        <v>18</v>
      </c>
      <c r="V81" s="7" t="s">
        <v>35</v>
      </c>
      <c r="W81" s="7" t="s">
        <v>19</v>
      </c>
      <c r="X81" s="7" t="s">
        <v>19</v>
      </c>
    </row>
    <row r="82" spans="1:24" ht="160" x14ac:dyDescent="0.2">
      <c r="B82" s="7" t="s">
        <v>1211</v>
      </c>
      <c r="C82" s="7">
        <v>2016</v>
      </c>
      <c r="D82" s="18" t="s">
        <v>1210</v>
      </c>
      <c r="E82" s="7" t="s">
        <v>230</v>
      </c>
      <c r="F82" s="7" t="s">
        <v>1215</v>
      </c>
      <c r="G82" s="7" t="s">
        <v>1214</v>
      </c>
      <c r="H82" s="7" t="s">
        <v>1212</v>
      </c>
      <c r="I82" s="7" t="s">
        <v>1213</v>
      </c>
      <c r="J82" s="7" t="s">
        <v>2227</v>
      </c>
      <c r="K82" s="7" t="s">
        <v>386</v>
      </c>
      <c r="L82" s="7" t="s">
        <v>256</v>
      </c>
      <c r="M82" s="7">
        <v>0</v>
      </c>
      <c r="N82" s="7" t="s">
        <v>1216</v>
      </c>
      <c r="O82" s="7" t="s">
        <v>255</v>
      </c>
      <c r="P82" s="7" t="s">
        <v>1217</v>
      </c>
      <c r="Q82" s="7" t="s">
        <v>19</v>
      </c>
      <c r="R82" s="7" t="s">
        <v>19</v>
      </c>
      <c r="S82" s="7" t="s">
        <v>19</v>
      </c>
      <c r="T82" s="7" t="s">
        <v>19</v>
      </c>
      <c r="U82" s="7" t="s">
        <v>19</v>
      </c>
      <c r="V82" s="7" t="s">
        <v>19</v>
      </c>
      <c r="W82" s="7" t="s">
        <v>18</v>
      </c>
      <c r="X82" s="7" t="s">
        <v>18</v>
      </c>
    </row>
    <row r="83" spans="1:24" ht="144" x14ac:dyDescent="0.2">
      <c r="A83" s="7" t="s">
        <v>1228</v>
      </c>
      <c r="B83" s="7" t="s">
        <v>1225</v>
      </c>
      <c r="C83" s="7">
        <v>2016</v>
      </c>
      <c r="D83" s="18" t="s">
        <v>1224</v>
      </c>
      <c r="E83" s="7" t="s">
        <v>241</v>
      </c>
      <c r="F83" s="7" t="s">
        <v>1230</v>
      </c>
      <c r="G83" s="7" t="s">
        <v>1227</v>
      </c>
      <c r="H83" s="7" t="s">
        <v>247</v>
      </c>
      <c r="I83" s="7" t="s">
        <v>1229</v>
      </c>
      <c r="J83" s="7" t="s">
        <v>2228</v>
      </c>
      <c r="K83" s="7" t="s">
        <v>386</v>
      </c>
      <c r="L83" s="7" t="s">
        <v>1226</v>
      </c>
      <c r="M83" s="7">
        <v>12</v>
      </c>
      <c r="N83" s="7" t="s">
        <v>255</v>
      </c>
      <c r="O83" s="7" t="s">
        <v>251</v>
      </c>
      <c r="P83" s="7" t="s">
        <v>255</v>
      </c>
      <c r="Q83" s="7" t="s">
        <v>18</v>
      </c>
      <c r="R83" s="7" t="s">
        <v>18</v>
      </c>
      <c r="S83" s="7" t="s">
        <v>18</v>
      </c>
      <c r="T83" s="7" t="s">
        <v>19</v>
      </c>
      <c r="U83" s="7" t="s">
        <v>18</v>
      </c>
      <c r="V83" s="7" t="s">
        <v>35</v>
      </c>
      <c r="W83" s="7" t="s">
        <v>18</v>
      </c>
      <c r="X83" s="7" t="s">
        <v>18</v>
      </c>
    </row>
    <row r="84" spans="1:24" ht="96" x14ac:dyDescent="0.2">
      <c r="A84" s="7" t="s">
        <v>1248</v>
      </c>
      <c r="B84" s="7" t="s">
        <v>1240</v>
      </c>
      <c r="C84" s="7">
        <v>2016</v>
      </c>
      <c r="D84" s="18" t="s">
        <v>1239</v>
      </c>
      <c r="E84" s="7" t="s">
        <v>230</v>
      </c>
      <c r="F84" s="7" t="s">
        <v>1243</v>
      </c>
      <c r="G84" s="7" t="s">
        <v>1244</v>
      </c>
      <c r="H84" s="7" t="s">
        <v>1242</v>
      </c>
      <c r="I84" s="7" t="s">
        <v>1241</v>
      </c>
      <c r="J84" s="7" t="s">
        <v>2229</v>
      </c>
      <c r="K84" s="7" t="s">
        <v>386</v>
      </c>
      <c r="L84" s="7" t="s">
        <v>1247</v>
      </c>
      <c r="M84" s="7">
        <v>379</v>
      </c>
      <c r="N84" s="7" t="s">
        <v>1245</v>
      </c>
      <c r="O84" s="7" t="s">
        <v>1246</v>
      </c>
      <c r="P84" s="7" t="s">
        <v>255</v>
      </c>
      <c r="Q84" s="7" t="s">
        <v>19</v>
      </c>
      <c r="R84" s="7" t="s">
        <v>19</v>
      </c>
      <c r="S84" s="7" t="s">
        <v>19</v>
      </c>
      <c r="T84" s="7" t="s">
        <v>19</v>
      </c>
      <c r="U84" s="7" t="s">
        <v>18</v>
      </c>
      <c r="V84" s="7" t="s">
        <v>19</v>
      </c>
      <c r="W84" s="7" t="s">
        <v>18</v>
      </c>
      <c r="X84" s="7" t="s">
        <v>18</v>
      </c>
    </row>
    <row r="85" spans="1:24" ht="160" x14ac:dyDescent="0.2">
      <c r="B85" s="7" t="s">
        <v>1256</v>
      </c>
      <c r="C85" s="7">
        <v>2016</v>
      </c>
      <c r="D85" s="18" t="s">
        <v>1255</v>
      </c>
      <c r="E85" s="7" t="s">
        <v>230</v>
      </c>
      <c r="F85" s="7" t="s">
        <v>1260</v>
      </c>
      <c r="G85" s="7" t="s">
        <v>1257</v>
      </c>
      <c r="H85" s="7" t="s">
        <v>443</v>
      </c>
      <c r="I85" s="7" t="s">
        <v>1259</v>
      </c>
      <c r="J85" s="7" t="s">
        <v>2230</v>
      </c>
      <c r="K85" s="7" t="s">
        <v>1258</v>
      </c>
      <c r="L85" s="7" t="s">
        <v>255</v>
      </c>
      <c r="M85" s="7" t="s">
        <v>255</v>
      </c>
      <c r="N85" s="7" t="s">
        <v>255</v>
      </c>
      <c r="O85" s="7" t="s">
        <v>1261</v>
      </c>
      <c r="P85" s="7" t="s">
        <v>255</v>
      </c>
      <c r="Q85" s="7" t="s">
        <v>18</v>
      </c>
      <c r="R85" s="7" t="s">
        <v>18</v>
      </c>
      <c r="S85" s="7" t="s">
        <v>18</v>
      </c>
      <c r="T85" s="7" t="s">
        <v>315</v>
      </c>
      <c r="U85" s="7" t="s">
        <v>18</v>
      </c>
      <c r="V85" s="7" t="s">
        <v>255</v>
      </c>
      <c r="W85" s="7" t="s">
        <v>255</v>
      </c>
      <c r="X85" s="7" t="s">
        <v>255</v>
      </c>
    </row>
    <row r="86" spans="1:24" ht="128" x14ac:dyDescent="0.2">
      <c r="B86" s="7" t="s">
        <v>1273</v>
      </c>
      <c r="C86" s="7">
        <v>2016</v>
      </c>
      <c r="D86" s="18" t="s">
        <v>1268</v>
      </c>
      <c r="E86" s="7" t="s">
        <v>230</v>
      </c>
      <c r="F86" s="7" t="s">
        <v>1271</v>
      </c>
      <c r="G86" s="7" t="s">
        <v>1270</v>
      </c>
      <c r="H86" s="7" t="s">
        <v>1269</v>
      </c>
      <c r="I86" s="7" t="s">
        <v>1272</v>
      </c>
      <c r="J86" s="7" t="s">
        <v>1954</v>
      </c>
      <c r="K86" s="7" t="s">
        <v>1276</v>
      </c>
      <c r="L86" s="7" t="s">
        <v>1275</v>
      </c>
      <c r="M86" s="7">
        <v>29</v>
      </c>
      <c r="N86" s="7" t="s">
        <v>255</v>
      </c>
      <c r="O86" s="7" t="s">
        <v>1274</v>
      </c>
      <c r="P86" s="7" t="s">
        <v>255</v>
      </c>
      <c r="Q86" s="7" t="s">
        <v>18</v>
      </c>
      <c r="R86" s="7" t="s">
        <v>18</v>
      </c>
      <c r="S86" s="7" t="s">
        <v>18</v>
      </c>
      <c r="T86" s="7" t="s">
        <v>315</v>
      </c>
      <c r="U86" s="7" t="s">
        <v>18</v>
      </c>
      <c r="V86" s="7" t="s">
        <v>18</v>
      </c>
      <c r="W86" s="7" t="s">
        <v>18</v>
      </c>
      <c r="X86" s="7" t="s">
        <v>19</v>
      </c>
    </row>
    <row r="87" spans="1:24" ht="96" x14ac:dyDescent="0.2">
      <c r="B87" s="7" t="s">
        <v>1278</v>
      </c>
      <c r="C87" s="7">
        <v>2016</v>
      </c>
      <c r="D87" s="18" t="s">
        <v>1277</v>
      </c>
      <c r="E87" s="7" t="s">
        <v>241</v>
      </c>
      <c r="F87" s="7" t="s">
        <v>1280</v>
      </c>
      <c r="G87" s="7" t="s">
        <v>1283</v>
      </c>
      <c r="H87" s="7" t="s">
        <v>443</v>
      </c>
      <c r="I87" s="7" t="s">
        <v>1282</v>
      </c>
      <c r="J87" s="7" t="s">
        <v>2231</v>
      </c>
      <c r="K87" s="7" t="s">
        <v>1281</v>
      </c>
      <c r="L87" s="7" t="s">
        <v>1284</v>
      </c>
      <c r="M87" s="7">
        <v>6</v>
      </c>
      <c r="N87" s="7" t="s">
        <v>255</v>
      </c>
      <c r="O87" s="7" t="s">
        <v>1279</v>
      </c>
      <c r="P87" s="7" t="s">
        <v>1285</v>
      </c>
      <c r="Q87" s="7" t="s">
        <v>19</v>
      </c>
      <c r="R87" s="7" t="s">
        <v>19</v>
      </c>
      <c r="S87" s="7" t="s">
        <v>19</v>
      </c>
      <c r="T87" s="7" t="s">
        <v>18</v>
      </c>
      <c r="U87" s="7" t="s">
        <v>18</v>
      </c>
      <c r="V87" s="7" t="s">
        <v>35</v>
      </c>
      <c r="W87" s="7" t="s">
        <v>18</v>
      </c>
      <c r="X87" s="7" t="s">
        <v>35</v>
      </c>
    </row>
    <row r="88" spans="1:24" ht="144" x14ac:dyDescent="0.2">
      <c r="A88" s="7" t="s">
        <v>1299</v>
      </c>
      <c r="B88" s="7" t="s">
        <v>1290</v>
      </c>
      <c r="C88" s="7">
        <v>2017</v>
      </c>
      <c r="D88" s="18" t="s">
        <v>1291</v>
      </c>
      <c r="E88" s="7" t="s">
        <v>241</v>
      </c>
      <c r="F88" s="7" t="s">
        <v>1296</v>
      </c>
      <c r="G88" s="7" t="s">
        <v>1297</v>
      </c>
      <c r="H88" s="7" t="s">
        <v>443</v>
      </c>
      <c r="I88" s="7" t="s">
        <v>1292</v>
      </c>
      <c r="J88" s="7" t="s">
        <v>2232</v>
      </c>
      <c r="K88" s="7" t="s">
        <v>1295</v>
      </c>
      <c r="L88" s="7" t="s">
        <v>1298</v>
      </c>
      <c r="M88" s="7">
        <v>9</v>
      </c>
      <c r="N88" s="7" t="s">
        <v>255</v>
      </c>
      <c r="O88" s="7" t="s">
        <v>1293</v>
      </c>
      <c r="Q88" s="7" t="s">
        <v>18</v>
      </c>
      <c r="R88" s="7" t="s">
        <v>19</v>
      </c>
      <c r="S88" s="7" t="s">
        <v>19</v>
      </c>
      <c r="T88" s="7" t="s">
        <v>19</v>
      </c>
      <c r="U88" s="7" t="s">
        <v>18</v>
      </c>
      <c r="V88" s="7" t="s">
        <v>35</v>
      </c>
      <c r="W88" s="7" t="s">
        <v>18</v>
      </c>
      <c r="X88" s="7" t="s">
        <v>1294</v>
      </c>
    </row>
    <row r="89" spans="1:24" ht="128" x14ac:dyDescent="0.2">
      <c r="A89" s="7" t="s">
        <v>1307</v>
      </c>
      <c r="B89" s="7" t="s">
        <v>1305</v>
      </c>
      <c r="C89" s="7">
        <v>2017</v>
      </c>
      <c r="D89" s="18" t="s">
        <v>1306</v>
      </c>
      <c r="E89" s="7" t="s">
        <v>230</v>
      </c>
      <c r="F89" s="7" t="s">
        <v>826</v>
      </c>
      <c r="G89" s="7" t="s">
        <v>1313</v>
      </c>
      <c r="H89" s="7" t="s">
        <v>443</v>
      </c>
      <c r="I89" s="7" t="s">
        <v>1308</v>
      </c>
      <c r="J89" s="7" t="s">
        <v>2233</v>
      </c>
      <c r="K89" s="7" t="s">
        <v>1311</v>
      </c>
      <c r="L89" s="7" t="s">
        <v>1312</v>
      </c>
      <c r="M89" s="7">
        <v>71</v>
      </c>
      <c r="N89" s="7" t="s">
        <v>1309</v>
      </c>
      <c r="O89" s="7" t="s">
        <v>1310</v>
      </c>
      <c r="P89" s="7" t="s">
        <v>255</v>
      </c>
      <c r="Q89" s="7" t="s">
        <v>18</v>
      </c>
      <c r="R89" s="7" t="s">
        <v>18</v>
      </c>
      <c r="S89" s="7" t="s">
        <v>18</v>
      </c>
      <c r="T89" s="7" t="s">
        <v>19</v>
      </c>
      <c r="U89" s="7" t="s">
        <v>18</v>
      </c>
      <c r="V89" s="7" t="s">
        <v>35</v>
      </c>
      <c r="W89" s="7" t="s">
        <v>35</v>
      </c>
      <c r="X89" s="7" t="s">
        <v>35</v>
      </c>
    </row>
    <row r="90" spans="1:24" ht="112" x14ac:dyDescent="0.2">
      <c r="B90" s="7" t="s">
        <v>1323</v>
      </c>
      <c r="C90" s="7">
        <v>2017</v>
      </c>
      <c r="D90" s="18" t="s">
        <v>1319</v>
      </c>
      <c r="E90" s="7" t="s">
        <v>241</v>
      </c>
      <c r="F90" s="7" t="s">
        <v>1324</v>
      </c>
      <c r="G90" s="7" t="s">
        <v>1332</v>
      </c>
      <c r="H90" s="7" t="s">
        <v>443</v>
      </c>
      <c r="I90" s="7" t="s">
        <v>1325</v>
      </c>
      <c r="J90" s="7" t="s">
        <v>1331</v>
      </c>
      <c r="K90" s="7" t="s">
        <v>1326</v>
      </c>
      <c r="L90" s="7" t="s">
        <v>1327</v>
      </c>
      <c r="M90" s="7">
        <v>2</v>
      </c>
      <c r="N90" s="7" t="s">
        <v>1330</v>
      </c>
      <c r="O90" s="7" t="s">
        <v>1328</v>
      </c>
      <c r="P90" s="7" t="s">
        <v>1329</v>
      </c>
      <c r="Q90" s="7" t="s">
        <v>19</v>
      </c>
      <c r="R90" s="7" t="s">
        <v>19</v>
      </c>
      <c r="S90" s="7" t="s">
        <v>19</v>
      </c>
      <c r="T90" s="7" t="s">
        <v>18</v>
      </c>
      <c r="U90" s="7" t="s">
        <v>18</v>
      </c>
      <c r="V90" s="7" t="s">
        <v>35</v>
      </c>
      <c r="W90" s="7" t="s">
        <v>35</v>
      </c>
      <c r="X90" s="7" t="s">
        <v>35</v>
      </c>
    </row>
    <row r="91" spans="1:24" ht="160" x14ac:dyDescent="0.2">
      <c r="B91" s="7" t="s">
        <v>1334</v>
      </c>
      <c r="C91" s="7">
        <v>2017</v>
      </c>
      <c r="D91" s="18" t="s">
        <v>1333</v>
      </c>
      <c r="E91" s="7" t="s">
        <v>230</v>
      </c>
      <c r="F91" s="7" t="s">
        <v>1337</v>
      </c>
      <c r="G91" s="7" t="s">
        <v>1336</v>
      </c>
      <c r="H91" s="7" t="s">
        <v>522</v>
      </c>
      <c r="I91" s="7" t="s">
        <v>1335</v>
      </c>
      <c r="J91" s="7" t="s">
        <v>2234</v>
      </c>
      <c r="K91" s="7" t="s">
        <v>1338</v>
      </c>
      <c r="L91" s="7" t="s">
        <v>1339</v>
      </c>
      <c r="M91" s="7" t="s">
        <v>1340</v>
      </c>
      <c r="N91" s="7" t="s">
        <v>255</v>
      </c>
      <c r="O91" s="7" t="s">
        <v>255</v>
      </c>
      <c r="P91" s="7" t="s">
        <v>255</v>
      </c>
      <c r="Q91" s="7" t="s">
        <v>18</v>
      </c>
      <c r="R91" s="7" t="s">
        <v>18</v>
      </c>
      <c r="S91" s="7" t="s">
        <v>18</v>
      </c>
      <c r="T91" s="7" t="s">
        <v>19</v>
      </c>
      <c r="U91" s="7" t="s">
        <v>18</v>
      </c>
      <c r="V91" s="7" t="s">
        <v>255</v>
      </c>
      <c r="W91" s="7" t="s">
        <v>255</v>
      </c>
      <c r="X91" s="7" t="s">
        <v>255</v>
      </c>
    </row>
    <row r="92" spans="1:24" ht="96" x14ac:dyDescent="0.2">
      <c r="A92" s="7" t="s">
        <v>1349</v>
      </c>
      <c r="B92" s="7" t="s">
        <v>1348</v>
      </c>
      <c r="C92" s="7">
        <v>2011</v>
      </c>
      <c r="D92" s="18" t="s">
        <v>1347</v>
      </c>
      <c r="E92" s="7" t="s">
        <v>230</v>
      </c>
      <c r="F92" s="7" t="s">
        <v>1350</v>
      </c>
      <c r="G92" s="7" t="s">
        <v>1352</v>
      </c>
      <c r="H92" s="7" t="s">
        <v>1353</v>
      </c>
      <c r="I92" s="7" t="s">
        <v>1351</v>
      </c>
      <c r="J92" s="7" t="s">
        <v>2235</v>
      </c>
      <c r="K92" s="7" t="s">
        <v>1354</v>
      </c>
      <c r="L92" s="7" t="s">
        <v>1355</v>
      </c>
      <c r="M92" s="7">
        <v>3150</v>
      </c>
      <c r="N92" s="7" t="s">
        <v>255</v>
      </c>
      <c r="O92" s="7" t="s">
        <v>255</v>
      </c>
      <c r="P92" s="7" t="s">
        <v>255</v>
      </c>
      <c r="Q92" s="7" t="s">
        <v>18</v>
      </c>
      <c r="R92" s="7" t="s">
        <v>18</v>
      </c>
      <c r="S92" s="7" t="s">
        <v>18</v>
      </c>
      <c r="T92" s="7" t="s">
        <v>19</v>
      </c>
      <c r="U92" s="7" t="s">
        <v>18</v>
      </c>
      <c r="V92" s="7" t="s">
        <v>35</v>
      </c>
      <c r="W92" s="7" t="s">
        <v>19</v>
      </c>
      <c r="X92" s="7" t="s">
        <v>19</v>
      </c>
    </row>
    <row r="93" spans="1:24" ht="224" x14ac:dyDescent="0.2">
      <c r="B93" s="7" t="s">
        <v>416</v>
      </c>
      <c r="C93" s="7">
        <v>2001</v>
      </c>
      <c r="D93" s="18" t="s">
        <v>1365</v>
      </c>
      <c r="E93" s="7" t="s">
        <v>230</v>
      </c>
      <c r="F93" s="7" t="s">
        <v>1369</v>
      </c>
      <c r="G93" s="7" t="s">
        <v>1366</v>
      </c>
      <c r="H93" s="7" t="s">
        <v>1368</v>
      </c>
      <c r="I93" s="7" t="s">
        <v>1367</v>
      </c>
      <c r="J93" s="7" t="s">
        <v>2236</v>
      </c>
      <c r="K93" s="7" t="s">
        <v>1370</v>
      </c>
      <c r="L93" s="7" t="s">
        <v>1371</v>
      </c>
      <c r="M93" s="7">
        <v>12</v>
      </c>
      <c r="N93" s="7" t="s">
        <v>255</v>
      </c>
      <c r="O93" s="7" t="s">
        <v>255</v>
      </c>
      <c r="P93" s="7" t="s">
        <v>484</v>
      </c>
      <c r="Q93" s="7" t="s">
        <v>18</v>
      </c>
      <c r="R93" s="7" t="s">
        <v>18</v>
      </c>
      <c r="S93" s="7" t="s">
        <v>18</v>
      </c>
      <c r="T93" s="7" t="s">
        <v>19</v>
      </c>
      <c r="U93" s="7" t="s">
        <v>18</v>
      </c>
      <c r="V93" s="7" t="s">
        <v>255</v>
      </c>
      <c r="W93" s="7" t="s">
        <v>255</v>
      </c>
      <c r="X93" s="7" t="s">
        <v>255</v>
      </c>
    </row>
    <row r="94" spans="1:24" ht="96" x14ac:dyDescent="0.2">
      <c r="B94" s="7" t="s">
        <v>1373</v>
      </c>
      <c r="C94" s="7">
        <v>2001</v>
      </c>
      <c r="D94" s="18" t="s">
        <v>1372</v>
      </c>
      <c r="E94" s="7" t="s">
        <v>241</v>
      </c>
      <c r="F94" s="7" t="s">
        <v>1383</v>
      </c>
      <c r="G94" s="7" t="s">
        <v>1374</v>
      </c>
      <c r="H94" s="7" t="s">
        <v>1376</v>
      </c>
      <c r="I94" s="7" t="s">
        <v>1375</v>
      </c>
      <c r="J94" s="7" t="s">
        <v>881</v>
      </c>
      <c r="K94" s="7" t="s">
        <v>1377</v>
      </c>
      <c r="L94" s="7" t="s">
        <v>256</v>
      </c>
      <c r="M94" s="7">
        <v>0</v>
      </c>
      <c r="N94" s="7" t="s">
        <v>484</v>
      </c>
      <c r="O94" s="7" t="s">
        <v>1378</v>
      </c>
      <c r="P94" s="7" t="s">
        <v>1379</v>
      </c>
      <c r="Q94" s="7" t="s">
        <v>18</v>
      </c>
      <c r="R94" s="7" t="s">
        <v>18</v>
      </c>
      <c r="S94" s="7" t="s">
        <v>18</v>
      </c>
      <c r="T94" s="7" t="s">
        <v>19</v>
      </c>
      <c r="U94" s="7" t="s">
        <v>18</v>
      </c>
      <c r="V94" s="7" t="s">
        <v>18</v>
      </c>
      <c r="W94" s="7" t="s">
        <v>18</v>
      </c>
      <c r="X94" s="7" t="s">
        <v>35</v>
      </c>
    </row>
    <row r="95" spans="1:24" ht="144" x14ac:dyDescent="0.2">
      <c r="B95" s="7" t="s">
        <v>1394</v>
      </c>
      <c r="C95" s="7">
        <v>2005</v>
      </c>
      <c r="D95" s="18" t="s">
        <v>1395</v>
      </c>
      <c r="E95" s="7" t="s">
        <v>230</v>
      </c>
      <c r="F95" s="7" t="s">
        <v>1397</v>
      </c>
      <c r="G95" s="7" t="s">
        <v>1399</v>
      </c>
      <c r="H95" s="7" t="s">
        <v>1037</v>
      </c>
      <c r="I95" s="7" t="s">
        <v>1398</v>
      </c>
      <c r="J95" s="7" t="s">
        <v>1396</v>
      </c>
      <c r="K95" s="7" t="s">
        <v>386</v>
      </c>
      <c r="L95" s="7" t="s">
        <v>1401</v>
      </c>
      <c r="M95" s="7">
        <v>6</v>
      </c>
      <c r="N95" s="7" t="s">
        <v>1400</v>
      </c>
      <c r="O95" s="7" t="s">
        <v>35</v>
      </c>
      <c r="P95" s="7" t="s">
        <v>255</v>
      </c>
      <c r="Q95" s="7" t="s">
        <v>19</v>
      </c>
      <c r="R95" s="7" t="s">
        <v>19</v>
      </c>
      <c r="S95" s="7" t="s">
        <v>18</v>
      </c>
      <c r="T95" s="7" t="s">
        <v>18</v>
      </c>
      <c r="U95" s="7" t="s">
        <v>18</v>
      </c>
      <c r="V95" s="7" t="s">
        <v>18</v>
      </c>
      <c r="W95" s="7" t="s">
        <v>18</v>
      </c>
      <c r="X95" s="7" t="s">
        <v>18</v>
      </c>
    </row>
    <row r="96" spans="1:24" ht="96" x14ac:dyDescent="0.2">
      <c r="B96" s="7" t="s">
        <v>1413</v>
      </c>
      <c r="C96" s="7">
        <v>2006</v>
      </c>
      <c r="D96" s="18" t="s">
        <v>1412</v>
      </c>
      <c r="E96" s="7" t="s">
        <v>241</v>
      </c>
      <c r="F96" s="7" t="s">
        <v>1419</v>
      </c>
      <c r="G96" s="7" t="s">
        <v>1414</v>
      </c>
      <c r="H96" s="7" t="s">
        <v>1415</v>
      </c>
      <c r="I96" s="7" t="s">
        <v>1411</v>
      </c>
      <c r="J96" s="7" t="s">
        <v>2237</v>
      </c>
      <c r="K96" s="7" t="s">
        <v>1417</v>
      </c>
      <c r="L96" s="7" t="s">
        <v>1418</v>
      </c>
      <c r="M96" s="7">
        <v>6</v>
      </c>
      <c r="N96" s="7" t="s">
        <v>1416</v>
      </c>
      <c r="O96" s="7" t="s">
        <v>255</v>
      </c>
      <c r="P96" s="7" t="s">
        <v>255</v>
      </c>
      <c r="Q96" s="7" t="s">
        <v>19</v>
      </c>
      <c r="R96" s="7" t="s">
        <v>19</v>
      </c>
      <c r="S96" s="7" t="s">
        <v>18</v>
      </c>
      <c r="T96" s="7" t="s">
        <v>18</v>
      </c>
      <c r="U96" s="7" t="s">
        <v>18</v>
      </c>
      <c r="V96" s="7" t="s">
        <v>18</v>
      </c>
      <c r="W96" s="7" t="s">
        <v>18</v>
      </c>
      <c r="X96" s="7" t="s">
        <v>18</v>
      </c>
    </row>
    <row r="97" spans="1:24" ht="112" x14ac:dyDescent="0.2">
      <c r="A97" s="7" t="s">
        <v>2128</v>
      </c>
      <c r="B97" s="7" t="s">
        <v>1421</v>
      </c>
      <c r="C97" s="7">
        <v>2006</v>
      </c>
      <c r="D97" s="18" t="s">
        <v>1420</v>
      </c>
      <c r="E97" s="7" t="s">
        <v>241</v>
      </c>
      <c r="F97" s="7" t="s">
        <v>2129</v>
      </c>
      <c r="G97" s="7" t="s">
        <v>2130</v>
      </c>
      <c r="H97" s="7" t="s">
        <v>2135</v>
      </c>
      <c r="I97" s="7" t="s">
        <v>2133</v>
      </c>
      <c r="J97" s="7" t="s">
        <v>2238</v>
      </c>
      <c r="K97" s="7" t="s">
        <v>2127</v>
      </c>
      <c r="L97" s="7" t="s">
        <v>2134</v>
      </c>
      <c r="M97" s="7">
        <v>2</v>
      </c>
      <c r="N97" s="7" t="s">
        <v>2131</v>
      </c>
      <c r="O97" s="7" t="s">
        <v>2132</v>
      </c>
      <c r="P97" s="7" t="s">
        <v>255</v>
      </c>
      <c r="Q97" s="7" t="s">
        <v>18</v>
      </c>
      <c r="R97" s="7" t="s">
        <v>18</v>
      </c>
      <c r="S97" s="7" t="s">
        <v>18</v>
      </c>
      <c r="T97" s="7" t="s">
        <v>19</v>
      </c>
      <c r="U97" s="7" t="s">
        <v>18</v>
      </c>
      <c r="V97" s="7" t="s">
        <v>35</v>
      </c>
      <c r="W97" s="7" t="s">
        <v>35</v>
      </c>
      <c r="X97" s="7" t="s">
        <v>35</v>
      </c>
    </row>
    <row r="98" spans="1:24" ht="400" x14ac:dyDescent="0.2">
      <c r="A98" s="7" t="s">
        <v>2239</v>
      </c>
      <c r="B98" s="7" t="s">
        <v>1422</v>
      </c>
      <c r="C98" s="7">
        <v>2006</v>
      </c>
      <c r="D98" s="18" t="s">
        <v>1424</v>
      </c>
      <c r="E98" s="7" t="s">
        <v>230</v>
      </c>
      <c r="F98" s="7" t="s">
        <v>1425</v>
      </c>
      <c r="G98" s="7" t="s">
        <v>1426</v>
      </c>
      <c r="H98" s="7" t="s">
        <v>443</v>
      </c>
      <c r="I98" s="7" t="s">
        <v>1423</v>
      </c>
      <c r="J98" s="7" t="s">
        <v>2240</v>
      </c>
      <c r="V98" s="7" t="s">
        <v>255</v>
      </c>
      <c r="W98" s="7" t="s">
        <v>255</v>
      </c>
      <c r="X98" s="7" t="s">
        <v>19</v>
      </c>
    </row>
    <row r="99" spans="1:24" ht="64" x14ac:dyDescent="0.2">
      <c r="B99" s="7" t="s">
        <v>1441</v>
      </c>
      <c r="C99" s="7">
        <v>2007</v>
      </c>
      <c r="D99" s="18" t="s">
        <v>1440</v>
      </c>
      <c r="E99" s="7" t="s">
        <v>230</v>
      </c>
      <c r="F99" s="7" t="s">
        <v>1444</v>
      </c>
      <c r="G99" s="7" t="s">
        <v>1443</v>
      </c>
      <c r="H99" s="7" t="s">
        <v>443</v>
      </c>
      <c r="I99" s="7" t="s">
        <v>1442</v>
      </c>
      <c r="J99" s="7" t="s">
        <v>2196</v>
      </c>
      <c r="K99" s="7" t="s">
        <v>1447</v>
      </c>
      <c r="L99" s="7" t="s">
        <v>1445</v>
      </c>
      <c r="M99" s="7">
        <v>20</v>
      </c>
      <c r="N99" s="7" t="s">
        <v>326</v>
      </c>
      <c r="O99" s="7" t="s">
        <v>325</v>
      </c>
      <c r="P99" s="7" t="s">
        <v>255</v>
      </c>
      <c r="Q99" s="7" t="s">
        <v>18</v>
      </c>
      <c r="R99" s="7" t="s">
        <v>18</v>
      </c>
      <c r="S99" s="7" t="s">
        <v>18</v>
      </c>
      <c r="T99" s="7" t="s">
        <v>19</v>
      </c>
      <c r="U99" s="7" t="s">
        <v>18</v>
      </c>
      <c r="V99" s="7" t="s">
        <v>18</v>
      </c>
      <c r="W99" s="7" t="s">
        <v>18</v>
      </c>
      <c r="X99" s="7" t="s">
        <v>255</v>
      </c>
    </row>
    <row r="100" spans="1:24" ht="96" x14ac:dyDescent="0.2">
      <c r="A100" s="7" t="s">
        <v>1451</v>
      </c>
      <c r="B100" s="7" t="s">
        <v>1450</v>
      </c>
      <c r="C100" s="7">
        <v>2007</v>
      </c>
      <c r="D100" s="18" t="s">
        <v>1449</v>
      </c>
    </row>
    <row r="101" spans="1:24" ht="144" x14ac:dyDescent="0.2">
      <c r="A101" s="7" t="s">
        <v>1459</v>
      </c>
      <c r="B101" s="7" t="s">
        <v>1457</v>
      </c>
      <c r="C101" s="7">
        <v>2008</v>
      </c>
      <c r="D101" s="18" t="s">
        <v>1456</v>
      </c>
      <c r="E101" s="7" t="s">
        <v>230</v>
      </c>
      <c r="F101" s="7" t="s">
        <v>1458</v>
      </c>
      <c r="G101" s="7" t="s">
        <v>1464</v>
      </c>
      <c r="H101" s="7" t="s">
        <v>1463</v>
      </c>
      <c r="I101" s="7" t="s">
        <v>1462</v>
      </c>
      <c r="J101" s="7" t="s">
        <v>2241</v>
      </c>
      <c r="K101" s="7" t="s">
        <v>1460</v>
      </c>
      <c r="L101" s="7" t="s">
        <v>1461</v>
      </c>
      <c r="M101" s="7">
        <v>45</v>
      </c>
      <c r="N101" s="7" t="s">
        <v>1465</v>
      </c>
      <c r="O101" s="7" t="s">
        <v>255</v>
      </c>
      <c r="P101" s="7" t="s">
        <v>255</v>
      </c>
      <c r="Q101" s="7" t="s">
        <v>18</v>
      </c>
      <c r="R101" s="7" t="s">
        <v>18</v>
      </c>
      <c r="S101" s="7" t="s">
        <v>18</v>
      </c>
      <c r="T101" s="7" t="s">
        <v>1466</v>
      </c>
      <c r="U101" s="7" t="s">
        <v>18</v>
      </c>
      <c r="V101" s="7" t="s">
        <v>255</v>
      </c>
      <c r="W101" s="7" t="s">
        <v>255</v>
      </c>
      <c r="X101" s="7" t="s">
        <v>255</v>
      </c>
    </row>
    <row r="102" spans="1:24" ht="112" x14ac:dyDescent="0.2">
      <c r="A102" s="7" t="s">
        <v>1493</v>
      </c>
      <c r="B102" s="7" t="s">
        <v>1486</v>
      </c>
      <c r="C102" s="7">
        <v>2009</v>
      </c>
      <c r="D102" s="18" t="s">
        <v>1485</v>
      </c>
      <c r="E102" s="7" t="s">
        <v>241</v>
      </c>
      <c r="F102" s="7" t="s">
        <v>78</v>
      </c>
      <c r="G102" s="7" t="s">
        <v>1489</v>
      </c>
      <c r="H102" s="7" t="s">
        <v>1131</v>
      </c>
      <c r="I102" s="7" t="s">
        <v>1491</v>
      </c>
      <c r="J102" s="7" t="s">
        <v>2242</v>
      </c>
      <c r="K102" s="7" t="s">
        <v>1490</v>
      </c>
      <c r="L102" s="7" t="s">
        <v>1492</v>
      </c>
      <c r="M102" s="7">
        <v>3</v>
      </c>
      <c r="N102" s="7" t="s">
        <v>1487</v>
      </c>
      <c r="O102" s="7" t="s">
        <v>1488</v>
      </c>
      <c r="P102" s="7" t="s">
        <v>255</v>
      </c>
      <c r="Q102" s="7" t="s">
        <v>18</v>
      </c>
      <c r="R102" s="7" t="s">
        <v>18</v>
      </c>
      <c r="S102" s="7" t="s">
        <v>18</v>
      </c>
      <c r="T102" s="7" t="s">
        <v>18</v>
      </c>
      <c r="U102" s="7" t="s">
        <v>18</v>
      </c>
      <c r="V102" s="7" t="s">
        <v>255</v>
      </c>
      <c r="W102" s="7" t="s">
        <v>255</v>
      </c>
      <c r="X102" s="7" t="s">
        <v>255</v>
      </c>
    </row>
    <row r="103" spans="1:24" ht="112" x14ac:dyDescent="0.2">
      <c r="B103" s="7" t="s">
        <v>1494</v>
      </c>
      <c r="C103" s="7">
        <v>2009</v>
      </c>
      <c r="D103" s="18" t="s">
        <v>1495</v>
      </c>
      <c r="E103" s="7" t="s">
        <v>230</v>
      </c>
      <c r="F103" s="7" t="s">
        <v>419</v>
      </c>
      <c r="G103" s="7" t="s">
        <v>1496</v>
      </c>
      <c r="H103" s="7" t="s">
        <v>522</v>
      </c>
      <c r="I103" s="7" t="s">
        <v>1497</v>
      </c>
      <c r="J103" s="7" t="s">
        <v>2243</v>
      </c>
      <c r="K103" s="7" t="s">
        <v>1498</v>
      </c>
      <c r="L103" s="7" t="s">
        <v>1461</v>
      </c>
      <c r="M103" s="7">
        <v>80</v>
      </c>
      <c r="N103" s="7" t="s">
        <v>1500</v>
      </c>
      <c r="O103" s="7" t="s">
        <v>1499</v>
      </c>
      <c r="P103" s="7" t="s">
        <v>255</v>
      </c>
      <c r="Q103" s="7" t="s">
        <v>18</v>
      </c>
      <c r="R103" s="7" t="s">
        <v>18</v>
      </c>
      <c r="S103" s="7" t="s">
        <v>18</v>
      </c>
      <c r="T103" s="7" t="s">
        <v>19</v>
      </c>
      <c r="U103" s="7" t="s">
        <v>18</v>
      </c>
      <c r="V103" s="7" t="s">
        <v>18</v>
      </c>
      <c r="W103" s="7" t="s">
        <v>18</v>
      </c>
      <c r="X103" s="7" t="s">
        <v>18</v>
      </c>
    </row>
    <row r="104" spans="1:24" ht="80" x14ac:dyDescent="0.2">
      <c r="A104" s="7" t="s">
        <v>1510</v>
      </c>
      <c r="B104" s="7" t="s">
        <v>1506</v>
      </c>
      <c r="C104" s="7">
        <v>2010</v>
      </c>
      <c r="D104" s="18" t="s">
        <v>1505</v>
      </c>
      <c r="E104" s="7" t="s">
        <v>230</v>
      </c>
      <c r="F104" s="7" t="s">
        <v>1507</v>
      </c>
      <c r="G104" s="7" t="s">
        <v>1508</v>
      </c>
      <c r="H104" s="7" t="s">
        <v>443</v>
      </c>
      <c r="I104" s="7" t="s">
        <v>1509</v>
      </c>
      <c r="J104" s="7" t="s">
        <v>2244</v>
      </c>
      <c r="K104" s="7" t="s">
        <v>386</v>
      </c>
      <c r="L104" s="7" t="s">
        <v>1511</v>
      </c>
      <c r="M104" s="7">
        <v>3</v>
      </c>
      <c r="N104" s="7" t="s">
        <v>255</v>
      </c>
      <c r="O104" s="7" t="s">
        <v>255</v>
      </c>
      <c r="P104" s="7" t="s">
        <v>255</v>
      </c>
      <c r="Q104" s="7" t="s">
        <v>18</v>
      </c>
      <c r="R104" s="7" t="s">
        <v>18</v>
      </c>
      <c r="S104" s="7" t="s">
        <v>18</v>
      </c>
      <c r="T104" s="7" t="s">
        <v>315</v>
      </c>
      <c r="U104" s="7" t="s">
        <v>18</v>
      </c>
      <c r="V104" s="7" t="s">
        <v>18</v>
      </c>
      <c r="W104" s="7" t="s">
        <v>18</v>
      </c>
      <c r="X104" s="7" t="s">
        <v>35</v>
      </c>
    </row>
    <row r="105" spans="1:24" ht="96" x14ac:dyDescent="0.2">
      <c r="A105" s="7" t="s">
        <v>1515</v>
      </c>
      <c r="B105" s="7" t="s">
        <v>1512</v>
      </c>
      <c r="C105" s="7">
        <v>2010</v>
      </c>
      <c r="D105" s="18" t="s">
        <v>1513</v>
      </c>
      <c r="E105" s="7" t="s">
        <v>241</v>
      </c>
      <c r="F105" s="7" t="s">
        <v>255</v>
      </c>
      <c r="G105" s="7" t="s">
        <v>1514</v>
      </c>
      <c r="H105" s="7" t="s">
        <v>802</v>
      </c>
      <c r="I105" s="7" t="s">
        <v>1516</v>
      </c>
      <c r="J105" s="7" t="s">
        <v>2245</v>
      </c>
      <c r="K105" s="7" t="s">
        <v>386</v>
      </c>
      <c r="L105" s="7" t="s">
        <v>255</v>
      </c>
      <c r="M105" s="7">
        <v>0</v>
      </c>
      <c r="N105" s="7" t="s">
        <v>1517</v>
      </c>
      <c r="O105" s="7" t="s">
        <v>255</v>
      </c>
      <c r="P105" s="7" t="s">
        <v>255</v>
      </c>
      <c r="Q105" s="7" t="s">
        <v>19</v>
      </c>
      <c r="R105" s="7" t="s">
        <v>18</v>
      </c>
      <c r="S105" s="7" t="s">
        <v>18</v>
      </c>
      <c r="T105" s="7" t="s">
        <v>19</v>
      </c>
      <c r="U105" s="7" t="s">
        <v>18</v>
      </c>
      <c r="V105" s="7" t="s">
        <v>18</v>
      </c>
      <c r="W105" s="7" t="s">
        <v>18</v>
      </c>
      <c r="X105" s="7" t="s">
        <v>18</v>
      </c>
    </row>
    <row r="106" spans="1:24" ht="64" x14ac:dyDescent="0.2">
      <c r="B106" s="7" t="s">
        <v>1522</v>
      </c>
      <c r="C106" s="7">
        <v>2010</v>
      </c>
      <c r="D106" s="18" t="s">
        <v>1524</v>
      </c>
      <c r="E106" s="7" t="s">
        <v>230</v>
      </c>
      <c r="F106" s="7" t="s">
        <v>1523</v>
      </c>
      <c r="G106" s="7" t="s">
        <v>1526</v>
      </c>
      <c r="H106" s="7" t="s">
        <v>443</v>
      </c>
      <c r="I106" s="7" t="s">
        <v>1525</v>
      </c>
      <c r="J106" s="7" t="s">
        <v>2246</v>
      </c>
      <c r="K106" s="7" t="s">
        <v>1528</v>
      </c>
      <c r="L106" s="7" t="s">
        <v>1529</v>
      </c>
      <c r="M106" s="7">
        <v>24</v>
      </c>
      <c r="N106" s="7" t="s">
        <v>255</v>
      </c>
      <c r="O106" s="7" t="s">
        <v>255</v>
      </c>
      <c r="P106" s="7" t="s">
        <v>1527</v>
      </c>
      <c r="Q106" s="7" t="s">
        <v>18</v>
      </c>
      <c r="R106" s="7" t="s">
        <v>18</v>
      </c>
      <c r="S106" s="7" t="s">
        <v>18</v>
      </c>
      <c r="T106" s="7" t="s">
        <v>19</v>
      </c>
      <c r="U106" s="7" t="s">
        <v>18</v>
      </c>
      <c r="V106" s="7" t="s">
        <v>18</v>
      </c>
      <c r="W106" s="7" t="s">
        <v>18</v>
      </c>
      <c r="X106" s="7" t="s">
        <v>18</v>
      </c>
    </row>
    <row r="107" spans="1:24" ht="80" x14ac:dyDescent="0.2">
      <c r="B107" s="7" t="s">
        <v>1358</v>
      </c>
      <c r="C107" s="7">
        <v>2011</v>
      </c>
      <c r="D107" s="18" t="s">
        <v>1552</v>
      </c>
      <c r="E107" s="7" t="s">
        <v>230</v>
      </c>
      <c r="F107" s="7" t="s">
        <v>1553</v>
      </c>
      <c r="G107" s="7" t="s">
        <v>1555</v>
      </c>
      <c r="H107" s="7" t="s">
        <v>1556</v>
      </c>
      <c r="I107" s="7" t="s">
        <v>1557</v>
      </c>
      <c r="J107" s="7" t="s">
        <v>2247</v>
      </c>
      <c r="K107" s="7" t="s">
        <v>1558</v>
      </c>
      <c r="L107" s="7" t="s">
        <v>1559</v>
      </c>
      <c r="M107" s="7">
        <v>0</v>
      </c>
      <c r="N107" s="7" t="s">
        <v>255</v>
      </c>
      <c r="O107" s="7" t="s">
        <v>255</v>
      </c>
      <c r="P107" s="7" t="s">
        <v>255</v>
      </c>
      <c r="Q107" s="7" t="s">
        <v>18</v>
      </c>
      <c r="R107" s="7" t="s">
        <v>18</v>
      </c>
      <c r="S107" s="7" t="s">
        <v>18</v>
      </c>
      <c r="T107" s="7" t="s">
        <v>315</v>
      </c>
      <c r="U107" s="7" t="s">
        <v>18</v>
      </c>
      <c r="V107" s="7" t="s">
        <v>18</v>
      </c>
      <c r="W107" s="7" t="s">
        <v>19</v>
      </c>
      <c r="X107" s="7" t="s">
        <v>19</v>
      </c>
    </row>
    <row r="108" spans="1:24" ht="80" x14ac:dyDescent="0.2">
      <c r="B108" s="7" t="s">
        <v>1565</v>
      </c>
      <c r="C108" s="7">
        <v>2011</v>
      </c>
      <c r="D108" s="18" t="s">
        <v>1564</v>
      </c>
      <c r="E108" s="7" t="s">
        <v>230</v>
      </c>
      <c r="F108" s="7" t="s">
        <v>1566</v>
      </c>
      <c r="G108" s="7" t="s">
        <v>1570</v>
      </c>
      <c r="H108" s="7" t="s">
        <v>443</v>
      </c>
      <c r="I108" s="7" t="s">
        <v>1567</v>
      </c>
      <c r="J108" s="7" t="s">
        <v>1956</v>
      </c>
      <c r="K108" s="7" t="s">
        <v>1568</v>
      </c>
      <c r="L108" s="7" t="s">
        <v>1569</v>
      </c>
      <c r="M108" s="7">
        <v>120</v>
      </c>
      <c r="N108" s="7" t="s">
        <v>255</v>
      </c>
      <c r="O108" s="7" t="s">
        <v>255</v>
      </c>
      <c r="P108" s="7" t="s">
        <v>255</v>
      </c>
      <c r="Q108" s="7" t="s">
        <v>18</v>
      </c>
      <c r="R108" s="7" t="s">
        <v>18</v>
      </c>
      <c r="S108" s="7" t="s">
        <v>18</v>
      </c>
      <c r="T108" s="7" t="s">
        <v>315</v>
      </c>
      <c r="U108" s="7" t="s">
        <v>18</v>
      </c>
      <c r="V108" s="7" t="s">
        <v>18</v>
      </c>
      <c r="W108" s="7" t="s">
        <v>18</v>
      </c>
      <c r="X108" s="7" t="s">
        <v>255</v>
      </c>
    </row>
    <row r="109" spans="1:24" ht="128" x14ac:dyDescent="0.2">
      <c r="A109" s="7" t="s">
        <v>1578</v>
      </c>
      <c r="B109" s="7" t="s">
        <v>1494</v>
      </c>
      <c r="C109" s="7">
        <v>2011</v>
      </c>
      <c r="D109" s="18" t="s">
        <v>1571</v>
      </c>
      <c r="E109" s="7" t="s">
        <v>230</v>
      </c>
      <c r="F109" s="7" t="s">
        <v>1572</v>
      </c>
      <c r="G109" s="7" t="s">
        <v>1573</v>
      </c>
      <c r="H109" s="7" t="s">
        <v>247</v>
      </c>
      <c r="I109" s="7" t="s">
        <v>1574</v>
      </c>
      <c r="J109" s="7" t="s">
        <v>2243</v>
      </c>
      <c r="K109" s="7" t="s">
        <v>1575</v>
      </c>
      <c r="L109" s="7" t="s">
        <v>1576</v>
      </c>
      <c r="M109" s="7">
        <v>99</v>
      </c>
      <c r="N109" s="7" t="s">
        <v>1245</v>
      </c>
      <c r="O109" s="7" t="s">
        <v>1577</v>
      </c>
      <c r="P109" s="7" t="s">
        <v>255</v>
      </c>
      <c r="Q109" s="7" t="s">
        <v>18</v>
      </c>
      <c r="R109" s="7" t="s">
        <v>18</v>
      </c>
      <c r="S109" s="7" t="s">
        <v>18</v>
      </c>
      <c r="T109" s="7" t="s">
        <v>19</v>
      </c>
      <c r="U109" s="7" t="s">
        <v>18</v>
      </c>
      <c r="V109" s="7" t="s">
        <v>18</v>
      </c>
      <c r="W109" s="7" t="s">
        <v>18</v>
      </c>
      <c r="X109" s="7" t="s">
        <v>18</v>
      </c>
    </row>
    <row r="110" spans="1:24" ht="80" x14ac:dyDescent="0.2">
      <c r="B110" s="7" t="s">
        <v>1610</v>
      </c>
      <c r="C110" s="7">
        <v>2013</v>
      </c>
      <c r="D110" s="18" t="s">
        <v>1609</v>
      </c>
      <c r="E110" s="7" t="s">
        <v>230</v>
      </c>
      <c r="F110" s="7" t="s">
        <v>887</v>
      </c>
      <c r="G110" s="7" t="s">
        <v>1611</v>
      </c>
      <c r="H110" s="7" t="s">
        <v>247</v>
      </c>
      <c r="I110" s="7" t="s">
        <v>1612</v>
      </c>
      <c r="J110" s="7" t="s">
        <v>314</v>
      </c>
      <c r="K110" s="7" t="s">
        <v>1623</v>
      </c>
      <c r="L110" s="7" t="s">
        <v>256</v>
      </c>
      <c r="M110" s="7">
        <v>0</v>
      </c>
      <c r="N110" s="7" t="s">
        <v>1613</v>
      </c>
      <c r="O110" s="7" t="s">
        <v>1614</v>
      </c>
      <c r="P110" s="7" t="s">
        <v>255</v>
      </c>
      <c r="Q110" s="7" t="s">
        <v>18</v>
      </c>
      <c r="R110" s="7" t="s">
        <v>18</v>
      </c>
      <c r="S110" s="7" t="s">
        <v>18</v>
      </c>
      <c r="T110" s="7" t="s">
        <v>19</v>
      </c>
      <c r="U110" s="7" t="s">
        <v>18</v>
      </c>
      <c r="V110" s="7" t="s">
        <v>18</v>
      </c>
      <c r="W110" s="7" t="s">
        <v>18</v>
      </c>
      <c r="X110" s="7" t="s">
        <v>18</v>
      </c>
    </row>
    <row r="111" spans="1:24" ht="96" x14ac:dyDescent="0.2">
      <c r="B111" s="7" t="s">
        <v>1618</v>
      </c>
      <c r="C111" s="7">
        <v>2013</v>
      </c>
      <c r="D111" s="18" t="s">
        <v>1617</v>
      </c>
      <c r="E111" s="7" t="s">
        <v>230</v>
      </c>
      <c r="F111" s="7" t="s">
        <v>1619</v>
      </c>
      <c r="G111" s="7" t="s">
        <v>1620</v>
      </c>
      <c r="H111" s="7" t="s">
        <v>1622</v>
      </c>
      <c r="I111" s="7" t="s">
        <v>1621</v>
      </c>
      <c r="J111" s="7" t="s">
        <v>2248</v>
      </c>
      <c r="K111" s="7" t="s">
        <v>1624</v>
      </c>
      <c r="L111" s="7" t="s">
        <v>1625</v>
      </c>
      <c r="M111" s="7">
        <v>1</v>
      </c>
      <c r="N111" s="7" t="s">
        <v>255</v>
      </c>
      <c r="O111" s="7" t="s">
        <v>255</v>
      </c>
      <c r="P111" s="7" t="s">
        <v>255</v>
      </c>
      <c r="Q111" s="7" t="s">
        <v>18</v>
      </c>
      <c r="R111" s="7" t="s">
        <v>18</v>
      </c>
      <c r="S111" s="7" t="s">
        <v>18</v>
      </c>
      <c r="T111" s="7" t="s">
        <v>19</v>
      </c>
      <c r="U111" s="7" t="s">
        <v>18</v>
      </c>
      <c r="V111" s="7" t="s">
        <v>18</v>
      </c>
      <c r="W111" s="7" t="s">
        <v>19</v>
      </c>
      <c r="X111" s="7" t="s">
        <v>19</v>
      </c>
    </row>
    <row r="112" spans="1:24" ht="96" x14ac:dyDescent="0.2">
      <c r="B112" s="7" t="s">
        <v>1639</v>
      </c>
      <c r="C112" s="7">
        <v>2013</v>
      </c>
      <c r="D112" s="18" t="s">
        <v>1640</v>
      </c>
      <c r="E112" s="7" t="s">
        <v>241</v>
      </c>
      <c r="F112" s="7" t="s">
        <v>1641</v>
      </c>
      <c r="G112" s="7" t="s">
        <v>1643</v>
      </c>
      <c r="H112" s="7" t="s">
        <v>1646</v>
      </c>
      <c r="I112" s="7" t="s">
        <v>1645</v>
      </c>
      <c r="J112" s="7" t="s">
        <v>314</v>
      </c>
      <c r="K112" s="7" t="s">
        <v>1644</v>
      </c>
      <c r="L112" s="7" t="s">
        <v>1642</v>
      </c>
      <c r="M112" s="7">
        <v>21</v>
      </c>
      <c r="N112" s="7" t="s">
        <v>326</v>
      </c>
      <c r="O112" s="7" t="s">
        <v>1488</v>
      </c>
      <c r="P112" s="7" t="s">
        <v>255</v>
      </c>
      <c r="Q112" s="7" t="s">
        <v>18</v>
      </c>
      <c r="R112" s="7" t="s">
        <v>18</v>
      </c>
      <c r="S112" s="7" t="s">
        <v>18</v>
      </c>
      <c r="T112" s="7" t="s">
        <v>19</v>
      </c>
      <c r="U112" s="7" t="s">
        <v>18</v>
      </c>
      <c r="V112" s="7" t="s">
        <v>18</v>
      </c>
      <c r="W112" s="7" t="s">
        <v>18</v>
      </c>
      <c r="X112" s="7" t="s">
        <v>18</v>
      </c>
    </row>
    <row r="113" spans="1:24" ht="112" x14ac:dyDescent="0.2">
      <c r="A113" s="7" t="s">
        <v>1663</v>
      </c>
      <c r="B113" s="7" t="s">
        <v>1660</v>
      </c>
      <c r="C113" s="7">
        <v>2014</v>
      </c>
      <c r="D113" s="18" t="s">
        <v>1661</v>
      </c>
      <c r="E113" s="7" t="s">
        <v>230</v>
      </c>
      <c r="F113" s="7" t="s">
        <v>230</v>
      </c>
      <c r="G113" s="7" t="s">
        <v>1662</v>
      </c>
      <c r="H113" s="7" t="s">
        <v>522</v>
      </c>
      <c r="I113" s="7" t="s">
        <v>1664</v>
      </c>
      <c r="J113" s="7" t="s">
        <v>2249</v>
      </c>
      <c r="K113" s="7" t="s">
        <v>386</v>
      </c>
      <c r="L113" s="7" t="s">
        <v>1665</v>
      </c>
      <c r="M113" s="7">
        <v>19</v>
      </c>
      <c r="N113" s="7" t="s">
        <v>255</v>
      </c>
      <c r="O113" s="7" t="s">
        <v>255</v>
      </c>
      <c r="P113" s="7" t="s">
        <v>255</v>
      </c>
      <c r="Q113" s="7" t="s">
        <v>18</v>
      </c>
      <c r="R113" s="7" t="s">
        <v>18</v>
      </c>
      <c r="S113" s="7" t="s">
        <v>19</v>
      </c>
      <c r="T113" s="7" t="s">
        <v>19</v>
      </c>
      <c r="U113" s="7" t="s">
        <v>18</v>
      </c>
      <c r="V113" s="7" t="s">
        <v>18</v>
      </c>
      <c r="W113" s="7" t="s">
        <v>18</v>
      </c>
      <c r="X113" s="7" t="s">
        <v>18</v>
      </c>
    </row>
    <row r="114" spans="1:24" ht="128" x14ac:dyDescent="0.2">
      <c r="A114" s="7" t="s">
        <v>1682</v>
      </c>
      <c r="B114" s="7" t="s">
        <v>1680</v>
      </c>
      <c r="C114" s="7">
        <v>2015</v>
      </c>
      <c r="D114" s="18" t="s">
        <v>1677</v>
      </c>
      <c r="E114" s="7" t="s">
        <v>230</v>
      </c>
      <c r="F114" s="7" t="s">
        <v>1678</v>
      </c>
      <c r="G114" s="7" t="s">
        <v>1679</v>
      </c>
      <c r="H114" s="7" t="s">
        <v>1683</v>
      </c>
      <c r="I114" s="7" t="s">
        <v>1681</v>
      </c>
      <c r="J114" s="7" t="s">
        <v>1954</v>
      </c>
      <c r="K114" s="7" t="s">
        <v>1684</v>
      </c>
      <c r="L114" s="7" t="s">
        <v>1685</v>
      </c>
      <c r="M114" s="7">
        <v>439</v>
      </c>
      <c r="N114" s="7" t="s">
        <v>255</v>
      </c>
      <c r="O114" s="7" t="s">
        <v>255</v>
      </c>
      <c r="P114" s="7" t="s">
        <v>255</v>
      </c>
      <c r="Q114" s="7" t="s">
        <v>18</v>
      </c>
      <c r="R114" s="7" t="s">
        <v>18</v>
      </c>
      <c r="S114" s="7" t="s">
        <v>18</v>
      </c>
      <c r="T114" s="7" t="s">
        <v>315</v>
      </c>
      <c r="U114" s="7" t="s">
        <v>18</v>
      </c>
      <c r="V114" s="7" t="s">
        <v>255</v>
      </c>
      <c r="W114" s="7" t="s">
        <v>19</v>
      </c>
      <c r="X114" s="7" t="s">
        <v>255</v>
      </c>
    </row>
    <row r="115" spans="1:24" ht="112" x14ac:dyDescent="0.2">
      <c r="B115" s="7" t="s">
        <v>1689</v>
      </c>
      <c r="C115" s="7">
        <v>2015</v>
      </c>
      <c r="D115" s="18" t="s">
        <v>1690</v>
      </c>
      <c r="E115" s="7" t="s">
        <v>230</v>
      </c>
      <c r="F115" s="7" t="s">
        <v>104</v>
      </c>
      <c r="G115" s="7" t="s">
        <v>1691</v>
      </c>
      <c r="H115" s="7" t="s">
        <v>259</v>
      </c>
      <c r="I115" s="7" t="s">
        <v>1699</v>
      </c>
      <c r="J115" s="7" t="s">
        <v>1960</v>
      </c>
      <c r="K115" s="7" t="s">
        <v>1694</v>
      </c>
      <c r="L115" s="7" t="s">
        <v>1692</v>
      </c>
      <c r="M115" s="7">
        <v>49</v>
      </c>
      <c r="N115" s="7" t="s">
        <v>255</v>
      </c>
      <c r="O115" s="7" t="s">
        <v>1693</v>
      </c>
      <c r="P115" s="7" t="s">
        <v>255</v>
      </c>
      <c r="Q115" s="7" t="s">
        <v>18</v>
      </c>
      <c r="R115" s="7" t="s">
        <v>18</v>
      </c>
      <c r="S115" s="7" t="s">
        <v>18</v>
      </c>
      <c r="T115" s="7" t="s">
        <v>19</v>
      </c>
      <c r="U115" s="7" t="s">
        <v>18</v>
      </c>
      <c r="V115" s="7" t="s">
        <v>18</v>
      </c>
      <c r="W115" s="7" t="s">
        <v>255</v>
      </c>
      <c r="X115" s="7" t="s">
        <v>18</v>
      </c>
    </row>
    <row r="116" spans="1:24" ht="96" x14ac:dyDescent="0.2">
      <c r="B116" s="7" t="s">
        <v>1695</v>
      </c>
      <c r="C116" s="7">
        <v>2016</v>
      </c>
      <c r="D116" s="18" t="s">
        <v>1696</v>
      </c>
      <c r="E116" s="7" t="s">
        <v>241</v>
      </c>
      <c r="F116" s="7" t="s">
        <v>1697</v>
      </c>
      <c r="G116" s="7" t="s">
        <v>1698</v>
      </c>
      <c r="H116" s="7" t="s">
        <v>443</v>
      </c>
      <c r="I116" s="7" t="s">
        <v>1700</v>
      </c>
      <c r="J116" s="7" t="s">
        <v>2250</v>
      </c>
      <c r="K116" s="7" t="s">
        <v>386</v>
      </c>
      <c r="L116" s="7" t="s">
        <v>256</v>
      </c>
      <c r="M116" s="7">
        <v>0</v>
      </c>
      <c r="N116" s="7" t="s">
        <v>255</v>
      </c>
      <c r="O116" s="7" t="s">
        <v>255</v>
      </c>
      <c r="P116" s="7" t="s">
        <v>255</v>
      </c>
      <c r="Q116" s="7" t="s">
        <v>18</v>
      </c>
      <c r="R116" s="7" t="s">
        <v>18</v>
      </c>
      <c r="S116" s="7" t="s">
        <v>18</v>
      </c>
      <c r="T116" s="7" t="s">
        <v>315</v>
      </c>
      <c r="U116" s="7" t="s">
        <v>18</v>
      </c>
      <c r="V116" s="7" t="s">
        <v>255</v>
      </c>
      <c r="W116" s="7" t="s">
        <v>255</v>
      </c>
      <c r="X116" s="7" t="s">
        <v>255</v>
      </c>
    </row>
    <row r="117" spans="1:24" ht="96" x14ac:dyDescent="0.2">
      <c r="A117" s="7" t="s">
        <v>1248</v>
      </c>
      <c r="B117" s="7" t="s">
        <v>1715</v>
      </c>
      <c r="C117" s="7">
        <v>2016</v>
      </c>
      <c r="D117" s="18" t="s">
        <v>1714</v>
      </c>
      <c r="E117" s="7" t="s">
        <v>230</v>
      </c>
      <c r="F117" s="7" t="s">
        <v>104</v>
      </c>
      <c r="G117" s="7" t="s">
        <v>1717</v>
      </c>
      <c r="H117" s="7" t="s">
        <v>1716</v>
      </c>
      <c r="I117" s="7" t="s">
        <v>1718</v>
      </c>
      <c r="J117" s="7" t="s">
        <v>2251</v>
      </c>
      <c r="K117" s="7" t="s">
        <v>386</v>
      </c>
      <c r="L117" s="7" t="s">
        <v>256</v>
      </c>
      <c r="M117" s="7">
        <v>0</v>
      </c>
      <c r="N117" s="7" t="s">
        <v>768</v>
      </c>
      <c r="O117" s="7" t="s">
        <v>1719</v>
      </c>
      <c r="P117" s="7" t="s">
        <v>255</v>
      </c>
      <c r="Q117" s="7" t="s">
        <v>18</v>
      </c>
      <c r="R117" s="7" t="s">
        <v>18</v>
      </c>
      <c r="S117" s="7" t="s">
        <v>18</v>
      </c>
      <c r="T117" s="7" t="s">
        <v>19</v>
      </c>
      <c r="U117" s="7" t="s">
        <v>18</v>
      </c>
      <c r="V117" s="7" t="s">
        <v>19</v>
      </c>
      <c r="W117" s="7" t="s">
        <v>18</v>
      </c>
      <c r="X117" s="7" t="s">
        <v>18</v>
      </c>
    </row>
    <row r="118" spans="1:24" ht="144" x14ac:dyDescent="0.2">
      <c r="B118" s="7" t="s">
        <v>1720</v>
      </c>
      <c r="C118" s="7">
        <v>2016</v>
      </c>
      <c r="D118" s="18" t="s">
        <v>1721</v>
      </c>
      <c r="E118" s="7" t="s">
        <v>230</v>
      </c>
      <c r="F118" s="7" t="s">
        <v>1725</v>
      </c>
      <c r="G118" s="7" t="s">
        <v>1724</v>
      </c>
      <c r="H118" s="7" t="s">
        <v>1723</v>
      </c>
      <c r="I118" s="7" t="s">
        <v>1722</v>
      </c>
      <c r="J118" s="7" t="s">
        <v>2252</v>
      </c>
      <c r="K118" s="7" t="s">
        <v>1726</v>
      </c>
      <c r="L118" s="7" t="s">
        <v>1727</v>
      </c>
      <c r="M118" s="7">
        <v>78</v>
      </c>
      <c r="N118" s="7" t="s">
        <v>1728</v>
      </c>
      <c r="O118" s="7" t="s">
        <v>1729</v>
      </c>
      <c r="P118" s="7" t="s">
        <v>255</v>
      </c>
      <c r="Q118" s="7" t="s">
        <v>19</v>
      </c>
      <c r="R118" s="7" t="s">
        <v>18</v>
      </c>
      <c r="S118" s="7" t="s">
        <v>19</v>
      </c>
      <c r="T118" s="7" t="s">
        <v>18</v>
      </c>
      <c r="U118" s="7" t="s">
        <v>18</v>
      </c>
      <c r="V118" s="7" t="s">
        <v>18</v>
      </c>
      <c r="W118" s="7" t="s">
        <v>18</v>
      </c>
      <c r="X118" s="7" t="s">
        <v>18</v>
      </c>
    </row>
    <row r="119" spans="1:24" ht="144" x14ac:dyDescent="0.2">
      <c r="B119" s="7" t="s">
        <v>1688</v>
      </c>
      <c r="C119" s="7">
        <v>2016</v>
      </c>
      <c r="D119" s="18" t="s">
        <v>1732</v>
      </c>
      <c r="E119" s="7" t="s">
        <v>241</v>
      </c>
      <c r="F119" s="7" t="s">
        <v>78</v>
      </c>
      <c r="G119" s="7" t="s">
        <v>1736</v>
      </c>
      <c r="H119" s="7" t="s">
        <v>522</v>
      </c>
      <c r="I119" s="7" t="s">
        <v>1737</v>
      </c>
      <c r="J119" s="7" t="s">
        <v>2202</v>
      </c>
      <c r="K119" s="7" t="s">
        <v>1735</v>
      </c>
      <c r="L119" s="7" t="s">
        <v>1734</v>
      </c>
      <c r="M119" s="7">
        <v>5</v>
      </c>
      <c r="N119" s="7" t="s">
        <v>255</v>
      </c>
      <c r="O119" s="7" t="s">
        <v>594</v>
      </c>
      <c r="P119" s="7" t="s">
        <v>1733</v>
      </c>
      <c r="Q119" s="7" t="s">
        <v>18</v>
      </c>
      <c r="R119" s="7" t="s">
        <v>18</v>
      </c>
      <c r="S119" s="7" t="s">
        <v>18</v>
      </c>
      <c r="T119" s="7" t="s">
        <v>19</v>
      </c>
      <c r="U119" s="7" t="s">
        <v>18</v>
      </c>
      <c r="V119" s="7" t="s">
        <v>18</v>
      </c>
      <c r="W119" s="7" t="s">
        <v>18</v>
      </c>
      <c r="X119" s="7" t="s">
        <v>18</v>
      </c>
    </row>
    <row r="120" spans="1:24" ht="128" x14ac:dyDescent="0.2">
      <c r="A120" s="7" t="s">
        <v>1748</v>
      </c>
      <c r="B120" s="7" t="s">
        <v>1750</v>
      </c>
      <c r="C120" s="7">
        <v>2017</v>
      </c>
      <c r="D120" s="18" t="s">
        <v>1749</v>
      </c>
      <c r="E120" s="7" t="s">
        <v>230</v>
      </c>
      <c r="F120" s="7" t="s">
        <v>104</v>
      </c>
      <c r="G120" s="7" t="s">
        <v>1752</v>
      </c>
      <c r="H120" s="7" t="s">
        <v>1646</v>
      </c>
      <c r="I120" s="7" t="s">
        <v>1932</v>
      </c>
      <c r="J120" s="7" t="s">
        <v>2253</v>
      </c>
      <c r="K120" s="7" t="s">
        <v>386</v>
      </c>
      <c r="L120" s="7" t="s">
        <v>1753</v>
      </c>
      <c r="M120" s="7">
        <v>0</v>
      </c>
      <c r="N120" s="7" t="s">
        <v>1751</v>
      </c>
      <c r="O120" s="7" t="s">
        <v>1719</v>
      </c>
      <c r="P120" s="7" t="s">
        <v>255</v>
      </c>
      <c r="Q120" s="7" t="s">
        <v>18</v>
      </c>
      <c r="R120" s="7" t="s">
        <v>18</v>
      </c>
      <c r="S120" s="7" t="s">
        <v>18</v>
      </c>
      <c r="T120" s="7" t="s">
        <v>19</v>
      </c>
      <c r="U120" s="7" t="s">
        <v>18</v>
      </c>
      <c r="V120" s="7" t="s">
        <v>18</v>
      </c>
      <c r="W120" s="7" t="s">
        <v>18</v>
      </c>
      <c r="X120" s="7" t="s">
        <v>18</v>
      </c>
    </row>
    <row r="121" spans="1:24" ht="96" x14ac:dyDescent="0.2">
      <c r="A121" s="7" t="s">
        <v>1762</v>
      </c>
      <c r="B121" s="7" t="s">
        <v>1754</v>
      </c>
      <c r="C121" s="7">
        <v>2017</v>
      </c>
      <c r="D121" s="18" t="s">
        <v>1755</v>
      </c>
      <c r="E121" s="7" t="s">
        <v>241</v>
      </c>
      <c r="F121" s="7" t="s">
        <v>1756</v>
      </c>
      <c r="G121" s="7" t="s">
        <v>1757</v>
      </c>
      <c r="H121" s="7" t="s">
        <v>1758</v>
      </c>
      <c r="I121" s="7" t="s">
        <v>1759</v>
      </c>
      <c r="J121" s="7" t="s">
        <v>2254</v>
      </c>
      <c r="K121" s="7" t="s">
        <v>1760</v>
      </c>
      <c r="L121" s="7" t="s">
        <v>1761</v>
      </c>
      <c r="M121" s="7">
        <v>393</v>
      </c>
      <c r="N121" s="7" t="s">
        <v>255</v>
      </c>
      <c r="O121" s="7" t="s">
        <v>255</v>
      </c>
      <c r="P121" s="7" t="s">
        <v>255</v>
      </c>
      <c r="Q121" s="7" t="s">
        <v>18</v>
      </c>
      <c r="R121" s="7" t="s">
        <v>18</v>
      </c>
      <c r="S121" s="7" t="s">
        <v>18</v>
      </c>
      <c r="T121" s="7" t="s">
        <v>19</v>
      </c>
      <c r="U121" s="7" t="s">
        <v>18</v>
      </c>
      <c r="V121" s="7" t="s">
        <v>255</v>
      </c>
      <c r="W121" s="7" t="s">
        <v>255</v>
      </c>
      <c r="X121" s="7" t="s">
        <v>255</v>
      </c>
    </row>
    <row r="122" spans="1:24" ht="64" x14ac:dyDescent="0.2">
      <c r="A122" s="7" t="s">
        <v>2110</v>
      </c>
      <c r="B122" s="7" t="s">
        <v>1993</v>
      </c>
      <c r="C122" s="7">
        <v>2002</v>
      </c>
      <c r="D122" s="7" t="s">
        <v>1992</v>
      </c>
    </row>
    <row r="123" spans="1:24" ht="64" x14ac:dyDescent="0.2">
      <c r="B123" s="7" t="s">
        <v>311</v>
      </c>
      <c r="C123" s="7">
        <v>2004</v>
      </c>
      <c r="D123" s="7" t="s">
        <v>1999</v>
      </c>
      <c r="E123" s="7" t="s">
        <v>230</v>
      </c>
      <c r="F123" s="7" t="s">
        <v>2000</v>
      </c>
      <c r="G123" s="7" t="s">
        <v>2001</v>
      </c>
      <c r="H123" s="7" t="s">
        <v>423</v>
      </c>
      <c r="I123" s="7" t="s">
        <v>2002</v>
      </c>
      <c r="J123" s="7" t="s">
        <v>314</v>
      </c>
      <c r="K123" s="7" t="s">
        <v>386</v>
      </c>
      <c r="L123" s="7" t="s">
        <v>2004</v>
      </c>
      <c r="M123" s="7">
        <v>11</v>
      </c>
      <c r="N123" s="7" t="s">
        <v>484</v>
      </c>
      <c r="O123" s="7" t="s">
        <v>2003</v>
      </c>
      <c r="P123" s="7" t="s">
        <v>251</v>
      </c>
      <c r="Q123" s="7" t="s">
        <v>18</v>
      </c>
      <c r="R123" s="7" t="s">
        <v>18</v>
      </c>
      <c r="S123" s="7" t="s">
        <v>18</v>
      </c>
      <c r="T123" s="7" t="s">
        <v>19</v>
      </c>
      <c r="U123" s="7" t="s">
        <v>18</v>
      </c>
      <c r="V123" s="7" t="s">
        <v>18</v>
      </c>
      <c r="W123" s="7" t="s">
        <v>18</v>
      </c>
      <c r="X123" s="7" t="s">
        <v>19</v>
      </c>
    </row>
    <row r="124" spans="1:24" ht="160" x14ac:dyDescent="0.2">
      <c r="B124" s="7" t="s">
        <v>2008</v>
      </c>
      <c r="C124" s="7">
        <v>2002</v>
      </c>
      <c r="D124" s="7" t="s">
        <v>2009</v>
      </c>
      <c r="E124" s="7" t="s">
        <v>230</v>
      </c>
      <c r="F124" s="7" t="s">
        <v>1678</v>
      </c>
      <c r="G124" s="7" t="s">
        <v>2010</v>
      </c>
      <c r="H124" s="7" t="s">
        <v>2011</v>
      </c>
      <c r="I124" s="7" t="s">
        <v>2014</v>
      </c>
      <c r="J124" s="7" t="s">
        <v>2247</v>
      </c>
      <c r="K124" s="7" t="s">
        <v>2013</v>
      </c>
      <c r="L124" s="7" t="s">
        <v>2012</v>
      </c>
      <c r="M124" s="7">
        <v>79</v>
      </c>
      <c r="N124" s="7" t="s">
        <v>255</v>
      </c>
      <c r="O124" s="7" t="s">
        <v>2015</v>
      </c>
      <c r="P124" s="7" t="s">
        <v>255</v>
      </c>
      <c r="Q124" s="7" t="s">
        <v>18</v>
      </c>
      <c r="R124" s="7" t="s">
        <v>18</v>
      </c>
      <c r="S124" s="7" t="s">
        <v>18</v>
      </c>
      <c r="T124" s="7" t="s">
        <v>2016</v>
      </c>
      <c r="U124" s="7" t="s">
        <v>18</v>
      </c>
      <c r="V124" s="7" t="s">
        <v>18</v>
      </c>
      <c r="W124" s="7" t="s">
        <v>19</v>
      </c>
      <c r="X124" s="7" t="s">
        <v>19</v>
      </c>
    </row>
    <row r="125" spans="1:24" ht="208" x14ac:dyDescent="0.2">
      <c r="B125" s="7" t="s">
        <v>2033</v>
      </c>
      <c r="C125" s="7">
        <v>2004</v>
      </c>
      <c r="D125" s="7" t="s">
        <v>2032</v>
      </c>
      <c r="E125" s="7" t="s">
        <v>230</v>
      </c>
      <c r="F125" s="7" t="s">
        <v>2036</v>
      </c>
      <c r="G125" s="7" t="s">
        <v>2037</v>
      </c>
      <c r="H125" s="7" t="s">
        <v>1877</v>
      </c>
      <c r="I125" s="7" t="s">
        <v>2035</v>
      </c>
      <c r="J125" s="7" t="s">
        <v>2196</v>
      </c>
      <c r="K125" s="7" t="s">
        <v>2034</v>
      </c>
      <c r="L125" s="7" t="s">
        <v>2040</v>
      </c>
      <c r="M125" s="7">
        <v>4</v>
      </c>
      <c r="N125" s="7" t="s">
        <v>2038</v>
      </c>
      <c r="O125" s="7" t="s">
        <v>255</v>
      </c>
      <c r="P125" s="7" t="s">
        <v>255</v>
      </c>
      <c r="Q125" s="7" t="s">
        <v>18</v>
      </c>
      <c r="R125" s="7" t="s">
        <v>18</v>
      </c>
      <c r="S125" s="7" t="s">
        <v>18</v>
      </c>
      <c r="T125" s="7" t="s">
        <v>19</v>
      </c>
      <c r="U125" s="7" t="s">
        <v>2039</v>
      </c>
      <c r="V125" s="7" t="s">
        <v>255</v>
      </c>
      <c r="W125" s="7" t="s">
        <v>255</v>
      </c>
      <c r="X125" s="7" t="s">
        <v>255</v>
      </c>
    </row>
    <row r="126" spans="1:24" ht="96" x14ac:dyDescent="0.2">
      <c r="B126" s="7" t="s">
        <v>2051</v>
      </c>
      <c r="C126" s="7">
        <v>2004</v>
      </c>
      <c r="D126" s="7" t="s">
        <v>2050</v>
      </c>
      <c r="E126" s="7" t="s">
        <v>230</v>
      </c>
      <c r="F126" s="7" t="s">
        <v>2052</v>
      </c>
      <c r="G126" s="7" t="s">
        <v>2053</v>
      </c>
      <c r="H126" s="7" t="s">
        <v>2054</v>
      </c>
      <c r="I126" s="7" t="s">
        <v>2055</v>
      </c>
      <c r="J126" s="7" t="s">
        <v>2255</v>
      </c>
      <c r="K126" s="7" t="s">
        <v>2056</v>
      </c>
      <c r="L126" s="7" t="s">
        <v>2057</v>
      </c>
      <c r="M126" s="7">
        <v>0</v>
      </c>
      <c r="N126" s="7" t="s">
        <v>2058</v>
      </c>
      <c r="O126" s="7" t="s">
        <v>2059</v>
      </c>
      <c r="P126" s="7" t="s">
        <v>2060</v>
      </c>
      <c r="Q126" s="7" t="s">
        <v>18</v>
      </c>
      <c r="R126" s="7" t="s">
        <v>18</v>
      </c>
      <c r="S126" s="7" t="s">
        <v>18</v>
      </c>
      <c r="T126" s="7" t="s">
        <v>2016</v>
      </c>
      <c r="U126" s="7" t="s">
        <v>18</v>
      </c>
      <c r="V126" s="7" t="s">
        <v>18</v>
      </c>
      <c r="W126" s="7" t="s">
        <v>18</v>
      </c>
      <c r="X126" s="7" t="s">
        <v>19</v>
      </c>
    </row>
    <row r="127" spans="1:24" ht="80" x14ac:dyDescent="0.2">
      <c r="A127" s="7" t="s">
        <v>2264</v>
      </c>
      <c r="B127" s="7" t="s">
        <v>2064</v>
      </c>
      <c r="C127" s="7">
        <v>2004</v>
      </c>
      <c r="D127" s="7" t="s">
        <v>2063</v>
      </c>
      <c r="E127" s="7" t="s">
        <v>230</v>
      </c>
      <c r="F127" s="7" t="s">
        <v>755</v>
      </c>
      <c r="G127" s="7" t="s">
        <v>2065</v>
      </c>
      <c r="H127" s="7" t="s">
        <v>2066</v>
      </c>
      <c r="I127" s="7" t="s">
        <v>2067</v>
      </c>
      <c r="J127" s="7" t="s">
        <v>2256</v>
      </c>
      <c r="K127" s="7" t="s">
        <v>1782</v>
      </c>
      <c r="L127" s="7" t="s">
        <v>255</v>
      </c>
      <c r="M127" s="7" t="s">
        <v>1893</v>
      </c>
      <c r="N127" s="7" t="s">
        <v>255</v>
      </c>
      <c r="O127" s="7" t="s">
        <v>2068</v>
      </c>
      <c r="P127" s="7" t="s">
        <v>2069</v>
      </c>
      <c r="Q127" s="7" t="s">
        <v>18</v>
      </c>
      <c r="R127" s="7" t="s">
        <v>19</v>
      </c>
      <c r="S127" s="7" t="s">
        <v>18</v>
      </c>
      <c r="T127" s="7" t="s">
        <v>18</v>
      </c>
      <c r="U127" s="7" t="s">
        <v>18</v>
      </c>
      <c r="V127" s="7" t="s">
        <v>18</v>
      </c>
      <c r="W127" s="7" t="s">
        <v>18</v>
      </c>
      <c r="X127" s="7" t="s">
        <v>19</v>
      </c>
    </row>
    <row r="128" spans="1:24" ht="64" x14ac:dyDescent="0.2">
      <c r="A128" s="7" t="s">
        <v>2147</v>
      </c>
      <c r="B128" s="7" t="s">
        <v>2088</v>
      </c>
      <c r="C128" s="7">
        <v>2002</v>
      </c>
      <c r="D128" s="7" t="s">
        <v>2087</v>
      </c>
      <c r="E128" s="7" t="s">
        <v>230</v>
      </c>
      <c r="F128" s="7" t="s">
        <v>2143</v>
      </c>
      <c r="G128" s="7" t="s">
        <v>2144</v>
      </c>
      <c r="H128" s="7" t="s">
        <v>2145</v>
      </c>
      <c r="I128" s="7" t="s">
        <v>2146</v>
      </c>
      <c r="J128" s="7" t="s">
        <v>2257</v>
      </c>
      <c r="K128" s="7" t="s">
        <v>1782</v>
      </c>
      <c r="L128" s="7" t="s">
        <v>255</v>
      </c>
      <c r="M128" s="7" t="s">
        <v>1893</v>
      </c>
      <c r="N128" s="7" t="s">
        <v>255</v>
      </c>
      <c r="O128" s="7" t="s">
        <v>2148</v>
      </c>
      <c r="P128" s="7" t="s">
        <v>255</v>
      </c>
      <c r="Q128" s="7" t="s">
        <v>2149</v>
      </c>
      <c r="R128" s="7" t="s">
        <v>255</v>
      </c>
      <c r="S128" s="7" t="s">
        <v>255</v>
      </c>
      <c r="T128" s="7" t="s">
        <v>19</v>
      </c>
      <c r="U128" s="7" t="s">
        <v>19</v>
      </c>
      <c r="V128" s="7" t="s">
        <v>18</v>
      </c>
      <c r="W128" s="7" t="s">
        <v>18</v>
      </c>
      <c r="X128" s="7" t="s">
        <v>18</v>
      </c>
    </row>
    <row r="129" spans="1:24" ht="96" x14ac:dyDescent="0.2">
      <c r="B129" s="7" t="s">
        <v>2089</v>
      </c>
      <c r="C129" s="7">
        <v>2004</v>
      </c>
      <c r="D129" s="7" t="s">
        <v>2090</v>
      </c>
      <c r="E129" s="7" t="s">
        <v>241</v>
      </c>
      <c r="F129" s="7" t="s">
        <v>2150</v>
      </c>
      <c r="G129" s="7" t="s">
        <v>2151</v>
      </c>
      <c r="H129" s="7" t="s">
        <v>2152</v>
      </c>
      <c r="I129" s="7" t="s">
        <v>2153</v>
      </c>
      <c r="J129" s="7" t="s">
        <v>2258</v>
      </c>
      <c r="K129" s="7" t="s">
        <v>1782</v>
      </c>
      <c r="L129" s="7" t="s">
        <v>1867</v>
      </c>
      <c r="M129" s="7" t="s">
        <v>1893</v>
      </c>
      <c r="N129" s="7" t="s">
        <v>255</v>
      </c>
      <c r="O129" s="7" t="s">
        <v>255</v>
      </c>
      <c r="P129" s="7" t="s">
        <v>2154</v>
      </c>
      <c r="Q129" s="7" t="s">
        <v>18</v>
      </c>
      <c r="R129" s="7" t="s">
        <v>19</v>
      </c>
      <c r="S129" s="7" t="s">
        <v>18</v>
      </c>
      <c r="T129" s="7" t="s">
        <v>18</v>
      </c>
      <c r="U129" s="7" t="s">
        <v>18</v>
      </c>
      <c r="V129" s="7" t="s">
        <v>18</v>
      </c>
      <c r="W129" s="7" t="s">
        <v>18</v>
      </c>
      <c r="X129" s="7" t="s">
        <v>18</v>
      </c>
    </row>
    <row r="130" spans="1:24" ht="192" x14ac:dyDescent="0.2">
      <c r="A130" s="7" t="s">
        <v>2264</v>
      </c>
      <c r="B130" s="7" t="s">
        <v>416</v>
      </c>
      <c r="C130" s="7">
        <v>2001</v>
      </c>
      <c r="D130" s="7" t="s">
        <v>2101</v>
      </c>
      <c r="E130" s="7" t="s">
        <v>230</v>
      </c>
      <c r="F130" s="7" t="s">
        <v>755</v>
      </c>
      <c r="G130" s="7" t="s">
        <v>2157</v>
      </c>
      <c r="H130" s="7" t="s">
        <v>443</v>
      </c>
      <c r="I130" s="7" t="s">
        <v>2155</v>
      </c>
      <c r="J130" s="7" t="s">
        <v>2259</v>
      </c>
      <c r="K130" s="7" t="s">
        <v>2156</v>
      </c>
      <c r="L130" s="7" t="s">
        <v>2158</v>
      </c>
      <c r="M130" s="7" t="s">
        <v>1893</v>
      </c>
      <c r="N130" s="7" t="s">
        <v>255</v>
      </c>
      <c r="O130" s="7" t="s">
        <v>255</v>
      </c>
      <c r="P130" s="7" t="s">
        <v>255</v>
      </c>
      <c r="Q130" s="7" t="s">
        <v>18</v>
      </c>
      <c r="R130" s="7" t="s">
        <v>19</v>
      </c>
      <c r="S130" s="7" t="s">
        <v>18</v>
      </c>
      <c r="T130" s="7" t="s">
        <v>18</v>
      </c>
      <c r="U130" s="7" t="s">
        <v>18</v>
      </c>
      <c r="V130" s="7" t="s">
        <v>18</v>
      </c>
      <c r="W130" s="7" t="s">
        <v>18</v>
      </c>
      <c r="X130" s="7" t="s">
        <v>19</v>
      </c>
    </row>
    <row r="131" spans="1:24" ht="160" x14ac:dyDescent="0.2">
      <c r="A131" s="7" t="s">
        <v>2160</v>
      </c>
      <c r="B131" s="7" t="s">
        <v>280</v>
      </c>
      <c r="C131" s="7">
        <v>2004</v>
      </c>
      <c r="D131" s="7" t="s">
        <v>2105</v>
      </c>
      <c r="E131" s="7" t="s">
        <v>230</v>
      </c>
      <c r="F131" s="7" t="s">
        <v>2159</v>
      </c>
      <c r="G131" s="7" t="s">
        <v>2163</v>
      </c>
      <c r="H131" s="7" t="s">
        <v>2162</v>
      </c>
      <c r="I131" s="7" t="s">
        <v>2161</v>
      </c>
      <c r="J131" s="7" t="s">
        <v>2260</v>
      </c>
      <c r="K131" s="7" t="s">
        <v>1782</v>
      </c>
      <c r="L131" s="7" t="s">
        <v>2164</v>
      </c>
      <c r="M131" s="7">
        <v>37</v>
      </c>
      <c r="N131" s="7" t="s">
        <v>1245</v>
      </c>
      <c r="O131" s="7" t="s">
        <v>2165</v>
      </c>
      <c r="P131" s="7" t="s">
        <v>255</v>
      </c>
      <c r="Q131" s="7" t="s">
        <v>19</v>
      </c>
      <c r="R131" s="7" t="s">
        <v>19</v>
      </c>
      <c r="S131" s="7" t="s">
        <v>19</v>
      </c>
      <c r="T131" s="7" t="s">
        <v>18</v>
      </c>
      <c r="U131" s="7" t="s">
        <v>19</v>
      </c>
      <c r="V131" s="7" t="s">
        <v>18</v>
      </c>
      <c r="W131" s="7" t="s">
        <v>18</v>
      </c>
      <c r="X131" s="7" t="s">
        <v>19</v>
      </c>
    </row>
    <row r="132" spans="1:24" ht="64" x14ac:dyDescent="0.2">
      <c r="A132" s="7" t="s">
        <v>2166</v>
      </c>
      <c r="B132" s="7" t="s">
        <v>2103</v>
      </c>
      <c r="C132" s="7">
        <v>2001</v>
      </c>
      <c r="D132" s="7" t="s">
        <v>2102</v>
      </c>
      <c r="E132" s="7" t="s">
        <v>230</v>
      </c>
      <c r="F132" s="7" t="s">
        <v>2170</v>
      </c>
      <c r="G132" s="7" t="s">
        <v>2167</v>
      </c>
      <c r="H132" s="7" t="s">
        <v>522</v>
      </c>
      <c r="I132" s="7" t="s">
        <v>2171</v>
      </c>
      <c r="J132" s="7" t="s">
        <v>2196</v>
      </c>
      <c r="K132" s="7" t="s">
        <v>2168</v>
      </c>
      <c r="L132" s="7" t="s">
        <v>2169</v>
      </c>
      <c r="M132" s="7">
        <v>200</v>
      </c>
      <c r="N132" s="7" t="s">
        <v>252</v>
      </c>
      <c r="O132" s="7" t="s">
        <v>255</v>
      </c>
      <c r="P132" s="7" t="s">
        <v>255</v>
      </c>
      <c r="Q132" s="7" t="s">
        <v>18</v>
      </c>
      <c r="R132" s="7" t="s">
        <v>18</v>
      </c>
      <c r="S132" s="7" t="s">
        <v>18</v>
      </c>
      <c r="T132" s="7" t="s">
        <v>19</v>
      </c>
      <c r="U132" s="7" t="s">
        <v>18</v>
      </c>
      <c r="V132" s="7" t="s">
        <v>18</v>
      </c>
      <c r="W132" s="7" t="s">
        <v>18</v>
      </c>
      <c r="X132" s="7" t="s">
        <v>18</v>
      </c>
    </row>
    <row r="133" spans="1:24" ht="96" x14ac:dyDescent="0.2">
      <c r="A133" s="17" t="s">
        <v>2104</v>
      </c>
      <c r="B133" s="7" t="s">
        <v>2111</v>
      </c>
      <c r="C133" s="7">
        <v>2003</v>
      </c>
      <c r="D133" s="7" t="s">
        <v>2112</v>
      </c>
      <c r="E133" s="7" t="s">
        <v>230</v>
      </c>
      <c r="F133" s="7" t="s">
        <v>2175</v>
      </c>
      <c r="G133" s="7" t="s">
        <v>2172</v>
      </c>
      <c r="H133" s="7" t="s">
        <v>949</v>
      </c>
      <c r="I133" s="7" t="s">
        <v>2173</v>
      </c>
      <c r="J133" s="7" t="s">
        <v>2261</v>
      </c>
      <c r="K133" s="7" t="s">
        <v>1782</v>
      </c>
      <c r="L133" s="7" t="s">
        <v>2176</v>
      </c>
      <c r="M133" s="7" t="s">
        <v>1893</v>
      </c>
      <c r="N133" s="7" t="s">
        <v>2174</v>
      </c>
      <c r="O133" s="7" t="s">
        <v>255</v>
      </c>
      <c r="P133" s="7" t="s">
        <v>255</v>
      </c>
      <c r="Q133" s="7" t="s">
        <v>19</v>
      </c>
      <c r="R133" s="7" t="s">
        <v>18</v>
      </c>
      <c r="S133" s="7" t="s">
        <v>18</v>
      </c>
      <c r="T133" s="7" t="s">
        <v>18</v>
      </c>
      <c r="U133" s="7" t="s">
        <v>18</v>
      </c>
      <c r="V133" s="7" t="s">
        <v>18</v>
      </c>
      <c r="W133" s="7" t="s">
        <v>18</v>
      </c>
      <c r="X133" s="7" t="s">
        <v>18</v>
      </c>
    </row>
    <row r="134" spans="1:24" ht="128" x14ac:dyDescent="0.2">
      <c r="B134" s="7" t="s">
        <v>2116</v>
      </c>
      <c r="C134" s="7">
        <v>2003</v>
      </c>
      <c r="D134" s="7" t="s">
        <v>2117</v>
      </c>
      <c r="E134" s="7" t="s">
        <v>230</v>
      </c>
      <c r="F134" s="7" t="s">
        <v>1678</v>
      </c>
      <c r="G134" s="7" t="s">
        <v>2178</v>
      </c>
      <c r="H134" s="7" t="s">
        <v>949</v>
      </c>
      <c r="I134" s="7" t="s">
        <v>2180</v>
      </c>
      <c r="J134" s="7" t="s">
        <v>2262</v>
      </c>
      <c r="K134" s="7" t="s">
        <v>2179</v>
      </c>
      <c r="L134" s="7" t="s">
        <v>256</v>
      </c>
      <c r="M134" s="7">
        <v>0</v>
      </c>
      <c r="N134" s="7" t="s">
        <v>255</v>
      </c>
      <c r="O134" s="7" t="s">
        <v>255</v>
      </c>
      <c r="P134" s="7" t="s">
        <v>255</v>
      </c>
      <c r="Q134" s="7" t="s">
        <v>18</v>
      </c>
      <c r="R134" s="7" t="s">
        <v>18</v>
      </c>
      <c r="S134" s="7" t="s">
        <v>18</v>
      </c>
      <c r="T134" s="7" t="s">
        <v>2016</v>
      </c>
      <c r="U134" s="7" t="s">
        <v>18</v>
      </c>
      <c r="V134" s="7" t="s">
        <v>18</v>
      </c>
      <c r="W134" s="7" t="s">
        <v>18</v>
      </c>
      <c r="X134" s="7" t="s">
        <v>18</v>
      </c>
    </row>
    <row r="135" spans="1:24" ht="128" x14ac:dyDescent="0.2">
      <c r="B135" s="7" t="s">
        <v>2119</v>
      </c>
      <c r="C135" s="7">
        <v>2002</v>
      </c>
      <c r="D135" s="7" t="s">
        <v>2118</v>
      </c>
      <c r="E135" s="7" t="s">
        <v>230</v>
      </c>
      <c r="F135" s="7" t="s">
        <v>2185</v>
      </c>
      <c r="G135" s="7" t="s">
        <v>2182</v>
      </c>
      <c r="H135" s="7" t="s">
        <v>2183</v>
      </c>
      <c r="I135" s="7" t="s">
        <v>2184</v>
      </c>
      <c r="J135" s="7" t="s">
        <v>2263</v>
      </c>
      <c r="K135" s="7" t="s">
        <v>2181</v>
      </c>
      <c r="L135" s="7" t="s">
        <v>256</v>
      </c>
      <c r="M135" s="7">
        <v>0</v>
      </c>
      <c r="N135" s="7" t="s">
        <v>255</v>
      </c>
      <c r="O135" s="7" t="s">
        <v>255</v>
      </c>
      <c r="P135" s="7" t="s">
        <v>255</v>
      </c>
      <c r="Q135" s="7" t="s">
        <v>18</v>
      </c>
      <c r="R135" s="7" t="s">
        <v>18</v>
      </c>
      <c r="S135" s="7" t="s">
        <v>18</v>
      </c>
      <c r="T135" s="7" t="s">
        <v>2016</v>
      </c>
      <c r="U135" s="7" t="s">
        <v>18</v>
      </c>
      <c r="V135" s="7" t="s">
        <v>35</v>
      </c>
      <c r="W135" s="7" t="s">
        <v>35</v>
      </c>
      <c r="X135" s="7" t="s">
        <v>35</v>
      </c>
    </row>
    <row r="136" spans="1:24" s="21" customFormat="1" ht="112" x14ac:dyDescent="0.2">
      <c r="A136" s="21" t="s">
        <v>2266</v>
      </c>
      <c r="B136" s="21" t="s">
        <v>1626</v>
      </c>
      <c r="C136" s="21">
        <v>2013</v>
      </c>
      <c r="D136" s="21" t="s">
        <v>1627</v>
      </c>
      <c r="E136" s="21" t="s">
        <v>230</v>
      </c>
      <c r="F136" s="21" t="s">
        <v>755</v>
      </c>
      <c r="G136" s="21" t="s">
        <v>1628</v>
      </c>
      <c r="H136" s="21" t="s">
        <v>443</v>
      </c>
      <c r="I136" s="21" t="s">
        <v>2268</v>
      </c>
      <c r="J136" s="21" t="s">
        <v>1629</v>
      </c>
      <c r="K136" s="21" t="s">
        <v>2267</v>
      </c>
      <c r="L136" s="21" t="s">
        <v>1782</v>
      </c>
      <c r="M136" s="21" t="s">
        <v>1893</v>
      </c>
      <c r="N136" s="21" t="s">
        <v>840</v>
      </c>
      <c r="O136" s="21" t="s">
        <v>266</v>
      </c>
      <c r="P136" s="21" t="s">
        <v>255</v>
      </c>
      <c r="Q136" s="21" t="s">
        <v>18</v>
      </c>
      <c r="R136" s="21" t="s">
        <v>18</v>
      </c>
      <c r="S136" s="21" t="s">
        <v>18</v>
      </c>
      <c r="T136" s="21" t="s">
        <v>19</v>
      </c>
      <c r="U136" s="21" t="s">
        <v>18</v>
      </c>
      <c r="V136" s="21" t="s">
        <v>18</v>
      </c>
      <c r="W136" s="21" t="s">
        <v>18</v>
      </c>
      <c r="X136" s="21" t="s">
        <v>19</v>
      </c>
    </row>
    <row r="137" spans="1:24" s="21" customFormat="1" ht="128" x14ac:dyDescent="0.2">
      <c r="A137" s="21" t="s">
        <v>847</v>
      </c>
      <c r="B137" s="21" t="s">
        <v>846</v>
      </c>
      <c r="C137" s="21">
        <v>2013</v>
      </c>
      <c r="D137" s="21" t="s">
        <v>845</v>
      </c>
      <c r="E137" s="21" t="s">
        <v>230</v>
      </c>
      <c r="F137" s="21" t="s">
        <v>2269</v>
      </c>
      <c r="G137" s="21" t="s">
        <v>2270</v>
      </c>
      <c r="H137" s="21" t="s">
        <v>848</v>
      </c>
      <c r="I137" s="21" t="s">
        <v>849</v>
      </c>
      <c r="J137" s="21" t="s">
        <v>850</v>
      </c>
      <c r="K137" s="21" t="s">
        <v>2273</v>
      </c>
      <c r="L137" s="21" t="s">
        <v>2272</v>
      </c>
      <c r="M137" s="21">
        <v>7</v>
      </c>
      <c r="N137" s="21" t="s">
        <v>255</v>
      </c>
      <c r="O137" s="21" t="s">
        <v>776</v>
      </c>
      <c r="P137" s="21" t="s">
        <v>255</v>
      </c>
      <c r="Q137" s="21" t="s">
        <v>18</v>
      </c>
      <c r="R137" s="21" t="s">
        <v>18</v>
      </c>
      <c r="S137" s="21" t="s">
        <v>18</v>
      </c>
      <c r="T137" s="21" t="s">
        <v>2271</v>
      </c>
      <c r="U137" s="21" t="s">
        <v>18</v>
      </c>
      <c r="V137" s="21" t="s">
        <v>18</v>
      </c>
      <c r="W137" s="21" t="s">
        <v>19</v>
      </c>
      <c r="X137" s="21" t="s">
        <v>19</v>
      </c>
    </row>
    <row r="138" spans="1:24" s="21" customFormat="1" ht="112" x14ac:dyDescent="0.2">
      <c r="A138" s="21" t="s">
        <v>2275</v>
      </c>
      <c r="B138" s="21" t="s">
        <v>397</v>
      </c>
      <c r="C138" s="21">
        <v>2007</v>
      </c>
      <c r="D138" s="21" t="s">
        <v>388</v>
      </c>
      <c r="E138" s="21" t="s">
        <v>230</v>
      </c>
      <c r="F138" s="21" t="s">
        <v>393</v>
      </c>
      <c r="G138" s="21" t="s">
        <v>2276</v>
      </c>
      <c r="H138" s="21" t="s">
        <v>247</v>
      </c>
      <c r="I138" s="21" t="s">
        <v>392</v>
      </c>
      <c r="J138" s="21" t="s">
        <v>2307</v>
      </c>
      <c r="K138" s="21" t="s">
        <v>1782</v>
      </c>
      <c r="L138" s="21" t="s">
        <v>394</v>
      </c>
      <c r="M138" s="21" t="s">
        <v>395</v>
      </c>
      <c r="N138" s="21" t="s">
        <v>390</v>
      </c>
      <c r="O138" s="21" t="s">
        <v>389</v>
      </c>
      <c r="P138" s="21" t="s">
        <v>35</v>
      </c>
      <c r="Q138" s="21" t="s">
        <v>18</v>
      </c>
      <c r="R138" s="21" t="s">
        <v>18</v>
      </c>
      <c r="S138" s="21" t="s">
        <v>18</v>
      </c>
      <c r="T138" s="21" t="s">
        <v>19</v>
      </c>
      <c r="U138" s="21" t="s">
        <v>18</v>
      </c>
      <c r="V138" s="21" t="s">
        <v>18</v>
      </c>
      <c r="W138" s="21" t="s">
        <v>18</v>
      </c>
      <c r="X138" s="21" t="s">
        <v>18</v>
      </c>
    </row>
    <row r="139" spans="1:24" s="21" customFormat="1" ht="112" x14ac:dyDescent="0.2">
      <c r="A139" s="21" t="s">
        <v>477</v>
      </c>
      <c r="B139" s="21" t="s">
        <v>524</v>
      </c>
      <c r="C139" s="21">
        <v>2007</v>
      </c>
      <c r="D139" s="21" t="s">
        <v>748</v>
      </c>
      <c r="E139" s="21" t="s">
        <v>230</v>
      </c>
      <c r="F139" s="21" t="s">
        <v>436</v>
      </c>
      <c r="G139" s="21" t="s">
        <v>2304</v>
      </c>
      <c r="H139" s="21" t="s">
        <v>2129</v>
      </c>
      <c r="I139" s="21" t="s">
        <v>2305</v>
      </c>
      <c r="J139" s="21" t="s">
        <v>2306</v>
      </c>
      <c r="K139" s="21" t="s">
        <v>2308</v>
      </c>
      <c r="L139" s="21" t="s">
        <v>1782</v>
      </c>
      <c r="M139" s="21" t="s">
        <v>1893</v>
      </c>
      <c r="N139" s="21" t="s">
        <v>255</v>
      </c>
      <c r="O139" s="21" t="s">
        <v>255</v>
      </c>
      <c r="P139" s="21" t="s">
        <v>255</v>
      </c>
      <c r="Q139" s="21" t="s">
        <v>18</v>
      </c>
      <c r="R139" s="21" t="s">
        <v>18</v>
      </c>
      <c r="S139" s="21" t="s">
        <v>18</v>
      </c>
      <c r="T139" s="21" t="s">
        <v>315</v>
      </c>
      <c r="U139" s="21" t="s">
        <v>18</v>
      </c>
      <c r="V139" s="21" t="s">
        <v>255</v>
      </c>
      <c r="W139" s="21" t="s">
        <v>255</v>
      </c>
      <c r="X139" s="21" t="s">
        <v>255</v>
      </c>
    </row>
    <row r="140" spans="1:24" s="21" customFormat="1" ht="224" x14ac:dyDescent="0.2">
      <c r="A140" s="21" t="s">
        <v>2291</v>
      </c>
      <c r="B140" s="21" t="s">
        <v>519</v>
      </c>
      <c r="C140" s="21">
        <v>2009</v>
      </c>
      <c r="D140" s="21" t="s">
        <v>518</v>
      </c>
      <c r="E140" s="21" t="s">
        <v>230</v>
      </c>
      <c r="F140" s="21" t="s">
        <v>520</v>
      </c>
      <c r="G140" s="21" t="s">
        <v>2290</v>
      </c>
      <c r="H140" s="21" t="s">
        <v>723</v>
      </c>
      <c r="I140" s="21" t="s">
        <v>521</v>
      </c>
      <c r="J140" s="21" t="s">
        <v>2287</v>
      </c>
      <c r="K140" s="21" t="s">
        <v>2288</v>
      </c>
      <c r="L140" s="21" t="s">
        <v>2289</v>
      </c>
      <c r="M140" s="21">
        <v>70</v>
      </c>
      <c r="N140" s="21" t="s">
        <v>577</v>
      </c>
      <c r="O140" s="21" t="s">
        <v>266</v>
      </c>
      <c r="P140" s="21" t="s">
        <v>255</v>
      </c>
      <c r="Q140" s="21" t="s">
        <v>19</v>
      </c>
      <c r="R140" s="21" t="s">
        <v>19</v>
      </c>
      <c r="S140" s="21" t="s">
        <v>19</v>
      </c>
      <c r="T140" s="21" t="s">
        <v>18</v>
      </c>
      <c r="U140" s="21" t="s">
        <v>19</v>
      </c>
      <c r="V140" s="21" t="s">
        <v>19</v>
      </c>
      <c r="W140" s="21" t="s">
        <v>18</v>
      </c>
      <c r="X140" s="21" t="s">
        <v>18</v>
      </c>
    </row>
  </sheetData>
  <autoFilter ref="A1:X142">
    <sortState ref="A2:X43">
      <sortCondition ref="C1:C43"/>
    </sortState>
  </autoFilter>
  <customSheetViews>
    <customSheetView guid="{794BF780-2AEE-3C49-8C01-90D338977869}" topLeftCell="K1">
      <pane ySplit="1" topLeftCell="A2" activePane="bottomLeft" state="frozenSplit"/>
      <selection pane="bottomLeft" sqref="A1:X1"/>
      <pageMargins left="0.7" right="0.7" top="0.75" bottom="0.75" header="0.3" footer="0.3"/>
    </customSheetView>
  </customSheetView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15"/>
  <sheetViews>
    <sheetView zoomScale="110" zoomScaleNormal="110" zoomScalePageLayoutView="110" workbookViewId="0">
      <pane xSplit="4" ySplit="1" topLeftCell="W2" activePane="bottomRight" state="frozen"/>
      <selection pane="topRight" activeCell="E1" sqref="E1"/>
      <selection pane="bottomLeft" activeCell="A2" sqref="A2"/>
      <selection pane="bottomRight" activeCell="A62" sqref="A62:XFD135"/>
    </sheetView>
  </sheetViews>
  <sheetFormatPr baseColWidth="10" defaultRowHeight="16" x14ac:dyDescent="0.2"/>
  <cols>
    <col min="1" max="1" width="15.83203125" style="69" customWidth="1"/>
    <col min="2" max="2" width="17.83203125" style="69" customWidth="1"/>
    <col min="3" max="3" width="7.33203125" style="69" customWidth="1"/>
    <col min="4" max="4" width="20.83203125" style="69" customWidth="1"/>
    <col min="5" max="5" width="16.5" style="69" customWidth="1"/>
    <col min="6" max="6" width="20.1640625" style="69" customWidth="1"/>
    <col min="7" max="7" width="29.83203125" style="69" customWidth="1"/>
    <col min="8" max="8" width="9" style="69" customWidth="1"/>
    <col min="9" max="9" width="7.1640625" style="69" customWidth="1"/>
    <col min="10" max="10" width="8.6640625" style="69" customWidth="1"/>
    <col min="11" max="11" width="14" style="69" customWidth="1"/>
    <col min="12" max="12" width="22.6640625" style="69" customWidth="1"/>
    <col min="13" max="13" width="30.83203125" style="69" customWidth="1"/>
    <col min="14" max="14" width="17.83203125" style="69" customWidth="1"/>
    <col min="15" max="15" width="40.6640625" style="122" customWidth="1"/>
    <col min="16" max="16" width="16.1640625" style="69" customWidth="1"/>
    <col min="17" max="17" width="18.5" style="69" customWidth="1"/>
    <col min="18" max="18" width="16.33203125" style="69" customWidth="1"/>
    <col min="19" max="19" width="13.33203125" style="69" customWidth="1"/>
    <col min="20" max="20" width="10.83203125" style="69"/>
    <col min="21" max="22" width="12.83203125" style="69" customWidth="1"/>
    <col min="23" max="23" width="12.5" style="69" customWidth="1"/>
    <col min="24" max="16384" width="10.83203125" style="69"/>
  </cols>
  <sheetData>
    <row r="1" spans="1:29" ht="33" thickBot="1" x14ac:dyDescent="0.25">
      <c r="A1" s="92" t="s">
        <v>261</v>
      </c>
      <c r="B1" s="93" t="s">
        <v>0</v>
      </c>
      <c r="C1" s="93" t="s">
        <v>1</v>
      </c>
      <c r="D1" s="94" t="s">
        <v>4</v>
      </c>
      <c r="E1" s="93" t="s">
        <v>2</v>
      </c>
      <c r="F1" s="93" t="s">
        <v>3593</v>
      </c>
      <c r="G1" s="93" t="s">
        <v>3185</v>
      </c>
      <c r="H1" s="117" t="s">
        <v>3763</v>
      </c>
      <c r="I1" s="117" t="s">
        <v>3764</v>
      </c>
      <c r="J1" s="117" t="s">
        <v>3765</v>
      </c>
      <c r="K1" s="93" t="s">
        <v>3356</v>
      </c>
      <c r="L1" s="93" t="s">
        <v>5</v>
      </c>
      <c r="M1" s="93" t="s">
        <v>3359</v>
      </c>
      <c r="N1" s="93" t="s">
        <v>3766</v>
      </c>
      <c r="O1" s="119" t="s">
        <v>3357</v>
      </c>
      <c r="P1" s="93" t="s">
        <v>3</v>
      </c>
      <c r="Q1" s="93" t="s">
        <v>6</v>
      </c>
      <c r="R1" s="93" t="s">
        <v>3186</v>
      </c>
      <c r="S1" s="92" t="s">
        <v>7</v>
      </c>
      <c r="T1" s="92" t="s">
        <v>8</v>
      </c>
      <c r="U1" s="92" t="s">
        <v>3187</v>
      </c>
      <c r="V1" s="95" t="s">
        <v>9</v>
      </c>
      <c r="W1" s="95" t="s">
        <v>10</v>
      </c>
      <c r="X1" s="95" t="s">
        <v>11</v>
      </c>
      <c r="Y1" s="93" t="s">
        <v>242</v>
      </c>
      <c r="Z1" s="93" t="s">
        <v>233</v>
      </c>
      <c r="AA1" s="115" t="s">
        <v>250</v>
      </c>
      <c r="AB1" s="115" t="s">
        <v>248</v>
      </c>
      <c r="AC1" s="115" t="s">
        <v>249</v>
      </c>
    </row>
    <row r="2" spans="1:29" ht="32" x14ac:dyDescent="0.2">
      <c r="A2" s="70" t="s">
        <v>2499</v>
      </c>
      <c r="B2" s="71" t="s">
        <v>234</v>
      </c>
      <c r="C2" s="71">
        <v>2014</v>
      </c>
      <c r="D2" s="72" t="s">
        <v>225</v>
      </c>
      <c r="E2" s="71" t="s">
        <v>241</v>
      </c>
      <c r="F2" s="71" t="s">
        <v>235</v>
      </c>
      <c r="G2" s="71" t="s">
        <v>237</v>
      </c>
      <c r="L2" s="71" t="s">
        <v>803</v>
      </c>
      <c r="M2" s="73" t="s">
        <v>3112</v>
      </c>
      <c r="O2" s="123" t="s">
        <v>3806</v>
      </c>
      <c r="P2" s="71" t="s">
        <v>239</v>
      </c>
      <c r="Q2" s="71" t="s">
        <v>238</v>
      </c>
      <c r="R2" s="71">
        <v>14</v>
      </c>
      <c r="S2" s="70" t="s">
        <v>18</v>
      </c>
      <c r="T2" s="70" t="s">
        <v>236</v>
      </c>
      <c r="U2" s="70" t="s">
        <v>35</v>
      </c>
      <c r="V2" s="70" t="s">
        <v>19</v>
      </c>
      <c r="W2" s="70" t="s">
        <v>18</v>
      </c>
      <c r="X2" s="70" t="s">
        <v>240</v>
      </c>
      <c r="Y2" s="70" t="s">
        <v>18</v>
      </c>
      <c r="Z2" s="70" t="s">
        <v>18</v>
      </c>
      <c r="AA2" s="70"/>
      <c r="AB2" s="70"/>
      <c r="AC2" s="70" t="s">
        <v>19</v>
      </c>
    </row>
    <row r="3" spans="1:29" ht="48" x14ac:dyDescent="0.2">
      <c r="A3" s="70" t="s">
        <v>3081</v>
      </c>
      <c r="B3" s="71" t="s">
        <v>2088</v>
      </c>
      <c r="C3" s="71">
        <v>2002</v>
      </c>
      <c r="D3" s="72" t="s">
        <v>2087</v>
      </c>
      <c r="E3" s="71" t="s">
        <v>230</v>
      </c>
      <c r="F3" s="71" t="s">
        <v>2143</v>
      </c>
      <c r="G3" s="71" t="s">
        <v>2144</v>
      </c>
      <c r="L3" s="71" t="s">
        <v>2145</v>
      </c>
      <c r="M3" s="71" t="s">
        <v>2146</v>
      </c>
      <c r="O3" s="123" t="s">
        <v>3807</v>
      </c>
      <c r="P3" s="71" t="s">
        <v>1782</v>
      </c>
      <c r="Q3" s="71" t="s">
        <v>255</v>
      </c>
      <c r="R3" s="71" t="s">
        <v>1893</v>
      </c>
      <c r="S3" s="70" t="s">
        <v>255</v>
      </c>
      <c r="T3" s="70" t="s">
        <v>2148</v>
      </c>
      <c r="U3" s="70" t="s">
        <v>255</v>
      </c>
      <c r="V3" s="70" t="s">
        <v>2149</v>
      </c>
      <c r="W3" s="70" t="s">
        <v>255</v>
      </c>
      <c r="X3" s="70" t="s">
        <v>255</v>
      </c>
      <c r="Y3" s="70" t="s">
        <v>19</v>
      </c>
      <c r="Z3" s="70" t="s">
        <v>19</v>
      </c>
      <c r="AA3" s="70" t="s">
        <v>18</v>
      </c>
      <c r="AB3" s="70" t="s">
        <v>18</v>
      </c>
      <c r="AC3" s="70" t="s">
        <v>255</v>
      </c>
    </row>
    <row r="4" spans="1:29" x14ac:dyDescent="0.2">
      <c r="A4" s="70" t="s">
        <v>3082</v>
      </c>
      <c r="B4" s="71" t="s">
        <v>258</v>
      </c>
      <c r="C4" s="71">
        <v>2016</v>
      </c>
      <c r="D4" s="72" t="s">
        <v>227</v>
      </c>
      <c r="E4" s="71" t="s">
        <v>230</v>
      </c>
      <c r="F4" s="71" t="s">
        <v>254</v>
      </c>
      <c r="G4" s="71" t="s">
        <v>253</v>
      </c>
      <c r="L4" s="71" t="s">
        <v>522</v>
      </c>
      <c r="M4" s="71" t="s">
        <v>2559</v>
      </c>
      <c r="O4" s="123" t="s">
        <v>3113</v>
      </c>
      <c r="P4" s="71" t="s">
        <v>386</v>
      </c>
      <c r="Q4" s="71" t="s">
        <v>256</v>
      </c>
      <c r="R4" s="71">
        <v>0</v>
      </c>
      <c r="S4" s="70" t="s">
        <v>255</v>
      </c>
      <c r="T4" s="70" t="s">
        <v>257</v>
      </c>
      <c r="U4" s="70" t="s">
        <v>35</v>
      </c>
      <c r="V4" s="70" t="s">
        <v>18</v>
      </c>
      <c r="W4" s="70" t="s">
        <v>18</v>
      </c>
      <c r="X4" s="70" t="s">
        <v>18</v>
      </c>
      <c r="Y4" s="70" t="s">
        <v>19</v>
      </c>
      <c r="Z4" s="70" t="s">
        <v>18</v>
      </c>
      <c r="AA4" s="70" t="s">
        <v>35</v>
      </c>
      <c r="AB4" s="70" t="s">
        <v>252</v>
      </c>
      <c r="AC4" s="70" t="s">
        <v>35</v>
      </c>
    </row>
    <row r="5" spans="1:29" ht="128" x14ac:dyDescent="0.2">
      <c r="A5" s="70" t="s">
        <v>3088</v>
      </c>
      <c r="B5" s="71" t="s">
        <v>271</v>
      </c>
      <c r="C5" s="71">
        <v>2016</v>
      </c>
      <c r="D5" s="72" t="s">
        <v>228</v>
      </c>
      <c r="E5" s="71" t="s">
        <v>241</v>
      </c>
      <c r="F5" s="71" t="s">
        <v>260</v>
      </c>
      <c r="G5" s="71" t="s">
        <v>270</v>
      </c>
      <c r="L5" s="71" t="s">
        <v>1646</v>
      </c>
      <c r="M5" s="71" t="s">
        <v>232</v>
      </c>
      <c r="O5" s="123" t="s">
        <v>3808</v>
      </c>
      <c r="P5" s="71" t="s">
        <v>268</v>
      </c>
      <c r="Q5" s="71" t="s">
        <v>269</v>
      </c>
      <c r="R5" s="71">
        <v>184</v>
      </c>
      <c r="S5" s="70" t="s">
        <v>265</v>
      </c>
      <c r="T5" s="70" t="s">
        <v>266</v>
      </c>
      <c r="U5" s="70" t="s">
        <v>255</v>
      </c>
      <c r="V5" s="74" t="s">
        <v>19</v>
      </c>
      <c r="W5" s="74" t="s">
        <v>19</v>
      </c>
      <c r="X5" s="74" t="s">
        <v>19</v>
      </c>
      <c r="Y5" s="70" t="s">
        <v>19</v>
      </c>
      <c r="Z5" s="70" t="s">
        <v>18</v>
      </c>
      <c r="AA5" s="70" t="s">
        <v>18</v>
      </c>
      <c r="AB5" s="70" t="s">
        <v>18</v>
      </c>
      <c r="AC5" s="70" t="s">
        <v>18</v>
      </c>
    </row>
    <row r="6" spans="1:29" ht="192" x14ac:dyDescent="0.2">
      <c r="A6" s="70" t="s">
        <v>2465</v>
      </c>
      <c r="B6" s="71" t="s">
        <v>445</v>
      </c>
      <c r="C6" s="71">
        <v>2008</v>
      </c>
      <c r="D6" s="72" t="s">
        <v>444</v>
      </c>
      <c r="E6" s="71" t="s">
        <v>230</v>
      </c>
      <c r="F6" s="71" t="s">
        <v>255</v>
      </c>
      <c r="G6" s="71" t="s">
        <v>448</v>
      </c>
      <c r="L6" s="71" t="s">
        <v>447</v>
      </c>
      <c r="M6" s="71" t="s">
        <v>2590</v>
      </c>
      <c r="O6" s="123" t="s">
        <v>3809</v>
      </c>
      <c r="P6" s="71" t="s">
        <v>1965</v>
      </c>
      <c r="Q6" s="71" t="s">
        <v>255</v>
      </c>
      <c r="R6" s="71" t="s">
        <v>1893</v>
      </c>
      <c r="S6" s="70" t="s">
        <v>446</v>
      </c>
      <c r="T6" s="70" t="s">
        <v>1975</v>
      </c>
      <c r="U6" s="70" t="s">
        <v>449</v>
      </c>
      <c r="V6" s="70" t="s">
        <v>19</v>
      </c>
      <c r="W6" s="70" t="s">
        <v>19</v>
      </c>
      <c r="X6" s="70" t="s">
        <v>18</v>
      </c>
      <c r="Y6" s="70" t="s">
        <v>315</v>
      </c>
      <c r="Z6" s="70" t="s">
        <v>18</v>
      </c>
      <c r="AA6" s="70" t="s">
        <v>255</v>
      </c>
      <c r="AB6" s="70" t="s">
        <v>255</v>
      </c>
      <c r="AC6" s="70" t="s">
        <v>35</v>
      </c>
    </row>
    <row r="7" spans="1:29" x14ac:dyDescent="0.2">
      <c r="A7" s="70" t="s">
        <v>3089</v>
      </c>
      <c r="B7" s="71" t="s">
        <v>311</v>
      </c>
      <c r="C7" s="71">
        <v>2005</v>
      </c>
      <c r="D7" s="72" t="s">
        <v>292</v>
      </c>
      <c r="E7" s="71" t="s">
        <v>230</v>
      </c>
      <c r="F7" s="71" t="s">
        <v>313</v>
      </c>
      <c r="G7" s="71" t="s">
        <v>1908</v>
      </c>
      <c r="L7" s="71" t="s">
        <v>811</v>
      </c>
      <c r="M7" s="71" t="s">
        <v>2563</v>
      </c>
      <c r="O7" s="123" t="s">
        <v>3114</v>
      </c>
      <c r="P7" s="71" t="s">
        <v>807</v>
      </c>
      <c r="Q7" s="71" t="s">
        <v>2564</v>
      </c>
      <c r="R7" s="71">
        <v>10</v>
      </c>
      <c r="S7" s="70" t="s">
        <v>255</v>
      </c>
      <c r="T7" s="70" t="s">
        <v>255</v>
      </c>
      <c r="U7" s="70" t="s">
        <v>255</v>
      </c>
      <c r="V7" s="70" t="s">
        <v>18</v>
      </c>
      <c r="W7" s="70" t="s">
        <v>18</v>
      </c>
      <c r="X7" s="70" t="s">
        <v>18</v>
      </c>
      <c r="Y7" s="70" t="s">
        <v>2016</v>
      </c>
      <c r="Z7" s="70" t="s">
        <v>18</v>
      </c>
      <c r="AA7" s="70" t="s">
        <v>18</v>
      </c>
      <c r="AB7" s="70" t="s">
        <v>19</v>
      </c>
      <c r="AC7" s="70" t="s">
        <v>18</v>
      </c>
    </row>
    <row r="8" spans="1:29" x14ac:dyDescent="0.2">
      <c r="A8" s="70"/>
      <c r="B8" s="71" t="s">
        <v>1695</v>
      </c>
      <c r="C8" s="71">
        <v>2016</v>
      </c>
      <c r="D8" s="72" t="s">
        <v>2565</v>
      </c>
      <c r="E8" s="71" t="s">
        <v>241</v>
      </c>
      <c r="F8" s="71" t="s">
        <v>1697</v>
      </c>
      <c r="G8" s="71" t="s">
        <v>1698</v>
      </c>
      <c r="L8" s="71" t="s">
        <v>443</v>
      </c>
      <c r="M8" s="71" t="s">
        <v>2566</v>
      </c>
      <c r="O8" s="123" t="s">
        <v>3151</v>
      </c>
      <c r="P8" s="71" t="s">
        <v>386</v>
      </c>
      <c r="Q8" s="71" t="s">
        <v>256</v>
      </c>
      <c r="R8" s="71">
        <v>0</v>
      </c>
      <c r="S8" s="70" t="s">
        <v>255</v>
      </c>
      <c r="T8" s="70" t="s">
        <v>255</v>
      </c>
      <c r="U8" s="70" t="s">
        <v>255</v>
      </c>
      <c r="V8" s="70" t="s">
        <v>18</v>
      </c>
      <c r="W8" s="70" t="s">
        <v>18</v>
      </c>
      <c r="X8" s="70" t="s">
        <v>18</v>
      </c>
      <c r="Y8" s="70" t="s">
        <v>18</v>
      </c>
      <c r="Z8" s="70" t="s">
        <v>18</v>
      </c>
      <c r="AA8" s="70" t="s">
        <v>35</v>
      </c>
      <c r="AB8" s="70" t="s">
        <v>19</v>
      </c>
      <c r="AC8" s="70" t="s">
        <v>255</v>
      </c>
    </row>
    <row r="9" spans="1:29" x14ac:dyDescent="0.2">
      <c r="A9" s="70"/>
      <c r="B9" s="71" t="s">
        <v>2008</v>
      </c>
      <c r="C9" s="71">
        <v>2002</v>
      </c>
      <c r="D9" s="72" t="s">
        <v>2009</v>
      </c>
      <c r="E9" s="71" t="s">
        <v>230</v>
      </c>
      <c r="F9" s="71" t="s">
        <v>1678</v>
      </c>
      <c r="G9" s="71" t="s">
        <v>2010</v>
      </c>
      <c r="L9" s="71" t="s">
        <v>2011</v>
      </c>
      <c r="M9" s="71" t="s">
        <v>2570</v>
      </c>
      <c r="O9" s="123" t="s">
        <v>3115</v>
      </c>
      <c r="P9" s="71" t="s">
        <v>2013</v>
      </c>
      <c r="Q9" s="71" t="s">
        <v>2012</v>
      </c>
      <c r="R9" s="71">
        <v>79</v>
      </c>
      <c r="S9" s="70" t="s">
        <v>255</v>
      </c>
      <c r="T9" s="70" t="s">
        <v>2015</v>
      </c>
      <c r="U9" s="70" t="s">
        <v>255</v>
      </c>
      <c r="V9" s="70" t="s">
        <v>18</v>
      </c>
      <c r="W9" s="70" t="s">
        <v>18</v>
      </c>
      <c r="X9" s="70" t="s">
        <v>18</v>
      </c>
      <c r="Y9" s="75" t="s">
        <v>18</v>
      </c>
      <c r="Z9" s="75" t="s">
        <v>1814</v>
      </c>
      <c r="AA9" s="75" t="s">
        <v>255</v>
      </c>
      <c r="AB9" s="75" t="s">
        <v>255</v>
      </c>
      <c r="AC9" s="70" t="s">
        <v>19</v>
      </c>
    </row>
    <row r="10" spans="1:29" ht="80" x14ac:dyDescent="0.2">
      <c r="A10" s="88" t="s">
        <v>3275</v>
      </c>
      <c r="B10" s="88" t="s">
        <v>2022</v>
      </c>
      <c r="C10" s="70">
        <v>2003</v>
      </c>
      <c r="D10" s="88" t="s">
        <v>2021</v>
      </c>
      <c r="E10" s="88" t="s">
        <v>230</v>
      </c>
      <c r="F10" s="88" t="s">
        <v>2966</v>
      </c>
      <c r="G10" s="88" t="s">
        <v>2965</v>
      </c>
      <c r="L10" s="71" t="s">
        <v>2961</v>
      </c>
      <c r="M10" s="71" t="s">
        <v>2717</v>
      </c>
      <c r="N10" s="88"/>
      <c r="O10" s="96" t="s">
        <v>3810</v>
      </c>
      <c r="P10" s="88"/>
      <c r="Q10" s="88"/>
      <c r="R10" s="88"/>
      <c r="S10" s="88"/>
      <c r="T10" s="88"/>
      <c r="U10" s="88"/>
      <c r="V10" s="88"/>
      <c r="W10" s="88"/>
      <c r="X10" s="88"/>
      <c r="Y10" s="75" t="s">
        <v>19</v>
      </c>
      <c r="Z10" s="75" t="s">
        <v>18</v>
      </c>
      <c r="AA10" s="75" t="s">
        <v>18</v>
      </c>
      <c r="AB10" s="75" t="s">
        <v>18</v>
      </c>
      <c r="AC10" s="70" t="s">
        <v>18</v>
      </c>
    </row>
    <row r="11" spans="1:29" ht="64" x14ac:dyDescent="0.2">
      <c r="A11" s="70" t="s">
        <v>2537</v>
      </c>
      <c r="B11" s="71" t="s">
        <v>497</v>
      </c>
      <c r="C11" s="71">
        <v>2009</v>
      </c>
      <c r="D11" s="72" t="s">
        <v>2571</v>
      </c>
      <c r="E11" s="71" t="s">
        <v>241</v>
      </c>
      <c r="F11" s="71" t="s">
        <v>495</v>
      </c>
      <c r="G11" s="71" t="s">
        <v>504</v>
      </c>
      <c r="L11" s="71" t="s">
        <v>501</v>
      </c>
      <c r="M11" s="71" t="s">
        <v>2572</v>
      </c>
      <c r="O11" s="123" t="s">
        <v>3811</v>
      </c>
      <c r="P11" s="71" t="s">
        <v>503</v>
      </c>
      <c r="Q11" s="71" t="s">
        <v>500</v>
      </c>
      <c r="R11" s="71">
        <v>18</v>
      </c>
      <c r="S11" s="70" t="s">
        <v>255</v>
      </c>
      <c r="T11" s="70" t="s">
        <v>502</v>
      </c>
      <c r="U11" s="70" t="s">
        <v>255</v>
      </c>
      <c r="V11" s="70" t="s">
        <v>18</v>
      </c>
      <c r="W11" s="70" t="s">
        <v>19</v>
      </c>
      <c r="X11" s="70" t="s">
        <v>18</v>
      </c>
      <c r="Y11" s="70" t="s">
        <v>19</v>
      </c>
      <c r="Z11" s="70" t="s">
        <v>18</v>
      </c>
      <c r="AA11" s="70" t="s">
        <v>35</v>
      </c>
      <c r="AB11" s="70" t="s">
        <v>18</v>
      </c>
      <c r="AC11" s="70" t="s">
        <v>18</v>
      </c>
    </row>
    <row r="12" spans="1:29" ht="32" x14ac:dyDescent="0.2">
      <c r="A12" s="75" t="s">
        <v>2538</v>
      </c>
      <c r="B12" s="76" t="s">
        <v>497</v>
      </c>
      <c r="C12" s="76">
        <v>2010</v>
      </c>
      <c r="D12" s="77" t="s">
        <v>143</v>
      </c>
      <c r="E12" s="76" t="s">
        <v>230</v>
      </c>
      <c r="F12" s="76" t="s">
        <v>141</v>
      </c>
      <c r="G12" s="76" t="s">
        <v>1786</v>
      </c>
      <c r="L12" s="76" t="s">
        <v>1787</v>
      </c>
      <c r="M12" s="76" t="s">
        <v>2575</v>
      </c>
      <c r="O12" s="125" t="s">
        <v>3812</v>
      </c>
      <c r="P12" s="76" t="s">
        <v>1788</v>
      </c>
      <c r="Q12" s="76" t="s">
        <v>256</v>
      </c>
      <c r="R12" s="76">
        <v>0</v>
      </c>
      <c r="S12" s="75" t="s">
        <v>1790</v>
      </c>
      <c r="T12" s="75" t="s">
        <v>1791</v>
      </c>
      <c r="U12" s="75" t="s">
        <v>484</v>
      </c>
      <c r="V12" s="75" t="s">
        <v>19</v>
      </c>
      <c r="W12" s="75" t="s">
        <v>19</v>
      </c>
      <c r="X12" s="75" t="s">
        <v>18</v>
      </c>
      <c r="Y12" s="70" t="s">
        <v>19</v>
      </c>
      <c r="Z12" s="70" t="s">
        <v>19</v>
      </c>
      <c r="AA12" s="70" t="s">
        <v>19</v>
      </c>
      <c r="AB12" s="70" t="s">
        <v>35</v>
      </c>
      <c r="AC12" s="70" t="s">
        <v>18</v>
      </c>
    </row>
    <row r="13" spans="1:29" ht="96" x14ac:dyDescent="0.2">
      <c r="A13" s="70" t="s">
        <v>2476</v>
      </c>
      <c r="B13" s="71" t="s">
        <v>497</v>
      </c>
      <c r="C13" s="71">
        <v>2016</v>
      </c>
      <c r="D13" s="72" t="s">
        <v>2573</v>
      </c>
      <c r="E13" s="71" t="s">
        <v>230</v>
      </c>
      <c r="F13" s="71" t="s">
        <v>1171</v>
      </c>
      <c r="G13" s="71" t="s">
        <v>1173</v>
      </c>
      <c r="L13" s="71" t="s">
        <v>247</v>
      </c>
      <c r="M13" s="71" t="s">
        <v>2574</v>
      </c>
      <c r="O13" s="123" t="s">
        <v>3116</v>
      </c>
      <c r="P13" s="71" t="s">
        <v>1174</v>
      </c>
      <c r="Q13" s="71" t="s">
        <v>1175</v>
      </c>
      <c r="R13" s="71">
        <v>251</v>
      </c>
      <c r="S13" s="70" t="s">
        <v>255</v>
      </c>
      <c r="T13" s="70" t="s">
        <v>255</v>
      </c>
      <c r="U13" s="70" t="s">
        <v>255</v>
      </c>
      <c r="V13" s="70" t="s">
        <v>19</v>
      </c>
      <c r="W13" s="70" t="s">
        <v>19</v>
      </c>
      <c r="X13" s="70" t="s">
        <v>19</v>
      </c>
      <c r="Y13" s="70" t="s">
        <v>18</v>
      </c>
      <c r="Z13" s="70" t="s">
        <v>19</v>
      </c>
      <c r="AA13" s="70" t="s">
        <v>18</v>
      </c>
      <c r="AB13" s="70" t="s">
        <v>18</v>
      </c>
      <c r="AC13" s="70" t="s">
        <v>18</v>
      </c>
    </row>
    <row r="14" spans="1:29" x14ac:dyDescent="0.2">
      <c r="A14" s="75" t="s">
        <v>3090</v>
      </c>
      <c r="B14" s="76" t="s">
        <v>158</v>
      </c>
      <c r="C14" s="76">
        <v>2011</v>
      </c>
      <c r="D14" s="77" t="s">
        <v>160</v>
      </c>
      <c r="E14" s="76" t="s">
        <v>241</v>
      </c>
      <c r="F14" s="76" t="s">
        <v>159</v>
      </c>
      <c r="G14" s="76" t="s">
        <v>1827</v>
      </c>
      <c r="L14" s="76" t="s">
        <v>522</v>
      </c>
      <c r="M14" s="76" t="s">
        <v>2576</v>
      </c>
      <c r="O14" s="125" t="s">
        <v>3813</v>
      </c>
      <c r="P14" s="76" t="s">
        <v>1782</v>
      </c>
      <c r="Q14" s="76" t="s">
        <v>1829</v>
      </c>
      <c r="R14" s="76">
        <v>5</v>
      </c>
      <c r="S14" s="75" t="s">
        <v>255</v>
      </c>
      <c r="T14" s="75" t="s">
        <v>255</v>
      </c>
      <c r="U14" s="75" t="s">
        <v>1830</v>
      </c>
      <c r="V14" s="75" t="s">
        <v>18</v>
      </c>
      <c r="W14" s="75" t="s">
        <v>18</v>
      </c>
      <c r="X14" s="75" t="s">
        <v>18</v>
      </c>
      <c r="Y14" s="70" t="s">
        <v>18</v>
      </c>
      <c r="Z14" s="70" t="s">
        <v>18</v>
      </c>
      <c r="AA14" s="70" t="s">
        <v>35</v>
      </c>
      <c r="AB14" s="70" t="s">
        <v>35</v>
      </c>
      <c r="AC14" s="70" t="s">
        <v>18</v>
      </c>
    </row>
    <row r="15" spans="1:29" ht="64" x14ac:dyDescent="0.2">
      <c r="A15" s="70" t="s">
        <v>3091</v>
      </c>
      <c r="B15" s="71" t="s">
        <v>1290</v>
      </c>
      <c r="C15" s="71">
        <v>2017</v>
      </c>
      <c r="D15" s="72" t="s">
        <v>2577</v>
      </c>
      <c r="E15" s="71" t="s">
        <v>241</v>
      </c>
      <c r="F15" s="71" t="s">
        <v>1296</v>
      </c>
      <c r="G15" s="71" t="s">
        <v>1297</v>
      </c>
      <c r="L15" s="71" t="s">
        <v>443</v>
      </c>
      <c r="M15" s="71" t="s">
        <v>2578</v>
      </c>
      <c r="O15" s="123" t="s">
        <v>3814</v>
      </c>
      <c r="P15" s="71" t="s">
        <v>2579</v>
      </c>
      <c r="Q15" s="71" t="s">
        <v>2580</v>
      </c>
      <c r="R15" s="71">
        <v>9</v>
      </c>
      <c r="S15" s="70" t="s">
        <v>255</v>
      </c>
      <c r="T15" s="70" t="s">
        <v>1293</v>
      </c>
      <c r="U15" s="70"/>
      <c r="V15" s="70" t="s">
        <v>18</v>
      </c>
      <c r="W15" s="70" t="s">
        <v>19</v>
      </c>
      <c r="X15" s="70" t="s">
        <v>19</v>
      </c>
      <c r="Y15" s="69" t="s">
        <v>18</v>
      </c>
      <c r="Z15" s="69" t="s">
        <v>19</v>
      </c>
      <c r="AA15" s="69" t="s">
        <v>255</v>
      </c>
      <c r="AB15" s="69" t="s">
        <v>255</v>
      </c>
      <c r="AC15" s="70" t="s">
        <v>18</v>
      </c>
    </row>
    <row r="16" spans="1:29" ht="48" x14ac:dyDescent="0.2">
      <c r="A16" s="70" t="s">
        <v>3110</v>
      </c>
      <c r="B16" s="70" t="s">
        <v>1002</v>
      </c>
      <c r="C16" s="70">
        <v>2015</v>
      </c>
      <c r="D16" s="78" t="s">
        <v>1001</v>
      </c>
      <c r="E16" s="70" t="s">
        <v>230</v>
      </c>
      <c r="F16" s="70" t="s">
        <v>1005</v>
      </c>
      <c r="G16" s="70" t="s">
        <v>1004</v>
      </c>
      <c r="L16" s="70" t="s">
        <v>1003</v>
      </c>
      <c r="M16" s="70" t="s">
        <v>2581</v>
      </c>
      <c r="O16" s="126" t="s">
        <v>3820</v>
      </c>
      <c r="P16" s="70" t="s">
        <v>1009</v>
      </c>
      <c r="Q16" s="70" t="s">
        <v>255</v>
      </c>
      <c r="R16" s="70" t="s">
        <v>1893</v>
      </c>
      <c r="S16" s="70" t="s">
        <v>1008</v>
      </c>
      <c r="T16" s="70" t="s">
        <v>266</v>
      </c>
      <c r="U16" s="70" t="s">
        <v>255</v>
      </c>
      <c r="V16" s="70" t="s">
        <v>19</v>
      </c>
      <c r="W16" s="70" t="s">
        <v>19</v>
      </c>
      <c r="X16" s="70" t="s">
        <v>19</v>
      </c>
      <c r="Y16" s="70" t="s">
        <v>2016</v>
      </c>
      <c r="Z16" s="70" t="s">
        <v>18</v>
      </c>
      <c r="AA16" s="70" t="s">
        <v>18</v>
      </c>
      <c r="AB16" s="70" t="s">
        <v>18</v>
      </c>
      <c r="AC16" s="75"/>
    </row>
    <row r="17" spans="1:29" ht="48" x14ac:dyDescent="0.2">
      <c r="A17" s="70" t="s">
        <v>1180</v>
      </c>
      <c r="B17" s="71" t="s">
        <v>1176</v>
      </c>
      <c r="C17" s="71">
        <v>2016</v>
      </c>
      <c r="D17" s="72" t="s">
        <v>1177</v>
      </c>
      <c r="E17" s="71" t="s">
        <v>241</v>
      </c>
      <c r="F17" s="71" t="s">
        <v>1178</v>
      </c>
      <c r="G17" s="71" t="s">
        <v>1179</v>
      </c>
      <c r="L17" s="71" t="s">
        <v>1187</v>
      </c>
      <c r="M17" s="71" t="s">
        <v>3117</v>
      </c>
      <c r="O17" s="123" t="s">
        <v>3821</v>
      </c>
      <c r="P17" s="71" t="s">
        <v>1182</v>
      </c>
      <c r="Q17" s="71" t="s">
        <v>1183</v>
      </c>
      <c r="R17" s="71">
        <v>0</v>
      </c>
      <c r="S17" s="70" t="s">
        <v>577</v>
      </c>
      <c r="T17" s="70" t="s">
        <v>1184</v>
      </c>
      <c r="U17" s="70" t="s">
        <v>255</v>
      </c>
      <c r="V17" s="70" t="s">
        <v>19</v>
      </c>
      <c r="W17" s="70" t="s">
        <v>19</v>
      </c>
      <c r="X17" s="70" t="s">
        <v>18</v>
      </c>
      <c r="Y17" s="75" t="s">
        <v>19</v>
      </c>
      <c r="Z17" s="75" t="s">
        <v>18</v>
      </c>
      <c r="AA17" s="75" t="s">
        <v>18</v>
      </c>
      <c r="AB17" s="75" t="s">
        <v>18</v>
      </c>
      <c r="AC17" s="70" t="s">
        <v>35</v>
      </c>
    </row>
    <row r="18" spans="1:29" ht="128" x14ac:dyDescent="0.2">
      <c r="A18" s="69" t="s">
        <v>2552</v>
      </c>
      <c r="B18" s="69" t="s">
        <v>872</v>
      </c>
      <c r="C18" s="69">
        <v>2014</v>
      </c>
      <c r="D18" s="69" t="s">
        <v>2584</v>
      </c>
      <c r="E18" s="69" t="s">
        <v>241</v>
      </c>
      <c r="F18" s="69" t="s">
        <v>255</v>
      </c>
      <c r="G18" s="69" t="s">
        <v>871</v>
      </c>
      <c r="L18" s="69" t="s">
        <v>800</v>
      </c>
      <c r="M18" s="69" t="s">
        <v>2585</v>
      </c>
      <c r="O18" s="122" t="s">
        <v>3822</v>
      </c>
      <c r="P18" s="69" t="s">
        <v>874</v>
      </c>
      <c r="Q18" s="69" t="s">
        <v>875</v>
      </c>
      <c r="R18" s="69">
        <v>4</v>
      </c>
      <c r="S18" s="69" t="s">
        <v>876</v>
      </c>
      <c r="T18" s="69" t="s">
        <v>255</v>
      </c>
      <c r="U18" s="69" t="s">
        <v>877</v>
      </c>
      <c r="V18" s="69" t="s">
        <v>19</v>
      </c>
      <c r="W18" s="69" t="s">
        <v>19</v>
      </c>
      <c r="X18" s="69" t="s">
        <v>19</v>
      </c>
      <c r="Y18" s="70" t="s">
        <v>19</v>
      </c>
      <c r="Z18" s="70" t="s">
        <v>18</v>
      </c>
      <c r="AA18" s="70" t="s">
        <v>18</v>
      </c>
      <c r="AB18" s="70" t="s">
        <v>18</v>
      </c>
      <c r="AC18" s="75"/>
    </row>
    <row r="19" spans="1:29" x14ac:dyDescent="0.2">
      <c r="A19" s="70"/>
      <c r="B19" s="71" t="s">
        <v>2116</v>
      </c>
      <c r="C19" s="71">
        <v>2003</v>
      </c>
      <c r="D19" s="72" t="s">
        <v>2586</v>
      </c>
      <c r="E19" s="71" t="s">
        <v>230</v>
      </c>
      <c r="F19" s="71" t="s">
        <v>1678</v>
      </c>
      <c r="G19" s="71" t="s">
        <v>2178</v>
      </c>
      <c r="L19" s="71" t="s">
        <v>949</v>
      </c>
      <c r="M19" s="71" t="s">
        <v>2180</v>
      </c>
      <c r="O19" s="123" t="s">
        <v>3118</v>
      </c>
      <c r="P19" s="71" t="s">
        <v>2587</v>
      </c>
      <c r="Q19" s="71" t="s">
        <v>256</v>
      </c>
      <c r="R19" s="71">
        <v>0</v>
      </c>
      <c r="S19" s="70" t="s">
        <v>255</v>
      </c>
      <c r="T19" s="70" t="s">
        <v>255</v>
      </c>
      <c r="U19" s="70" t="s">
        <v>255</v>
      </c>
      <c r="V19" s="70" t="s">
        <v>18</v>
      </c>
      <c r="W19" s="70" t="s">
        <v>18</v>
      </c>
      <c r="X19" s="70" t="s">
        <v>18</v>
      </c>
      <c r="Y19" s="70" t="s">
        <v>19</v>
      </c>
      <c r="Z19" s="70" t="s">
        <v>18</v>
      </c>
      <c r="AA19" s="70" t="s">
        <v>255</v>
      </c>
      <c r="AB19" s="70" t="s">
        <v>35</v>
      </c>
      <c r="AC19" s="75" t="s">
        <v>19</v>
      </c>
    </row>
    <row r="20" spans="1:29" x14ac:dyDescent="0.2">
      <c r="A20" s="75"/>
      <c r="B20" s="76" t="s">
        <v>3754</v>
      </c>
      <c r="C20" s="76">
        <v>2011</v>
      </c>
      <c r="D20" s="77" t="s">
        <v>167</v>
      </c>
      <c r="E20" s="76" t="s">
        <v>230</v>
      </c>
      <c r="F20" s="76" t="s">
        <v>166</v>
      </c>
      <c r="G20" s="76" t="s">
        <v>1833</v>
      </c>
      <c r="L20" s="76" t="s">
        <v>1835</v>
      </c>
      <c r="M20" s="76" t="s">
        <v>2588</v>
      </c>
      <c r="O20" s="124" t="s">
        <v>3823</v>
      </c>
      <c r="P20" s="76" t="s">
        <v>1834</v>
      </c>
      <c r="Q20" s="76" t="s">
        <v>2589</v>
      </c>
      <c r="R20" s="76">
        <v>18</v>
      </c>
      <c r="S20" s="75" t="s">
        <v>1831</v>
      </c>
      <c r="T20" s="75" t="s">
        <v>255</v>
      </c>
      <c r="U20" s="75" t="s">
        <v>255</v>
      </c>
      <c r="V20" s="75" t="s">
        <v>18</v>
      </c>
      <c r="W20" s="75" t="s">
        <v>18</v>
      </c>
      <c r="X20" s="75" t="s">
        <v>18</v>
      </c>
      <c r="Y20" s="70" t="s">
        <v>19</v>
      </c>
      <c r="Z20" s="70" t="s">
        <v>18</v>
      </c>
      <c r="AA20" s="70" t="s">
        <v>255</v>
      </c>
      <c r="AB20" s="70" t="s">
        <v>252</v>
      </c>
      <c r="AC20" s="70" t="s">
        <v>19</v>
      </c>
    </row>
    <row r="21" spans="1:29" ht="48" x14ac:dyDescent="0.2">
      <c r="A21" s="70"/>
      <c r="B21" s="71" t="s">
        <v>1192</v>
      </c>
      <c r="C21" s="71">
        <v>2016</v>
      </c>
      <c r="D21" s="72" t="s">
        <v>1185</v>
      </c>
      <c r="E21" s="71" t="s">
        <v>230</v>
      </c>
      <c r="F21" s="71" t="s">
        <v>1188</v>
      </c>
      <c r="G21" s="71" t="s">
        <v>1191</v>
      </c>
      <c r="L21" s="71" t="s">
        <v>800</v>
      </c>
      <c r="M21" s="71" t="s">
        <v>2590</v>
      </c>
      <c r="O21" s="123" t="s">
        <v>3824</v>
      </c>
      <c r="P21" s="71" t="s">
        <v>1189</v>
      </c>
      <c r="Q21" s="71" t="s">
        <v>1190</v>
      </c>
      <c r="R21" s="71">
        <v>9</v>
      </c>
      <c r="S21" s="70" t="s">
        <v>255</v>
      </c>
      <c r="T21" s="70" t="s">
        <v>1186</v>
      </c>
      <c r="U21" s="70" t="s">
        <v>255</v>
      </c>
      <c r="V21" s="70" t="s">
        <v>18</v>
      </c>
      <c r="W21" s="70" t="s">
        <v>18</v>
      </c>
      <c r="X21" s="70" t="s">
        <v>18</v>
      </c>
      <c r="Y21" s="69" t="s">
        <v>19</v>
      </c>
      <c r="Z21" s="69" t="s">
        <v>18</v>
      </c>
      <c r="AA21" s="69" t="s">
        <v>35</v>
      </c>
      <c r="AB21" s="69" t="s">
        <v>35</v>
      </c>
      <c r="AC21" s="70" t="s">
        <v>18</v>
      </c>
    </row>
    <row r="22" spans="1:29" x14ac:dyDescent="0.2">
      <c r="A22" s="70"/>
      <c r="B22" s="71" t="s">
        <v>2033</v>
      </c>
      <c r="C22" s="71">
        <v>2004</v>
      </c>
      <c r="D22" s="72" t="s">
        <v>2032</v>
      </c>
      <c r="E22" s="71" t="s">
        <v>230</v>
      </c>
      <c r="F22" s="71" t="s">
        <v>2036</v>
      </c>
      <c r="G22" s="71" t="s">
        <v>2037</v>
      </c>
      <c r="L22" s="71" t="s">
        <v>1877</v>
      </c>
      <c r="M22" s="71" t="s">
        <v>2591</v>
      </c>
      <c r="O22" s="123" t="s">
        <v>3119</v>
      </c>
      <c r="P22" s="71" t="s">
        <v>2034</v>
      </c>
      <c r="Q22" s="71" t="s">
        <v>2040</v>
      </c>
      <c r="R22" s="71">
        <v>4</v>
      </c>
      <c r="S22" s="70" t="s">
        <v>2038</v>
      </c>
      <c r="T22" s="70" t="s">
        <v>255</v>
      </c>
      <c r="U22" s="70" t="s">
        <v>255</v>
      </c>
      <c r="V22" s="70" t="s">
        <v>18</v>
      </c>
      <c r="W22" s="70" t="s">
        <v>18</v>
      </c>
      <c r="X22" s="70" t="s">
        <v>18</v>
      </c>
      <c r="Y22" s="70" t="s">
        <v>19</v>
      </c>
      <c r="Z22" s="70" t="s">
        <v>19</v>
      </c>
      <c r="AA22" s="70" t="s">
        <v>18</v>
      </c>
      <c r="AB22" s="70" t="s">
        <v>18</v>
      </c>
      <c r="AC22" t="s">
        <v>18</v>
      </c>
    </row>
    <row r="23" spans="1:29" x14ac:dyDescent="0.2">
      <c r="A23" s="70" t="s">
        <v>2471</v>
      </c>
      <c r="B23" s="71" t="s">
        <v>2513</v>
      </c>
      <c r="C23" s="71">
        <v>2002</v>
      </c>
      <c r="D23" s="72" t="s">
        <v>2592</v>
      </c>
      <c r="E23" s="71" t="s">
        <v>230</v>
      </c>
      <c r="F23" s="71" t="s">
        <v>2470</v>
      </c>
      <c r="G23" s="71" t="s">
        <v>2554</v>
      </c>
      <c r="L23" s="71" t="s">
        <v>247</v>
      </c>
      <c r="M23" s="71" t="s">
        <v>2472</v>
      </c>
      <c r="O23" s="123" t="s">
        <v>3120</v>
      </c>
      <c r="P23" s="71" t="s">
        <v>2593</v>
      </c>
      <c r="Q23" s="71" t="s">
        <v>2475</v>
      </c>
      <c r="R23" s="71" t="s">
        <v>1893</v>
      </c>
      <c r="S23" s="70" t="s">
        <v>255</v>
      </c>
      <c r="T23" s="70" t="s">
        <v>255</v>
      </c>
      <c r="U23" s="70" t="s">
        <v>255</v>
      </c>
      <c r="V23" s="70" t="s">
        <v>19</v>
      </c>
      <c r="W23" s="70" t="s">
        <v>18</v>
      </c>
      <c r="X23" s="70" t="s">
        <v>19</v>
      </c>
      <c r="Y23" s="70" t="s">
        <v>19</v>
      </c>
      <c r="Z23" s="70" t="s">
        <v>19</v>
      </c>
      <c r="AA23" s="70" t="s">
        <v>19</v>
      </c>
      <c r="AB23" s="70" t="s">
        <v>18</v>
      </c>
      <c r="AC23" s="70" t="s">
        <v>18</v>
      </c>
    </row>
    <row r="24" spans="1:29" ht="128" x14ac:dyDescent="0.2">
      <c r="A24" s="70"/>
      <c r="B24" s="71" t="s">
        <v>128</v>
      </c>
      <c r="C24" s="71">
        <v>2010</v>
      </c>
      <c r="D24" s="72" t="s">
        <v>133</v>
      </c>
      <c r="E24" s="71" t="s">
        <v>230</v>
      </c>
      <c r="F24" s="71" t="s">
        <v>419</v>
      </c>
      <c r="G24" s="71" t="s">
        <v>560</v>
      </c>
      <c r="L24" s="71" t="s">
        <v>800</v>
      </c>
      <c r="M24" s="71" t="s">
        <v>2594</v>
      </c>
      <c r="O24" s="123" t="s">
        <v>3825</v>
      </c>
      <c r="P24" s="71" t="s">
        <v>559</v>
      </c>
      <c r="Q24" s="71" t="s">
        <v>2595</v>
      </c>
      <c r="R24" s="71">
        <v>29</v>
      </c>
      <c r="S24" s="70" t="s">
        <v>265</v>
      </c>
      <c r="T24" s="70" t="s">
        <v>558</v>
      </c>
      <c r="U24" s="70" t="s">
        <v>255</v>
      </c>
      <c r="V24" s="70" t="s">
        <v>19</v>
      </c>
      <c r="W24" s="70" t="s">
        <v>19</v>
      </c>
      <c r="X24" s="70" t="s">
        <v>19</v>
      </c>
      <c r="Y24" t="s">
        <v>19</v>
      </c>
      <c r="Z24" t="s">
        <v>18</v>
      </c>
      <c r="AA24" t="s">
        <v>18</v>
      </c>
      <c r="AB24" t="s">
        <v>18</v>
      </c>
      <c r="AC24" s="70" t="s">
        <v>18</v>
      </c>
    </row>
    <row r="25" spans="1:29" x14ac:dyDescent="0.2">
      <c r="A25" s="75"/>
      <c r="B25" s="76" t="s">
        <v>3755</v>
      </c>
      <c r="C25" s="76">
        <v>2012</v>
      </c>
      <c r="D25" s="77" t="s">
        <v>178</v>
      </c>
      <c r="E25" s="76" t="s">
        <v>241</v>
      </c>
      <c r="F25" s="76" t="s">
        <v>2596</v>
      </c>
      <c r="G25" s="76" t="s">
        <v>1856</v>
      </c>
      <c r="L25" s="76" t="s">
        <v>1857</v>
      </c>
      <c r="M25" s="76" t="s">
        <v>177</v>
      </c>
      <c r="O25" s="125" t="s">
        <v>3121</v>
      </c>
      <c r="P25" s="76" t="s">
        <v>1860</v>
      </c>
      <c r="Q25" s="76" t="s">
        <v>1861</v>
      </c>
      <c r="R25" s="76">
        <v>2</v>
      </c>
      <c r="S25" s="75" t="s">
        <v>572</v>
      </c>
      <c r="T25" s="75" t="s">
        <v>1858</v>
      </c>
      <c r="U25" s="75" t="s">
        <v>255</v>
      </c>
      <c r="V25" s="75" t="s">
        <v>18</v>
      </c>
      <c r="W25" s="75" t="s">
        <v>18</v>
      </c>
      <c r="X25" s="75" t="s">
        <v>18</v>
      </c>
      <c r="Y25" s="70" t="s">
        <v>18</v>
      </c>
      <c r="Z25" s="70" t="s">
        <v>18</v>
      </c>
      <c r="AA25" s="70" t="s">
        <v>18</v>
      </c>
      <c r="AB25" s="70" t="s">
        <v>18</v>
      </c>
      <c r="AC25" s="75" t="s">
        <v>19</v>
      </c>
    </row>
    <row r="26" spans="1:29" ht="32" x14ac:dyDescent="0.2">
      <c r="A26" s="70" t="s">
        <v>2477</v>
      </c>
      <c r="B26" s="71" t="s">
        <v>617</v>
      </c>
      <c r="C26" s="71">
        <v>2011</v>
      </c>
      <c r="D26" s="72" t="s">
        <v>616</v>
      </c>
      <c r="E26" s="71" t="s">
        <v>241</v>
      </c>
      <c r="F26" s="71" t="s">
        <v>622</v>
      </c>
      <c r="G26" s="71" t="s">
        <v>619</v>
      </c>
      <c r="L26" s="71" t="s">
        <v>621</v>
      </c>
      <c r="M26" s="71" t="s">
        <v>3122</v>
      </c>
      <c r="O26" s="123" t="s">
        <v>3123</v>
      </c>
      <c r="P26" s="71" t="s">
        <v>386</v>
      </c>
      <c r="Q26" s="71" t="s">
        <v>256</v>
      </c>
      <c r="R26" s="71">
        <v>0</v>
      </c>
      <c r="S26" s="70" t="s">
        <v>255</v>
      </c>
      <c r="T26" s="70" t="s">
        <v>618</v>
      </c>
      <c r="U26" s="70" t="s">
        <v>620</v>
      </c>
      <c r="V26" s="70" t="s">
        <v>18</v>
      </c>
      <c r="W26" s="70" t="s">
        <v>18</v>
      </c>
      <c r="X26" s="70" t="s">
        <v>18</v>
      </c>
      <c r="Y26" s="75" t="s">
        <v>19</v>
      </c>
      <c r="Z26" s="75" t="s">
        <v>18</v>
      </c>
      <c r="AA26" s="75" t="s">
        <v>18</v>
      </c>
      <c r="AB26" s="75" t="s">
        <v>18</v>
      </c>
      <c r="AC26" s="70" t="s">
        <v>18</v>
      </c>
    </row>
    <row r="27" spans="1:29" x14ac:dyDescent="0.2">
      <c r="A27" s="70"/>
      <c r="B27" s="71" t="s">
        <v>880</v>
      </c>
      <c r="C27" s="71">
        <v>2014</v>
      </c>
      <c r="D27" s="72" t="s">
        <v>879</v>
      </c>
      <c r="E27" s="71" t="s">
        <v>241</v>
      </c>
      <c r="F27" s="71" t="s">
        <v>884</v>
      </c>
      <c r="G27" s="71" t="s">
        <v>882</v>
      </c>
      <c r="L27" s="71" t="s">
        <v>800</v>
      </c>
      <c r="M27" s="71" t="s">
        <v>2597</v>
      </c>
      <c r="O27" s="123" t="s">
        <v>3113</v>
      </c>
      <c r="P27" s="71" t="s">
        <v>878</v>
      </c>
      <c r="Q27" s="71" t="s">
        <v>883</v>
      </c>
      <c r="R27" s="71">
        <v>28</v>
      </c>
      <c r="S27" s="70" t="s">
        <v>255</v>
      </c>
      <c r="T27" s="70" t="s">
        <v>255</v>
      </c>
      <c r="U27" s="70" t="s">
        <v>255</v>
      </c>
      <c r="V27" s="70" t="s">
        <v>18</v>
      </c>
      <c r="W27" s="70" t="s">
        <v>18</v>
      </c>
      <c r="X27" s="70" t="s">
        <v>18</v>
      </c>
      <c r="Y27" s="75" t="s">
        <v>19</v>
      </c>
      <c r="Z27" s="75" t="s">
        <v>18</v>
      </c>
      <c r="AA27" s="75" t="s">
        <v>18</v>
      </c>
      <c r="AB27" s="75" t="s">
        <v>18</v>
      </c>
      <c r="AC27" s="70" t="s">
        <v>255</v>
      </c>
    </row>
    <row r="28" spans="1:29" x14ac:dyDescent="0.2">
      <c r="A28" s="70" t="s">
        <v>2208</v>
      </c>
      <c r="B28" s="71" t="s">
        <v>886</v>
      </c>
      <c r="C28" s="71">
        <v>2014</v>
      </c>
      <c r="D28" s="72" t="s">
        <v>2598</v>
      </c>
      <c r="E28" s="71" t="s">
        <v>230</v>
      </c>
      <c r="F28" s="71" t="s">
        <v>887</v>
      </c>
      <c r="G28" s="71" t="s">
        <v>891</v>
      </c>
      <c r="L28" s="71" t="s">
        <v>800</v>
      </c>
      <c r="M28" s="71" t="s">
        <v>890</v>
      </c>
      <c r="O28" s="123" t="s">
        <v>3124</v>
      </c>
      <c r="P28" s="71" t="s">
        <v>386</v>
      </c>
      <c r="Q28" s="71" t="s">
        <v>892</v>
      </c>
      <c r="R28" s="71">
        <v>4</v>
      </c>
      <c r="S28" s="70" t="s">
        <v>840</v>
      </c>
      <c r="T28" s="70" t="s">
        <v>888</v>
      </c>
      <c r="U28" s="70" t="s">
        <v>889</v>
      </c>
      <c r="V28" s="70" t="s">
        <v>18</v>
      </c>
      <c r="W28" s="70" t="s">
        <v>18</v>
      </c>
      <c r="X28" s="70" t="s">
        <v>18</v>
      </c>
      <c r="Y28" s="75" t="s">
        <v>18</v>
      </c>
      <c r="Z28" s="75" t="s">
        <v>18</v>
      </c>
      <c r="AA28" s="75" t="s">
        <v>18</v>
      </c>
      <c r="AB28" s="75" t="s">
        <v>18</v>
      </c>
      <c r="AC28" s="70" t="s">
        <v>19</v>
      </c>
    </row>
    <row r="29" spans="1:29" ht="32" x14ac:dyDescent="0.2">
      <c r="A29" s="70"/>
      <c r="B29" s="71" t="s">
        <v>1193</v>
      </c>
      <c r="C29" s="71">
        <v>2016</v>
      </c>
      <c r="D29" s="72" t="s">
        <v>2599</v>
      </c>
      <c r="E29" s="71" t="s">
        <v>230</v>
      </c>
      <c r="F29" s="71" t="s">
        <v>374</v>
      </c>
      <c r="G29" s="71" t="s">
        <v>2600</v>
      </c>
      <c r="L29" s="71" t="s">
        <v>247</v>
      </c>
      <c r="M29" s="71" t="s">
        <v>2601</v>
      </c>
      <c r="O29" s="123" t="s">
        <v>3826</v>
      </c>
      <c r="P29" s="71" t="s">
        <v>2602</v>
      </c>
      <c r="Q29" s="71" t="s">
        <v>1200</v>
      </c>
      <c r="R29" s="71">
        <v>14</v>
      </c>
      <c r="S29" s="70" t="s">
        <v>1197</v>
      </c>
      <c r="T29" s="70" t="s">
        <v>1198</v>
      </c>
      <c r="U29" s="70" t="s">
        <v>255</v>
      </c>
      <c r="V29" s="70" t="s">
        <v>18</v>
      </c>
      <c r="W29" s="70" t="s">
        <v>18</v>
      </c>
      <c r="X29" s="70" t="s">
        <v>18</v>
      </c>
      <c r="Y29" s="70" t="s">
        <v>19</v>
      </c>
      <c r="Z29" s="70" t="s">
        <v>18</v>
      </c>
      <c r="AA29" s="70" t="s">
        <v>35</v>
      </c>
      <c r="AB29" s="70" t="s">
        <v>18</v>
      </c>
      <c r="AC29" s="70" t="s">
        <v>18</v>
      </c>
    </row>
    <row r="30" spans="1:29" x14ac:dyDescent="0.2">
      <c r="A30" s="70" t="s">
        <v>2264</v>
      </c>
      <c r="B30" s="71" t="s">
        <v>2528</v>
      </c>
      <c r="C30" s="71">
        <v>2001</v>
      </c>
      <c r="D30" s="72" t="s">
        <v>2603</v>
      </c>
      <c r="E30" s="71" t="s">
        <v>230</v>
      </c>
      <c r="F30" s="71" t="s">
        <v>755</v>
      </c>
      <c r="G30" s="71" t="s">
        <v>2157</v>
      </c>
      <c r="L30" s="71" t="s">
        <v>443</v>
      </c>
      <c r="M30" s="71" t="s">
        <v>2604</v>
      </c>
      <c r="O30" s="123" t="s">
        <v>3125</v>
      </c>
      <c r="P30" s="71" t="s">
        <v>2605</v>
      </c>
      <c r="Q30" s="71" t="s">
        <v>2158</v>
      </c>
      <c r="R30" s="71" t="s">
        <v>1893</v>
      </c>
      <c r="S30" s="70" t="s">
        <v>255</v>
      </c>
      <c r="T30" s="70" t="s">
        <v>255</v>
      </c>
      <c r="U30" s="70" t="s">
        <v>255</v>
      </c>
      <c r="V30" s="70" t="s">
        <v>18</v>
      </c>
      <c r="W30" s="70" t="s">
        <v>19</v>
      </c>
      <c r="X30" s="70" t="s">
        <v>18</v>
      </c>
      <c r="Y30" s="69" t="s">
        <v>19</v>
      </c>
      <c r="Z30" s="69" t="s">
        <v>18</v>
      </c>
      <c r="AA30" s="69" t="s">
        <v>18</v>
      </c>
      <c r="AB30" s="69" t="s">
        <v>18</v>
      </c>
      <c r="AC30" s="70" t="s">
        <v>18</v>
      </c>
    </row>
    <row r="31" spans="1:29" ht="48" x14ac:dyDescent="0.2">
      <c r="A31" s="70" t="s">
        <v>2975</v>
      </c>
      <c r="B31" s="71" t="s">
        <v>416</v>
      </c>
      <c r="C31" s="71">
        <v>2001</v>
      </c>
      <c r="D31" s="72" t="s">
        <v>1365</v>
      </c>
      <c r="E31" s="71" t="s">
        <v>230</v>
      </c>
      <c r="F31" s="71" t="s">
        <v>1369</v>
      </c>
      <c r="G31" s="71" t="s">
        <v>1366</v>
      </c>
      <c r="L31" s="71" t="s">
        <v>1368</v>
      </c>
      <c r="M31" s="71" t="s">
        <v>2606</v>
      </c>
      <c r="O31" s="123" t="s">
        <v>3827</v>
      </c>
      <c r="P31" s="71" t="s">
        <v>2607</v>
      </c>
      <c r="Q31" s="71" t="s">
        <v>1371</v>
      </c>
      <c r="R31" s="71">
        <v>12</v>
      </c>
      <c r="S31" s="70" t="s">
        <v>255</v>
      </c>
      <c r="T31" s="70" t="s">
        <v>255</v>
      </c>
      <c r="U31" s="70" t="s">
        <v>484</v>
      </c>
      <c r="V31" s="70" t="s">
        <v>18</v>
      </c>
      <c r="W31" s="70" t="s">
        <v>18</v>
      </c>
      <c r="X31" s="70" t="s">
        <v>18</v>
      </c>
      <c r="Y31" s="70" t="s">
        <v>19</v>
      </c>
      <c r="Z31" s="70" t="s">
        <v>18</v>
      </c>
      <c r="AA31" s="70" t="s">
        <v>35</v>
      </c>
      <c r="AB31" s="70" t="s">
        <v>35</v>
      </c>
      <c r="AC31" s="75" t="s">
        <v>19</v>
      </c>
    </row>
    <row r="32" spans="1:29" x14ac:dyDescent="0.2">
      <c r="A32" s="70" t="s">
        <v>2831</v>
      </c>
      <c r="B32" s="71" t="s">
        <v>416</v>
      </c>
      <c r="C32" s="71">
        <v>2007</v>
      </c>
      <c r="D32" s="72" t="s">
        <v>396</v>
      </c>
      <c r="E32" s="71" t="s">
        <v>230</v>
      </c>
      <c r="F32" s="71" t="s">
        <v>398</v>
      </c>
      <c r="G32" s="71" t="s">
        <v>402</v>
      </c>
      <c r="L32" s="71" t="s">
        <v>399</v>
      </c>
      <c r="M32" s="71" t="s">
        <v>2608</v>
      </c>
      <c r="O32" s="123" t="s">
        <v>3126</v>
      </c>
      <c r="P32" s="71" t="s">
        <v>400</v>
      </c>
      <c r="Q32" s="71" t="s">
        <v>401</v>
      </c>
      <c r="R32" s="71">
        <v>9</v>
      </c>
      <c r="S32" s="70" t="s">
        <v>255</v>
      </c>
      <c r="T32" s="70" t="s">
        <v>255</v>
      </c>
      <c r="U32" s="70" t="s">
        <v>35</v>
      </c>
      <c r="V32" s="70" t="s">
        <v>18</v>
      </c>
      <c r="W32" s="70" t="s">
        <v>18</v>
      </c>
      <c r="X32" s="70" t="s">
        <v>18</v>
      </c>
      <c r="Y32" s="75" t="s">
        <v>19</v>
      </c>
      <c r="Z32" s="75" t="s">
        <v>18</v>
      </c>
      <c r="AA32" s="75"/>
      <c r="AB32" s="75"/>
      <c r="AC32" s="70" t="s">
        <v>35</v>
      </c>
    </row>
    <row r="33" spans="1:29" x14ac:dyDescent="0.2">
      <c r="A33" s="75"/>
      <c r="B33" s="76" t="s">
        <v>144</v>
      </c>
      <c r="C33" s="76">
        <v>2010</v>
      </c>
      <c r="D33" s="77" t="s">
        <v>146</v>
      </c>
      <c r="E33" s="76" t="s">
        <v>230</v>
      </c>
      <c r="F33" s="76" t="s">
        <v>94</v>
      </c>
      <c r="G33" s="76" t="s">
        <v>145</v>
      </c>
      <c r="L33" s="76" t="s">
        <v>1801</v>
      </c>
      <c r="M33" s="76" t="s">
        <v>2609</v>
      </c>
      <c r="O33" s="125" t="s">
        <v>3127</v>
      </c>
      <c r="P33" s="76" t="s">
        <v>1802</v>
      </c>
      <c r="Q33" s="76" t="s">
        <v>1782</v>
      </c>
      <c r="R33" s="76" t="s">
        <v>1893</v>
      </c>
      <c r="S33" s="75" t="s">
        <v>1800</v>
      </c>
      <c r="T33" s="75" t="s">
        <v>648</v>
      </c>
      <c r="U33" s="75" t="s">
        <v>1799</v>
      </c>
      <c r="V33" s="75" t="s">
        <v>18</v>
      </c>
      <c r="W33" s="75" t="s">
        <v>18</v>
      </c>
      <c r="X33" s="75" t="s">
        <v>18</v>
      </c>
      <c r="Y33" s="75" t="s">
        <v>19</v>
      </c>
      <c r="Z33" s="75" t="s">
        <v>18</v>
      </c>
      <c r="AA33" s="75" t="s">
        <v>255</v>
      </c>
      <c r="AB33" s="75" t="s">
        <v>255</v>
      </c>
      <c r="AC33" s="75" t="s">
        <v>255</v>
      </c>
    </row>
    <row r="34" spans="1:29" x14ac:dyDescent="0.2">
      <c r="B34" s="71" t="s">
        <v>2987</v>
      </c>
      <c r="C34" s="71">
        <v>2005</v>
      </c>
      <c r="D34" s="69" t="s">
        <v>2988</v>
      </c>
      <c r="E34" s="71" t="s">
        <v>230</v>
      </c>
      <c r="F34" s="71" t="s">
        <v>755</v>
      </c>
      <c r="G34" s="71" t="s">
        <v>2989</v>
      </c>
      <c r="L34" s="71" t="s">
        <v>443</v>
      </c>
      <c r="M34" s="71" t="s">
        <v>2990</v>
      </c>
      <c r="O34" s="123" t="s">
        <v>3828</v>
      </c>
      <c r="P34" s="71" t="s">
        <v>2991</v>
      </c>
      <c r="Q34" s="71" t="s">
        <v>2992</v>
      </c>
      <c r="R34" s="71">
        <v>38</v>
      </c>
      <c r="S34" s="70" t="s">
        <v>251</v>
      </c>
      <c r="T34" s="70" t="s">
        <v>251</v>
      </c>
      <c r="U34" s="70" t="s">
        <v>255</v>
      </c>
      <c r="V34" s="69" t="s">
        <v>18</v>
      </c>
      <c r="W34" s="69" t="s">
        <v>18</v>
      </c>
      <c r="X34" s="69" t="s">
        <v>18</v>
      </c>
      <c r="Y34" s="70" t="s">
        <v>694</v>
      </c>
      <c r="Z34" s="70" t="s">
        <v>19</v>
      </c>
      <c r="AA34" s="70" t="s">
        <v>19</v>
      </c>
      <c r="AB34" s="70" t="s">
        <v>35</v>
      </c>
      <c r="AC34" s="70" t="s">
        <v>18</v>
      </c>
    </row>
    <row r="35" spans="1:29" x14ac:dyDescent="0.2">
      <c r="A35" s="75"/>
      <c r="B35" s="76" t="s">
        <v>3756</v>
      </c>
      <c r="C35" s="76">
        <v>2011</v>
      </c>
      <c r="D35" s="77" t="s">
        <v>170</v>
      </c>
      <c r="E35" s="76" t="s">
        <v>241</v>
      </c>
      <c r="F35" s="76" t="s">
        <v>169</v>
      </c>
      <c r="G35" s="76" t="s">
        <v>1841</v>
      </c>
      <c r="L35" s="76" t="s">
        <v>522</v>
      </c>
      <c r="M35" s="76" t="s">
        <v>2613</v>
      </c>
      <c r="O35" s="125" t="s">
        <v>3127</v>
      </c>
      <c r="P35" s="76" t="s">
        <v>1782</v>
      </c>
      <c r="Q35" s="76" t="s">
        <v>2614</v>
      </c>
      <c r="R35" s="76">
        <v>22</v>
      </c>
      <c r="S35" s="75" t="s">
        <v>255</v>
      </c>
      <c r="T35" s="75" t="s">
        <v>1839</v>
      </c>
      <c r="U35" s="75" t="s">
        <v>255</v>
      </c>
      <c r="V35" s="75" t="s">
        <v>18</v>
      </c>
      <c r="W35" s="75" t="s">
        <v>18</v>
      </c>
      <c r="X35" s="75" t="s">
        <v>18</v>
      </c>
      <c r="Y35" s="70" t="s">
        <v>2016</v>
      </c>
      <c r="Z35" s="70" t="s">
        <v>18</v>
      </c>
      <c r="AA35" s="70" t="s">
        <v>35</v>
      </c>
      <c r="AB35" s="70" t="s">
        <v>35</v>
      </c>
      <c r="AC35" s="70" t="s">
        <v>18</v>
      </c>
    </row>
    <row r="36" spans="1:29" ht="96" x14ac:dyDescent="0.2">
      <c r="A36" s="70"/>
      <c r="B36" s="71" t="s">
        <v>566</v>
      </c>
      <c r="C36" s="71">
        <v>2010</v>
      </c>
      <c r="D36" s="72" t="s">
        <v>565</v>
      </c>
      <c r="E36" s="71" t="s">
        <v>230</v>
      </c>
      <c r="F36" s="71" t="s">
        <v>567</v>
      </c>
      <c r="G36" s="71" t="s">
        <v>1986</v>
      </c>
      <c r="L36" s="71" t="s">
        <v>800</v>
      </c>
      <c r="M36" s="71" t="s">
        <v>2590</v>
      </c>
      <c r="O36" s="123" t="s">
        <v>3128</v>
      </c>
      <c r="P36" s="71" t="s">
        <v>2615</v>
      </c>
      <c r="Q36" s="71" t="s">
        <v>571</v>
      </c>
      <c r="R36" s="71">
        <v>63</v>
      </c>
      <c r="S36" s="70" t="s">
        <v>572</v>
      </c>
      <c r="T36" s="70" t="s">
        <v>255</v>
      </c>
      <c r="U36" s="70" t="s">
        <v>35</v>
      </c>
      <c r="V36" s="70" t="s">
        <v>19</v>
      </c>
      <c r="W36" s="70" t="s">
        <v>19</v>
      </c>
      <c r="X36" s="70" t="s">
        <v>19</v>
      </c>
      <c r="Y36" s="75" t="s">
        <v>19</v>
      </c>
      <c r="Z36" s="75" t="s">
        <v>18</v>
      </c>
      <c r="AA36" s="75" t="s">
        <v>18</v>
      </c>
      <c r="AB36" s="75" t="s">
        <v>18</v>
      </c>
      <c r="AC36" s="70" t="s">
        <v>35</v>
      </c>
    </row>
    <row r="37" spans="1:29" ht="144" x14ac:dyDescent="0.2">
      <c r="A37" s="70"/>
      <c r="B37" s="71" t="s">
        <v>1211</v>
      </c>
      <c r="C37" s="71">
        <v>2016</v>
      </c>
      <c r="D37" s="72" t="s">
        <v>2616</v>
      </c>
      <c r="E37" s="71" t="s">
        <v>230</v>
      </c>
      <c r="F37" s="71" t="s">
        <v>2617</v>
      </c>
      <c r="G37" s="71" t="s">
        <v>1214</v>
      </c>
      <c r="L37" s="71" t="s">
        <v>1212</v>
      </c>
      <c r="M37" s="71" t="s">
        <v>2618</v>
      </c>
      <c r="O37" s="123" t="s">
        <v>3829</v>
      </c>
      <c r="P37" s="71" t="s">
        <v>386</v>
      </c>
      <c r="Q37" s="71" t="s">
        <v>256</v>
      </c>
      <c r="R37" s="71">
        <v>0</v>
      </c>
      <c r="S37" s="70" t="s">
        <v>1216</v>
      </c>
      <c r="T37" s="70" t="s">
        <v>255</v>
      </c>
      <c r="U37" s="70" t="s">
        <v>1217</v>
      </c>
      <c r="V37" s="70" t="s">
        <v>19</v>
      </c>
      <c r="W37" s="70" t="s">
        <v>19</v>
      </c>
      <c r="X37" s="70" t="s">
        <v>19</v>
      </c>
      <c r="Y37" s="70" t="s">
        <v>19</v>
      </c>
      <c r="Z37" s="70" t="s">
        <v>18</v>
      </c>
      <c r="AA37" s="70" t="s">
        <v>19</v>
      </c>
      <c r="AB37" s="70" t="s">
        <v>255</v>
      </c>
      <c r="AC37" s="75" t="s">
        <v>19</v>
      </c>
    </row>
    <row r="38" spans="1:29" ht="32" x14ac:dyDescent="0.2">
      <c r="A38" t="s">
        <v>3109</v>
      </c>
      <c r="B38" t="s">
        <v>453</v>
      </c>
      <c r="C38" s="37">
        <v>2008</v>
      </c>
      <c r="D38" t="s">
        <v>452</v>
      </c>
      <c r="E38" t="s">
        <v>230</v>
      </c>
      <c r="F38" t="s">
        <v>1967</v>
      </c>
      <c r="G38" t="s">
        <v>1968</v>
      </c>
      <c r="L38" t="s">
        <v>1966</v>
      </c>
      <c r="M38" t="s">
        <v>2619</v>
      </c>
      <c r="N38"/>
      <c r="O38" s="57" t="s">
        <v>3830</v>
      </c>
      <c r="P38" t="s">
        <v>1782</v>
      </c>
      <c r="Q38" t="s">
        <v>2620</v>
      </c>
      <c r="R38">
        <v>23</v>
      </c>
      <c r="S38" t="s">
        <v>484</v>
      </c>
      <c r="T38" t="s">
        <v>255</v>
      </c>
      <c r="U38" t="s">
        <v>484</v>
      </c>
      <c r="V38" t="s">
        <v>18</v>
      </c>
      <c r="W38" t="s">
        <v>18</v>
      </c>
      <c r="X38" t="s">
        <v>18</v>
      </c>
      <c r="Y38" s="70" t="s">
        <v>18</v>
      </c>
      <c r="Z38" s="70" t="s">
        <v>18</v>
      </c>
      <c r="AA38" s="70" t="s">
        <v>18</v>
      </c>
      <c r="AB38" s="70" t="s">
        <v>18</v>
      </c>
      <c r="AC38" s="70" t="s">
        <v>18</v>
      </c>
    </row>
    <row r="39" spans="1:29" ht="48" x14ac:dyDescent="0.2">
      <c r="A39" s="70" t="s">
        <v>3831</v>
      </c>
      <c r="B39" s="71" t="s">
        <v>574</v>
      </c>
      <c r="C39" s="71">
        <v>2010</v>
      </c>
      <c r="D39" s="72" t="s">
        <v>573</v>
      </c>
      <c r="E39" s="71" t="s">
        <v>230</v>
      </c>
      <c r="F39" s="71" t="s">
        <v>313</v>
      </c>
      <c r="G39" s="71" t="s">
        <v>541</v>
      </c>
      <c r="L39" s="71" t="s">
        <v>537</v>
      </c>
      <c r="M39" s="71" t="s">
        <v>2621</v>
      </c>
      <c r="O39" s="123" t="s">
        <v>3832</v>
      </c>
      <c r="P39" s="71" t="s">
        <v>575</v>
      </c>
      <c r="Q39" s="71" t="s">
        <v>576</v>
      </c>
      <c r="R39" s="71">
        <v>22</v>
      </c>
      <c r="S39" s="70" t="s">
        <v>577</v>
      </c>
      <c r="T39" s="70" t="s">
        <v>255</v>
      </c>
      <c r="U39" s="70" t="s">
        <v>255</v>
      </c>
      <c r="V39" s="70" t="s">
        <v>18</v>
      </c>
      <c r="W39" s="70" t="s">
        <v>19</v>
      </c>
      <c r="X39" s="70" t="s">
        <v>18</v>
      </c>
      <c r="Y39" s="75" t="s">
        <v>19</v>
      </c>
      <c r="Z39" s="75" t="s">
        <v>18</v>
      </c>
      <c r="AA39" s="75" t="s">
        <v>18</v>
      </c>
      <c r="AB39" s="75" t="s">
        <v>18</v>
      </c>
      <c r="AC39" s="75" t="s">
        <v>18</v>
      </c>
    </row>
    <row r="40" spans="1:29" x14ac:dyDescent="0.2">
      <c r="A40" s="70" t="s">
        <v>2467</v>
      </c>
      <c r="B40" s="71" t="s">
        <v>910</v>
      </c>
      <c r="C40" s="71">
        <v>2014</v>
      </c>
      <c r="D40" s="72" t="s">
        <v>2622</v>
      </c>
      <c r="E40" s="71" t="s">
        <v>230</v>
      </c>
      <c r="F40" s="71" t="s">
        <v>2623</v>
      </c>
      <c r="G40" s="71" t="s">
        <v>914</v>
      </c>
      <c r="L40" s="71" t="s">
        <v>929</v>
      </c>
      <c r="M40" s="71" t="s">
        <v>2624</v>
      </c>
      <c r="O40" s="123" t="s">
        <v>3833</v>
      </c>
      <c r="P40" s="71" t="s">
        <v>386</v>
      </c>
      <c r="Q40" s="71" t="s">
        <v>2625</v>
      </c>
      <c r="R40" s="71">
        <v>2</v>
      </c>
      <c r="S40" s="70" t="s">
        <v>265</v>
      </c>
      <c r="T40" s="70" t="s">
        <v>912</v>
      </c>
      <c r="U40" s="70" t="s">
        <v>255</v>
      </c>
      <c r="V40" s="70" t="s">
        <v>18</v>
      </c>
      <c r="W40" s="70" t="s">
        <v>18</v>
      </c>
      <c r="X40" s="70" t="s">
        <v>18</v>
      </c>
      <c r="Y40" s="70" t="s">
        <v>19</v>
      </c>
      <c r="Z40" s="70" t="s">
        <v>18</v>
      </c>
      <c r="AA40" s="70" t="s">
        <v>18</v>
      </c>
      <c r="AB40" s="70" t="s">
        <v>18</v>
      </c>
      <c r="AC40" s="75" t="s">
        <v>19</v>
      </c>
    </row>
    <row r="41" spans="1:29" ht="32" x14ac:dyDescent="0.2">
      <c r="A41" s="75" t="s">
        <v>2499</v>
      </c>
      <c r="B41" s="76" t="s">
        <v>3757</v>
      </c>
      <c r="C41" s="76">
        <v>2013</v>
      </c>
      <c r="D41" s="77" t="s">
        <v>2626</v>
      </c>
      <c r="E41" s="76" t="s">
        <v>230</v>
      </c>
      <c r="F41" s="76" t="s">
        <v>2627</v>
      </c>
      <c r="G41" s="76" t="s">
        <v>763</v>
      </c>
      <c r="L41" s="76" t="s">
        <v>439</v>
      </c>
      <c r="M41" s="76" t="s">
        <v>2628</v>
      </c>
      <c r="O41" s="125" t="s">
        <v>3130</v>
      </c>
      <c r="P41" s="76" t="s">
        <v>1782</v>
      </c>
      <c r="Q41" s="76" t="s">
        <v>1867</v>
      </c>
      <c r="R41" s="76">
        <v>0</v>
      </c>
      <c r="S41" s="75" t="s">
        <v>255</v>
      </c>
      <c r="T41" s="75" t="s">
        <v>266</v>
      </c>
      <c r="U41" s="75" t="s">
        <v>764</v>
      </c>
      <c r="V41" s="75" t="s">
        <v>18</v>
      </c>
      <c r="W41" s="75" t="s">
        <v>18</v>
      </c>
      <c r="X41" s="75" t="s">
        <v>18</v>
      </c>
      <c r="Y41" s="70" t="s">
        <v>19</v>
      </c>
      <c r="Z41" s="70" t="s">
        <v>18</v>
      </c>
      <c r="AA41" s="70" t="s">
        <v>572</v>
      </c>
      <c r="AB41" s="70" t="s">
        <v>572</v>
      </c>
      <c r="AC41" s="70"/>
    </row>
    <row r="42" spans="1:29" x14ac:dyDescent="0.2">
      <c r="A42" s="75"/>
      <c r="B42" s="76" t="s">
        <v>3758</v>
      </c>
      <c r="C42" s="76">
        <v>2014</v>
      </c>
      <c r="D42" s="77" t="s">
        <v>208</v>
      </c>
      <c r="E42" s="76" t="s">
        <v>241</v>
      </c>
      <c r="F42" s="76" t="s">
        <v>206</v>
      </c>
      <c r="G42" s="76" t="s">
        <v>1881</v>
      </c>
      <c r="L42" s="76" t="s">
        <v>1882</v>
      </c>
      <c r="M42" s="76" t="s">
        <v>207</v>
      </c>
      <c r="O42" s="125" t="s">
        <v>3131</v>
      </c>
      <c r="P42" s="76" t="s">
        <v>1782</v>
      </c>
      <c r="Q42" s="76" t="s">
        <v>1782</v>
      </c>
      <c r="R42" s="76" t="s">
        <v>1893</v>
      </c>
      <c r="S42" s="75" t="s">
        <v>255</v>
      </c>
      <c r="T42" s="75" t="s">
        <v>255</v>
      </c>
      <c r="U42" s="75" t="s">
        <v>255</v>
      </c>
      <c r="V42" s="75" t="s">
        <v>18</v>
      </c>
      <c r="W42" s="75" t="s">
        <v>18</v>
      </c>
      <c r="X42" s="75" t="s">
        <v>18</v>
      </c>
      <c r="Y42" s="70" t="s">
        <v>19</v>
      </c>
      <c r="Z42" s="70" t="s">
        <v>18</v>
      </c>
      <c r="AA42" s="70" t="s">
        <v>255</v>
      </c>
      <c r="AB42" s="70" t="s">
        <v>255</v>
      </c>
      <c r="AC42" s="70" t="s">
        <v>18</v>
      </c>
    </row>
    <row r="43" spans="1:29" x14ac:dyDescent="0.2">
      <c r="A43" s="70" t="s">
        <v>2468</v>
      </c>
      <c r="B43" s="71" t="s">
        <v>1225</v>
      </c>
      <c r="C43" s="71">
        <v>2016</v>
      </c>
      <c r="D43" s="72" t="s">
        <v>2632</v>
      </c>
      <c r="E43" s="71" t="s">
        <v>241</v>
      </c>
      <c r="F43" s="71" t="s">
        <v>1230</v>
      </c>
      <c r="G43" s="71" t="s">
        <v>1227</v>
      </c>
      <c r="L43" s="71" t="s">
        <v>247</v>
      </c>
      <c r="M43" s="71" t="s">
        <v>2633</v>
      </c>
      <c r="O43" s="123" t="s">
        <v>3133</v>
      </c>
      <c r="P43" s="71" t="s">
        <v>386</v>
      </c>
      <c r="Q43" s="71" t="s">
        <v>1226</v>
      </c>
      <c r="R43" s="71">
        <v>12</v>
      </c>
      <c r="S43" s="70" t="s">
        <v>255</v>
      </c>
      <c r="T43" s="70" t="s">
        <v>251</v>
      </c>
      <c r="U43" s="70" t="s">
        <v>255</v>
      </c>
      <c r="V43" s="70" t="s">
        <v>18</v>
      </c>
      <c r="W43" s="70" t="s">
        <v>18</v>
      </c>
      <c r="X43" s="70" t="s">
        <v>18</v>
      </c>
      <c r="Y43" s="75" t="s">
        <v>19</v>
      </c>
      <c r="Z43" s="75" t="s">
        <v>18</v>
      </c>
      <c r="AA43" s="75" t="s">
        <v>255</v>
      </c>
      <c r="AB43" s="75" t="s">
        <v>19</v>
      </c>
      <c r="AC43" s="70" t="s">
        <v>35</v>
      </c>
    </row>
    <row r="44" spans="1:29" x14ac:dyDescent="0.2">
      <c r="B44" s="88" t="s">
        <v>1225</v>
      </c>
      <c r="C44" s="70">
        <v>2003</v>
      </c>
      <c r="D44" s="88" t="s">
        <v>3015</v>
      </c>
      <c r="E44" s="69" t="s">
        <v>241</v>
      </c>
      <c r="F44" s="88" t="s">
        <v>3016</v>
      </c>
      <c r="G44" s="88" t="s">
        <v>3017</v>
      </c>
      <c r="M44" s="71" t="s">
        <v>3018</v>
      </c>
      <c r="O44" s="96" t="s">
        <v>246</v>
      </c>
      <c r="P44" s="69" t="s">
        <v>3019</v>
      </c>
      <c r="Q44" s="69" t="s">
        <v>3020</v>
      </c>
      <c r="R44" s="69">
        <v>130</v>
      </c>
      <c r="S44" s="69" t="s">
        <v>251</v>
      </c>
      <c r="T44" s="69" t="s">
        <v>829</v>
      </c>
      <c r="U44" s="69" t="s">
        <v>255</v>
      </c>
      <c r="V44" s="69" t="s">
        <v>18</v>
      </c>
      <c r="W44" s="69" t="s">
        <v>18</v>
      </c>
      <c r="X44" s="69" t="s">
        <v>18</v>
      </c>
      <c r="Y44" s="70"/>
      <c r="Z44" s="70"/>
      <c r="AA44" s="70"/>
      <c r="AB44" s="70"/>
      <c r="AC44" s="70" t="s">
        <v>255</v>
      </c>
    </row>
    <row r="45" spans="1:29" ht="48" x14ac:dyDescent="0.2">
      <c r="A45" s="83" t="s">
        <v>679</v>
      </c>
      <c r="B45" s="71" t="s">
        <v>678</v>
      </c>
      <c r="C45" s="71">
        <v>2007</v>
      </c>
      <c r="D45" s="72" t="s">
        <v>2634</v>
      </c>
      <c r="E45" s="71" t="s">
        <v>230</v>
      </c>
      <c r="F45" s="71" t="s">
        <v>281</v>
      </c>
      <c r="G45" s="71" t="s">
        <v>686</v>
      </c>
      <c r="L45" s="71" t="s">
        <v>680</v>
      </c>
      <c r="M45" s="71" t="s">
        <v>2635</v>
      </c>
      <c r="O45" s="123" t="s">
        <v>3835</v>
      </c>
      <c r="P45" s="71" t="s">
        <v>386</v>
      </c>
      <c r="Q45" s="71" t="s">
        <v>408</v>
      </c>
      <c r="R45" s="71">
        <v>29</v>
      </c>
      <c r="S45" s="70" t="s">
        <v>572</v>
      </c>
      <c r="T45" s="70" t="s">
        <v>266</v>
      </c>
      <c r="U45" s="70" t="s">
        <v>255</v>
      </c>
      <c r="V45" s="70" t="s">
        <v>18</v>
      </c>
      <c r="W45" s="70" t="s">
        <v>18</v>
      </c>
      <c r="X45" s="70" t="s">
        <v>18</v>
      </c>
      <c r="Y45" s="70" t="s">
        <v>19</v>
      </c>
      <c r="Z45" s="70" t="s">
        <v>18</v>
      </c>
      <c r="AA45" s="70" t="s">
        <v>19</v>
      </c>
      <c r="AB45" s="70" t="s">
        <v>18</v>
      </c>
      <c r="AC45" s="70" t="s">
        <v>19</v>
      </c>
    </row>
    <row r="46" spans="1:29" ht="32" x14ac:dyDescent="0.2">
      <c r="A46" s="75"/>
      <c r="B46" s="76" t="s">
        <v>2084</v>
      </c>
      <c r="C46" s="76">
        <v>2007</v>
      </c>
      <c r="D46" s="77" t="s">
        <v>81</v>
      </c>
      <c r="E46" s="76" t="s">
        <v>241</v>
      </c>
      <c r="F46" s="76" t="s">
        <v>78</v>
      </c>
      <c r="G46" s="76" t="s">
        <v>1771</v>
      </c>
      <c r="L46" s="76" t="s">
        <v>82</v>
      </c>
      <c r="M46" s="76" t="s">
        <v>79</v>
      </c>
      <c r="O46" s="125" t="s">
        <v>3836</v>
      </c>
      <c r="P46" s="76" t="s">
        <v>80</v>
      </c>
      <c r="Q46" s="76" t="s">
        <v>83</v>
      </c>
      <c r="R46" s="76">
        <v>14</v>
      </c>
      <c r="S46" s="75" t="s">
        <v>84</v>
      </c>
      <c r="T46" s="75" t="s">
        <v>255</v>
      </c>
      <c r="U46" s="75" t="s">
        <v>18</v>
      </c>
      <c r="V46" s="75" t="s">
        <v>18</v>
      </c>
      <c r="W46" s="75" t="s">
        <v>18</v>
      </c>
      <c r="X46" s="75" t="s">
        <v>18</v>
      </c>
      <c r="Y46" s="70" t="s">
        <v>19</v>
      </c>
      <c r="Z46" s="70" t="s">
        <v>19</v>
      </c>
      <c r="AA46" s="70" t="s">
        <v>35</v>
      </c>
      <c r="AB46" s="70" t="s">
        <v>18</v>
      </c>
      <c r="AC46" s="70" t="s">
        <v>18</v>
      </c>
    </row>
    <row r="47" spans="1:29" ht="96" x14ac:dyDescent="0.2">
      <c r="A47" s="75"/>
      <c r="B47" s="76" t="s">
        <v>93</v>
      </c>
      <c r="C47" s="76">
        <v>2008</v>
      </c>
      <c r="D47" s="77" t="s">
        <v>98</v>
      </c>
      <c r="E47" s="76" t="s">
        <v>241</v>
      </c>
      <c r="F47" s="76" t="s">
        <v>94</v>
      </c>
      <c r="G47" s="76" t="s">
        <v>95</v>
      </c>
      <c r="L47" s="76" t="s">
        <v>99</v>
      </c>
      <c r="M47" s="76" t="s">
        <v>96</v>
      </c>
      <c r="O47" s="125" t="s">
        <v>3837</v>
      </c>
      <c r="P47" s="76" t="s">
        <v>2639</v>
      </c>
      <c r="Q47" s="76" t="s">
        <v>100</v>
      </c>
      <c r="R47" s="76">
        <v>44</v>
      </c>
      <c r="S47" s="75" t="s">
        <v>101</v>
      </c>
      <c r="T47" s="75" t="s">
        <v>102</v>
      </c>
      <c r="U47" s="75" t="s">
        <v>1863</v>
      </c>
      <c r="V47" s="75" t="s">
        <v>18</v>
      </c>
      <c r="W47" s="75" t="s">
        <v>19</v>
      </c>
      <c r="X47" s="75" t="s">
        <v>255</v>
      </c>
      <c r="Y47" s="75"/>
      <c r="Z47" s="75"/>
      <c r="AA47" s="75"/>
      <c r="AB47" s="75"/>
      <c r="AC47" s="85" t="s">
        <v>19</v>
      </c>
    </row>
    <row r="48" spans="1:29" ht="112" x14ac:dyDescent="0.2">
      <c r="A48" s="70" t="s">
        <v>587</v>
      </c>
      <c r="B48" s="71" t="s">
        <v>586</v>
      </c>
      <c r="C48" s="71">
        <v>2010</v>
      </c>
      <c r="D48" s="72" t="s">
        <v>585</v>
      </c>
      <c r="E48" s="71" t="s">
        <v>230</v>
      </c>
      <c r="F48" s="71" t="s">
        <v>309</v>
      </c>
      <c r="G48" s="71" t="s">
        <v>592</v>
      </c>
      <c r="L48" s="71" t="s">
        <v>1987</v>
      </c>
      <c r="M48" s="71" t="s">
        <v>2640</v>
      </c>
      <c r="O48" s="123" t="s">
        <v>3838</v>
      </c>
      <c r="P48" s="71" t="s">
        <v>1782</v>
      </c>
      <c r="Q48" s="71" t="s">
        <v>1989</v>
      </c>
      <c r="R48" s="71">
        <v>10</v>
      </c>
      <c r="S48" s="70" t="s">
        <v>255</v>
      </c>
      <c r="T48" s="70" t="s">
        <v>266</v>
      </c>
      <c r="U48" s="70"/>
      <c r="V48" s="70"/>
      <c r="W48" s="70"/>
      <c r="X48" s="70"/>
      <c r="Y48" s="70" t="s">
        <v>315</v>
      </c>
      <c r="Z48" s="70" t="s">
        <v>18</v>
      </c>
      <c r="AA48" s="70" t="s">
        <v>255</v>
      </c>
      <c r="AB48" s="70" t="s">
        <v>255</v>
      </c>
      <c r="AC48" s="70" t="s">
        <v>19</v>
      </c>
    </row>
    <row r="49" spans="1:29" ht="128" x14ac:dyDescent="0.2">
      <c r="A49" s="70" t="s">
        <v>689</v>
      </c>
      <c r="B49" s="71" t="s">
        <v>685</v>
      </c>
      <c r="C49" s="71">
        <v>2012</v>
      </c>
      <c r="D49" s="72" t="s">
        <v>684</v>
      </c>
      <c r="E49" s="71" t="s">
        <v>230</v>
      </c>
      <c r="F49" s="71" t="s">
        <v>688</v>
      </c>
      <c r="G49" s="71" t="s">
        <v>691</v>
      </c>
      <c r="L49" s="71" t="s">
        <v>723</v>
      </c>
      <c r="M49" s="71" t="s">
        <v>738</v>
      </c>
      <c r="O49" s="123" t="s">
        <v>3839</v>
      </c>
      <c r="P49" s="71" t="s">
        <v>687</v>
      </c>
      <c r="Q49" s="71" t="s">
        <v>692</v>
      </c>
      <c r="R49" s="71">
        <v>29</v>
      </c>
      <c r="S49" s="70" t="s">
        <v>643</v>
      </c>
      <c r="T49" s="70" t="s">
        <v>693</v>
      </c>
      <c r="U49" s="70" t="s">
        <v>255</v>
      </c>
      <c r="V49" s="70" t="s">
        <v>19</v>
      </c>
      <c r="W49" s="70" t="s">
        <v>19</v>
      </c>
      <c r="X49" s="70" t="s">
        <v>19</v>
      </c>
      <c r="Y49" s="75"/>
      <c r="Z49" s="75"/>
      <c r="AA49" s="75"/>
      <c r="AB49" s="75"/>
      <c r="AC49" s="70"/>
    </row>
    <row r="50" spans="1:29" x14ac:dyDescent="0.2">
      <c r="A50" s="70"/>
      <c r="B50" s="71" t="s">
        <v>2119</v>
      </c>
      <c r="C50" s="71">
        <v>2002</v>
      </c>
      <c r="D50" s="72" t="s">
        <v>2641</v>
      </c>
      <c r="E50" s="71" t="s">
        <v>230</v>
      </c>
      <c r="F50" s="71" t="s">
        <v>2185</v>
      </c>
      <c r="G50" s="71" t="s">
        <v>2182</v>
      </c>
      <c r="L50" s="71" t="s">
        <v>2183</v>
      </c>
      <c r="M50" s="71" t="s">
        <v>2642</v>
      </c>
      <c r="O50" s="123" t="s">
        <v>3134</v>
      </c>
      <c r="P50" s="71" t="s">
        <v>2181</v>
      </c>
      <c r="Q50" s="71" t="s">
        <v>256</v>
      </c>
      <c r="R50" s="71">
        <v>0</v>
      </c>
      <c r="S50" s="70" t="s">
        <v>255</v>
      </c>
      <c r="T50" s="70" t="s">
        <v>255</v>
      </c>
      <c r="U50" s="70" t="s">
        <v>255</v>
      </c>
      <c r="V50" s="70" t="s">
        <v>18</v>
      </c>
      <c r="W50" s="70" t="s">
        <v>18</v>
      </c>
      <c r="X50" s="70" t="s">
        <v>18</v>
      </c>
      <c r="Y50" s="70" t="s">
        <v>19</v>
      </c>
      <c r="Z50" s="70" t="s">
        <v>18</v>
      </c>
      <c r="AA50" s="70" t="s">
        <v>18</v>
      </c>
      <c r="AB50" s="70" t="s">
        <v>18</v>
      </c>
      <c r="AC50" s="70" t="s">
        <v>255</v>
      </c>
    </row>
    <row r="51" spans="1:29" ht="32" x14ac:dyDescent="0.2">
      <c r="A51" s="90" t="s">
        <v>3351</v>
      </c>
      <c r="B51" s="90" t="s">
        <v>3349</v>
      </c>
      <c r="C51" s="90">
        <v>2010</v>
      </c>
      <c r="D51" s="90" t="s">
        <v>589</v>
      </c>
      <c r="E51" s="90" t="s">
        <v>230</v>
      </c>
      <c r="F51" s="90" t="s">
        <v>588</v>
      </c>
      <c r="G51" s="90" t="s">
        <v>3353</v>
      </c>
      <c r="H51" s="90"/>
      <c r="I51" s="90"/>
      <c r="J51" s="90"/>
      <c r="K51" s="90"/>
      <c r="L51" s="90" t="s">
        <v>3352</v>
      </c>
      <c r="M51" s="90" t="s">
        <v>3348</v>
      </c>
      <c r="N51" s="90"/>
      <c r="O51" s="91" t="s">
        <v>3840</v>
      </c>
      <c r="P51" s="90" t="s">
        <v>3350</v>
      </c>
      <c r="Q51" s="90" t="s">
        <v>3354</v>
      </c>
      <c r="R51" s="90">
        <v>40</v>
      </c>
      <c r="S51" s="90" t="s">
        <v>1893</v>
      </c>
      <c r="T51" s="90" t="s">
        <v>1893</v>
      </c>
      <c r="U51" s="90" t="s">
        <v>1893</v>
      </c>
      <c r="V51" s="90" t="s">
        <v>18</v>
      </c>
      <c r="W51" s="90" t="s">
        <v>18</v>
      </c>
      <c r="X51" s="90" t="s">
        <v>18</v>
      </c>
      <c r="Y51" t="s">
        <v>19</v>
      </c>
      <c r="Z51" t="s">
        <v>18</v>
      </c>
      <c r="AA51" t="s">
        <v>18</v>
      </c>
      <c r="AB51" t="s">
        <v>18</v>
      </c>
      <c r="AC51" s="70" t="s">
        <v>18</v>
      </c>
    </row>
    <row r="52" spans="1:29" ht="32" x14ac:dyDescent="0.2">
      <c r="A52" s="75"/>
      <c r="B52" s="76" t="s">
        <v>3689</v>
      </c>
      <c r="C52" s="76">
        <v>2007</v>
      </c>
      <c r="D52" s="77" t="s">
        <v>68</v>
      </c>
      <c r="E52" s="76" t="s">
        <v>230</v>
      </c>
      <c r="F52" s="76" t="s">
        <v>65</v>
      </c>
      <c r="G52" s="76" t="s">
        <v>1772</v>
      </c>
      <c r="L52" s="76" t="s">
        <v>1770</v>
      </c>
      <c r="M52" s="76" t="s">
        <v>2643</v>
      </c>
      <c r="O52" s="125" t="s">
        <v>3841</v>
      </c>
      <c r="P52" s="76" t="s">
        <v>67</v>
      </c>
      <c r="Q52" s="76" t="s">
        <v>2644</v>
      </c>
      <c r="R52" s="76">
        <v>18</v>
      </c>
      <c r="S52" s="75" t="s">
        <v>19</v>
      </c>
      <c r="T52" s="75" t="s">
        <v>255</v>
      </c>
      <c r="U52" s="75" t="s">
        <v>19</v>
      </c>
      <c r="V52" s="75" t="s">
        <v>18</v>
      </c>
      <c r="W52" s="75" t="s">
        <v>18</v>
      </c>
      <c r="X52" s="75" t="s">
        <v>18</v>
      </c>
      <c r="Y52" s="70" t="s">
        <v>19</v>
      </c>
      <c r="Z52" s="70" t="s">
        <v>18</v>
      </c>
      <c r="AA52" s="70" t="s">
        <v>18</v>
      </c>
      <c r="AB52" s="70" t="s">
        <v>18</v>
      </c>
      <c r="AC52" s="75" t="s">
        <v>18</v>
      </c>
    </row>
    <row r="53" spans="1:29" x14ac:dyDescent="0.2">
      <c r="A53" s="70" t="s">
        <v>3098</v>
      </c>
      <c r="B53" s="71" t="s">
        <v>1029</v>
      </c>
      <c r="C53" s="71">
        <v>2015</v>
      </c>
      <c r="D53" s="72" t="s">
        <v>1033</v>
      </c>
      <c r="E53" s="71" t="s">
        <v>230</v>
      </c>
      <c r="F53" s="71" t="s">
        <v>1034</v>
      </c>
      <c r="G53" s="71" t="s">
        <v>1031</v>
      </c>
      <c r="L53" s="71" t="s">
        <v>982</v>
      </c>
      <c r="M53" s="71" t="s">
        <v>1030</v>
      </c>
      <c r="O53" s="123" t="s">
        <v>3135</v>
      </c>
      <c r="P53" s="71" t="s">
        <v>386</v>
      </c>
      <c r="Q53" s="71" t="s">
        <v>1032</v>
      </c>
      <c r="R53" s="71">
        <v>404</v>
      </c>
      <c r="S53" s="70" t="s">
        <v>255</v>
      </c>
      <c r="T53" s="70" t="s">
        <v>255</v>
      </c>
      <c r="U53" s="70" t="s">
        <v>255</v>
      </c>
      <c r="V53" s="70" t="s">
        <v>18</v>
      </c>
      <c r="W53" s="70" t="s">
        <v>18</v>
      </c>
      <c r="X53" s="70" t="s">
        <v>18</v>
      </c>
      <c r="Y53" s="70"/>
      <c r="Z53" s="70"/>
      <c r="AA53" s="70"/>
      <c r="AB53" s="70"/>
      <c r="AC53" s="75" t="s">
        <v>19</v>
      </c>
    </row>
    <row r="54" spans="1:29" x14ac:dyDescent="0.2">
      <c r="A54" s="70"/>
      <c r="B54" s="71" t="s">
        <v>413</v>
      </c>
      <c r="C54" s="71">
        <v>2007</v>
      </c>
      <c r="D54" s="72" t="s">
        <v>409</v>
      </c>
      <c r="E54" s="71" t="s">
        <v>230</v>
      </c>
      <c r="F54" s="71" t="s">
        <v>412</v>
      </c>
      <c r="G54" s="71" t="s">
        <v>411</v>
      </c>
      <c r="L54" s="71" t="s">
        <v>2645</v>
      </c>
      <c r="M54" s="71" t="s">
        <v>410</v>
      </c>
      <c r="O54" s="123" t="s">
        <v>3136</v>
      </c>
      <c r="P54" s="71" t="s">
        <v>386</v>
      </c>
      <c r="Q54" s="71" t="s">
        <v>415</v>
      </c>
      <c r="R54" s="71">
        <v>28</v>
      </c>
      <c r="S54" s="70" t="s">
        <v>255</v>
      </c>
      <c r="T54" s="70" t="s">
        <v>417</v>
      </c>
      <c r="U54" s="70" t="s">
        <v>35</v>
      </c>
      <c r="V54" s="70" t="s">
        <v>18</v>
      </c>
      <c r="W54" s="70" t="s">
        <v>19</v>
      </c>
      <c r="X54" s="70" t="s">
        <v>18</v>
      </c>
      <c r="Y54" s="70" t="s">
        <v>19</v>
      </c>
      <c r="Z54" s="70" t="s">
        <v>18</v>
      </c>
      <c r="AA54" s="70" t="s">
        <v>19</v>
      </c>
      <c r="AB54" s="70" t="s">
        <v>18</v>
      </c>
      <c r="AC54" s="70" t="s">
        <v>35</v>
      </c>
    </row>
    <row r="55" spans="1:29" ht="48" x14ac:dyDescent="0.2">
      <c r="A55" s="70" t="s">
        <v>3236</v>
      </c>
      <c r="B55" s="71" t="s">
        <v>918</v>
      </c>
      <c r="C55" s="71">
        <v>2014</v>
      </c>
      <c r="D55" s="72" t="s">
        <v>917</v>
      </c>
      <c r="E55" s="71" t="s">
        <v>241</v>
      </c>
      <c r="F55" s="71" t="s">
        <v>916</v>
      </c>
      <c r="G55" s="71" t="s">
        <v>2493</v>
      </c>
      <c r="L55" s="71" t="s">
        <v>919</v>
      </c>
      <c r="M55" s="71" t="s">
        <v>921</v>
      </c>
      <c r="O55" s="123" t="s">
        <v>3137</v>
      </c>
      <c r="P55" s="71" t="s">
        <v>386</v>
      </c>
      <c r="Q55" s="71" t="s">
        <v>922</v>
      </c>
      <c r="R55" s="71">
        <v>17</v>
      </c>
      <c r="S55" s="70" t="s">
        <v>255</v>
      </c>
      <c r="T55" s="70" t="s">
        <v>924</v>
      </c>
      <c r="U55" s="70" t="s">
        <v>255</v>
      </c>
      <c r="V55" s="70" t="s">
        <v>19</v>
      </c>
      <c r="W55" s="70" t="s">
        <v>19</v>
      </c>
      <c r="X55" s="70" t="s">
        <v>19</v>
      </c>
      <c r="Y55" s="70" t="s">
        <v>18</v>
      </c>
      <c r="Z55" s="70" t="s">
        <v>18</v>
      </c>
      <c r="AA55" s="70" t="s">
        <v>35</v>
      </c>
      <c r="AB55" s="70" t="s">
        <v>35</v>
      </c>
      <c r="AC55" s="70" t="s">
        <v>255</v>
      </c>
    </row>
    <row r="56" spans="1:29" x14ac:dyDescent="0.2">
      <c r="A56" s="75"/>
      <c r="B56" s="76" t="s">
        <v>179</v>
      </c>
      <c r="C56" s="76">
        <v>2013</v>
      </c>
      <c r="D56" s="77" t="s">
        <v>182</v>
      </c>
      <c r="E56" s="76" t="s">
        <v>230</v>
      </c>
      <c r="F56" s="76" t="s">
        <v>129</v>
      </c>
      <c r="G56" s="76" t="s">
        <v>180</v>
      </c>
      <c r="L56" s="76" t="s">
        <v>522</v>
      </c>
      <c r="M56" s="76" t="s">
        <v>181</v>
      </c>
      <c r="O56" s="125" t="s">
        <v>3127</v>
      </c>
      <c r="P56" s="76" t="s">
        <v>1782</v>
      </c>
      <c r="Q56" s="76" t="s">
        <v>1870</v>
      </c>
      <c r="R56" s="76">
        <v>124</v>
      </c>
      <c r="S56" s="75" t="s">
        <v>1869</v>
      </c>
      <c r="T56" s="75" t="s">
        <v>1868</v>
      </c>
      <c r="U56" s="75" t="s">
        <v>255</v>
      </c>
      <c r="V56" s="75" t="s">
        <v>18</v>
      </c>
      <c r="W56" s="75" t="s">
        <v>18</v>
      </c>
      <c r="X56" s="75" t="s">
        <v>18</v>
      </c>
      <c r="Y56" s="70" t="s">
        <v>18</v>
      </c>
      <c r="Z56" s="70" t="s">
        <v>18</v>
      </c>
      <c r="AA56" s="70" t="s">
        <v>35</v>
      </c>
      <c r="AB56" s="70" t="s">
        <v>35</v>
      </c>
      <c r="AC56"/>
    </row>
    <row r="57" spans="1:29" x14ac:dyDescent="0.2">
      <c r="A57" s="70"/>
      <c r="B57" s="71" t="s">
        <v>700</v>
      </c>
      <c r="C57" s="71">
        <v>2012</v>
      </c>
      <c r="D57" s="72" t="s">
        <v>701</v>
      </c>
      <c r="E57" s="71" t="s">
        <v>241</v>
      </c>
      <c r="F57" s="71" t="s">
        <v>255</v>
      </c>
      <c r="G57" s="71" t="s">
        <v>705</v>
      </c>
      <c r="L57" s="71" t="s">
        <v>704</v>
      </c>
      <c r="M57" s="71" t="s">
        <v>2647</v>
      </c>
      <c r="O57" s="123" t="s">
        <v>3138</v>
      </c>
      <c r="P57" s="71" t="s">
        <v>2648</v>
      </c>
      <c r="Q57" s="71" t="s">
        <v>256</v>
      </c>
      <c r="R57" s="71">
        <v>0</v>
      </c>
      <c r="S57" s="70" t="s">
        <v>255</v>
      </c>
      <c r="T57" s="70" t="s">
        <v>255</v>
      </c>
      <c r="U57" s="70" t="s">
        <v>255</v>
      </c>
      <c r="V57" s="70" t="s">
        <v>18</v>
      </c>
      <c r="W57" s="70" t="s">
        <v>18</v>
      </c>
      <c r="X57" s="70" t="s">
        <v>18</v>
      </c>
      <c r="Y57" s="70" t="s">
        <v>19</v>
      </c>
      <c r="Z57" s="70" t="s">
        <v>18</v>
      </c>
      <c r="AA57" s="70" t="s">
        <v>255</v>
      </c>
      <c r="AB57" s="70" t="s">
        <v>255</v>
      </c>
      <c r="AC57" t="s">
        <v>35</v>
      </c>
    </row>
    <row r="58" spans="1:29" ht="112" x14ac:dyDescent="0.2">
      <c r="A58" s="70"/>
      <c r="B58" s="71" t="s">
        <v>591</v>
      </c>
      <c r="C58" s="71">
        <v>2010</v>
      </c>
      <c r="D58" s="72" t="s">
        <v>590</v>
      </c>
      <c r="E58" s="71" t="s">
        <v>241</v>
      </c>
      <c r="F58" s="71" t="s">
        <v>597</v>
      </c>
      <c r="G58" s="71" t="s">
        <v>593</v>
      </c>
      <c r="L58" s="71" t="s">
        <v>537</v>
      </c>
      <c r="M58" s="71" t="s">
        <v>2649</v>
      </c>
      <c r="O58" s="123" t="s">
        <v>3842</v>
      </c>
      <c r="P58" s="71" t="s">
        <v>595</v>
      </c>
      <c r="Q58" s="71" t="s">
        <v>256</v>
      </c>
      <c r="R58" s="71">
        <v>0</v>
      </c>
      <c r="S58" s="70" t="s">
        <v>534</v>
      </c>
      <c r="T58" s="70" t="s">
        <v>594</v>
      </c>
      <c r="U58" s="70" t="s">
        <v>18</v>
      </c>
      <c r="V58" s="70" t="s">
        <v>19</v>
      </c>
      <c r="W58" s="70" t="s">
        <v>19</v>
      </c>
      <c r="X58" s="70" t="s">
        <v>18</v>
      </c>
      <c r="Y58" t="s">
        <v>315</v>
      </c>
      <c r="Z58" t="s">
        <v>18</v>
      </c>
      <c r="AA58" t="s">
        <v>18</v>
      </c>
      <c r="AB58" t="s">
        <v>18</v>
      </c>
      <c r="AC58" s="70" t="s">
        <v>255</v>
      </c>
    </row>
    <row r="59" spans="1:29" x14ac:dyDescent="0.2">
      <c r="A59" s="70"/>
      <c r="B59" s="71" t="s">
        <v>591</v>
      </c>
      <c r="C59" s="71">
        <v>2014</v>
      </c>
      <c r="D59" s="72" t="s">
        <v>2650</v>
      </c>
      <c r="E59" s="71" t="s">
        <v>241</v>
      </c>
      <c r="F59" s="71" t="s">
        <v>937</v>
      </c>
      <c r="G59" s="71" t="s">
        <v>936</v>
      </c>
      <c r="L59" s="71" t="s">
        <v>939</v>
      </c>
      <c r="M59" s="71" t="s">
        <v>935</v>
      </c>
      <c r="O59" s="123" t="s">
        <v>3139</v>
      </c>
      <c r="P59" s="71" t="s">
        <v>386</v>
      </c>
      <c r="Q59" s="71" t="s">
        <v>256</v>
      </c>
      <c r="R59" s="71">
        <v>0</v>
      </c>
      <c r="S59" s="70" t="s">
        <v>255</v>
      </c>
      <c r="T59" s="70" t="s">
        <v>255</v>
      </c>
      <c r="U59" s="70" t="s">
        <v>255</v>
      </c>
      <c r="V59" s="70" t="s">
        <v>18</v>
      </c>
      <c r="W59" s="70" t="s">
        <v>18</v>
      </c>
      <c r="X59" s="70" t="s">
        <v>18</v>
      </c>
      <c r="Y59" s="70" t="s">
        <v>315</v>
      </c>
      <c r="Z59" s="70" t="s">
        <v>18</v>
      </c>
      <c r="AA59" s="70" t="s">
        <v>18</v>
      </c>
      <c r="AB59" s="70" t="s">
        <v>485</v>
      </c>
      <c r="AC59" s="70" t="s">
        <v>255</v>
      </c>
    </row>
    <row r="60" spans="1:29" x14ac:dyDescent="0.2">
      <c r="A60" s="70"/>
      <c r="B60" s="71" t="s">
        <v>1610</v>
      </c>
      <c r="C60" s="71">
        <v>2013</v>
      </c>
      <c r="D60" s="72" t="s">
        <v>2651</v>
      </c>
      <c r="E60" s="71" t="s">
        <v>230</v>
      </c>
      <c r="F60" s="71" t="s">
        <v>887</v>
      </c>
      <c r="G60" s="71" t="s">
        <v>1611</v>
      </c>
      <c r="L60" s="71" t="s">
        <v>247</v>
      </c>
      <c r="M60" s="71" t="s">
        <v>2652</v>
      </c>
      <c r="O60" s="123" t="s">
        <v>3114</v>
      </c>
      <c r="P60" s="71" t="s">
        <v>1623</v>
      </c>
      <c r="Q60" s="71" t="s">
        <v>256</v>
      </c>
      <c r="R60" s="71">
        <v>0</v>
      </c>
      <c r="S60" s="70" t="s">
        <v>1613</v>
      </c>
      <c r="T60" s="70" t="s">
        <v>1614</v>
      </c>
      <c r="U60" s="70" t="s">
        <v>255</v>
      </c>
      <c r="V60" s="70" t="s">
        <v>18</v>
      </c>
      <c r="W60" s="70" t="s">
        <v>18</v>
      </c>
      <c r="X60" s="70" t="s">
        <v>18</v>
      </c>
      <c r="Y60" t="s">
        <v>2271</v>
      </c>
      <c r="Z60" t="s">
        <v>18</v>
      </c>
      <c r="AA60" t="s">
        <v>18</v>
      </c>
      <c r="AB60" t="s">
        <v>19</v>
      </c>
      <c r="AC60" s="70" t="s">
        <v>572</v>
      </c>
    </row>
    <row r="61" spans="1:29" x14ac:dyDescent="0.2">
      <c r="A61" s="70"/>
      <c r="B61" s="71" t="s">
        <v>1071</v>
      </c>
      <c r="C61" s="71">
        <v>2015</v>
      </c>
      <c r="D61" s="72" t="s">
        <v>2655</v>
      </c>
      <c r="E61" s="71" t="s">
        <v>230</v>
      </c>
      <c r="F61" s="71" t="s">
        <v>1077</v>
      </c>
      <c r="G61" s="71" t="s">
        <v>1076</v>
      </c>
      <c r="L61" s="71" t="s">
        <v>1074</v>
      </c>
      <c r="M61" s="71" t="s">
        <v>2656</v>
      </c>
      <c r="O61" s="123" t="s">
        <v>3140</v>
      </c>
      <c r="P61" s="71" t="s">
        <v>1073</v>
      </c>
      <c r="Q61" s="71" t="s">
        <v>2798</v>
      </c>
      <c r="R61" s="71">
        <v>9</v>
      </c>
      <c r="S61" s="70" t="s">
        <v>577</v>
      </c>
      <c r="T61" s="70" t="s">
        <v>1075</v>
      </c>
      <c r="U61" s="70" t="s">
        <v>484</v>
      </c>
      <c r="V61" s="70" t="s">
        <v>18</v>
      </c>
      <c r="W61" s="70" t="s">
        <v>18</v>
      </c>
      <c r="X61" s="70" t="s">
        <v>18</v>
      </c>
      <c r="Y61" s="75" t="s">
        <v>19</v>
      </c>
      <c r="Z61" s="75" t="s">
        <v>19</v>
      </c>
      <c r="AA61" s="75" t="s">
        <v>18</v>
      </c>
      <c r="AB61" s="75" t="s">
        <v>18</v>
      </c>
      <c r="AC61" s="70" t="s">
        <v>35</v>
      </c>
    </row>
    <row r="62" spans="1:29" ht="64" x14ac:dyDescent="0.2">
      <c r="A62" s="70" t="s">
        <v>1068</v>
      </c>
      <c r="B62" s="71" t="s">
        <v>1064</v>
      </c>
      <c r="C62" s="71">
        <v>2015</v>
      </c>
      <c r="D62" s="72" t="s">
        <v>2657</v>
      </c>
      <c r="E62" s="71" t="s">
        <v>230</v>
      </c>
      <c r="F62" s="71" t="s">
        <v>2799</v>
      </c>
      <c r="G62" s="71" t="s">
        <v>1069</v>
      </c>
      <c r="L62" s="71" t="s">
        <v>1067</v>
      </c>
      <c r="M62" s="71" t="s">
        <v>2658</v>
      </c>
      <c r="O62" s="123" t="s">
        <v>3843</v>
      </c>
      <c r="P62" s="71" t="s">
        <v>386</v>
      </c>
      <c r="Q62" s="70"/>
      <c r="R62" s="71">
        <v>47</v>
      </c>
      <c r="S62" s="70" t="s">
        <v>255</v>
      </c>
      <c r="T62" s="70" t="s">
        <v>255</v>
      </c>
      <c r="U62" s="70" t="s">
        <v>255</v>
      </c>
      <c r="V62" s="70" t="s">
        <v>19</v>
      </c>
      <c r="W62" s="70" t="s">
        <v>19</v>
      </c>
      <c r="X62" s="70" t="s">
        <v>19</v>
      </c>
      <c r="Y62" s="70" t="s">
        <v>315</v>
      </c>
      <c r="Z62" s="70" t="s">
        <v>18</v>
      </c>
      <c r="AA62" s="70" t="s">
        <v>18</v>
      </c>
      <c r="AB62" s="70" t="s">
        <v>18</v>
      </c>
      <c r="AC62" s="85" t="s">
        <v>18</v>
      </c>
    </row>
    <row r="63" spans="1:29" x14ac:dyDescent="0.2">
      <c r="A63" s="85" t="s">
        <v>434</v>
      </c>
      <c r="B63" s="86" t="s">
        <v>2541</v>
      </c>
      <c r="C63" s="86">
        <v>2007</v>
      </c>
      <c r="D63" s="87" t="s">
        <v>2796</v>
      </c>
      <c r="E63" s="86" t="s">
        <v>230</v>
      </c>
      <c r="F63" s="86" t="s">
        <v>2797</v>
      </c>
      <c r="G63" s="86" t="s">
        <v>433</v>
      </c>
      <c r="L63" s="86" t="s">
        <v>429</v>
      </c>
      <c r="M63" s="86" t="s">
        <v>435</v>
      </c>
      <c r="O63" s="127" t="s">
        <v>3141</v>
      </c>
      <c r="P63" s="86" t="s">
        <v>2544</v>
      </c>
      <c r="Q63" s="86" t="s">
        <v>1782</v>
      </c>
      <c r="R63" s="86" t="s">
        <v>1893</v>
      </c>
      <c r="S63" s="85" t="s">
        <v>2547</v>
      </c>
      <c r="T63" s="85" t="s">
        <v>2545</v>
      </c>
      <c r="U63" s="85" t="s">
        <v>255</v>
      </c>
      <c r="V63" s="85" t="s">
        <v>18</v>
      </c>
      <c r="W63" s="85" t="s">
        <v>18</v>
      </c>
      <c r="X63" s="85" t="s">
        <v>18</v>
      </c>
      <c r="Y63" s="70" t="s">
        <v>18</v>
      </c>
      <c r="Z63" s="70" t="s">
        <v>18</v>
      </c>
      <c r="AA63" s="70" t="s">
        <v>18</v>
      </c>
      <c r="AB63" s="70" t="s">
        <v>18</v>
      </c>
      <c r="AC63" s="70" t="s">
        <v>255</v>
      </c>
    </row>
    <row r="64" spans="1:29" x14ac:dyDescent="0.2">
      <c r="A64" s="70"/>
      <c r="B64" s="71" t="s">
        <v>511</v>
      </c>
      <c r="C64" s="71">
        <v>2009</v>
      </c>
      <c r="D64" s="72" t="s">
        <v>510</v>
      </c>
      <c r="E64" s="71" t="s">
        <v>230</v>
      </c>
      <c r="F64" s="71" t="s">
        <v>512</v>
      </c>
      <c r="G64" s="71" t="s">
        <v>514</v>
      </c>
      <c r="L64" s="71" t="s">
        <v>439</v>
      </c>
      <c r="M64" s="71" t="s">
        <v>2659</v>
      </c>
      <c r="O64" s="123" t="s">
        <v>3142</v>
      </c>
      <c r="P64" s="71" t="s">
        <v>2660</v>
      </c>
      <c r="Q64" s="71" t="s">
        <v>517</v>
      </c>
      <c r="R64" s="71">
        <v>52</v>
      </c>
      <c r="S64" s="70" t="s">
        <v>516</v>
      </c>
      <c r="T64" s="70" t="s">
        <v>255</v>
      </c>
      <c r="U64" s="70" t="s">
        <v>35</v>
      </c>
      <c r="V64" s="70" t="s">
        <v>18</v>
      </c>
      <c r="W64" s="70" t="s">
        <v>18</v>
      </c>
      <c r="X64" s="70" t="s">
        <v>18</v>
      </c>
      <c r="Y64" s="70" t="s">
        <v>18</v>
      </c>
      <c r="Z64" s="70" t="s">
        <v>18</v>
      </c>
      <c r="AA64" s="70" t="s">
        <v>35</v>
      </c>
      <c r="AB64" s="70" t="s">
        <v>18</v>
      </c>
      <c r="AC64" s="70" t="s">
        <v>255</v>
      </c>
    </row>
    <row r="65" spans="1:29" ht="272" x14ac:dyDescent="0.2">
      <c r="A65" s="75"/>
      <c r="B65" s="76" t="s">
        <v>3760</v>
      </c>
      <c r="C65" s="76">
        <v>2008</v>
      </c>
      <c r="D65" s="77" t="s">
        <v>116</v>
      </c>
      <c r="E65" s="76" t="s">
        <v>230</v>
      </c>
      <c r="F65" s="76" t="s">
        <v>112</v>
      </c>
      <c r="G65" s="76" t="s">
        <v>2459</v>
      </c>
      <c r="L65" s="76" t="s">
        <v>117</v>
      </c>
      <c r="M65" s="76" t="s">
        <v>2661</v>
      </c>
      <c r="O65" s="125" t="s">
        <v>3844</v>
      </c>
      <c r="P65" s="76" t="s">
        <v>115</v>
      </c>
      <c r="Q65" s="76" t="s">
        <v>2662</v>
      </c>
      <c r="R65" s="76">
        <v>120</v>
      </c>
      <c r="S65" s="82" t="s">
        <v>40</v>
      </c>
      <c r="T65" s="82" t="s">
        <v>119</v>
      </c>
      <c r="U65" s="82" t="s">
        <v>18</v>
      </c>
      <c r="V65" s="82" t="s">
        <v>19</v>
      </c>
      <c r="W65" s="82" t="s">
        <v>19</v>
      </c>
      <c r="X65" s="82" t="s">
        <v>19</v>
      </c>
      <c r="Y65" s="70" t="s">
        <v>18</v>
      </c>
      <c r="Z65" s="70" t="s">
        <v>19</v>
      </c>
      <c r="AA65" s="70" t="s">
        <v>530</v>
      </c>
      <c r="AB65" s="70" t="s">
        <v>18</v>
      </c>
      <c r="AC65" s="70" t="s">
        <v>18</v>
      </c>
    </row>
    <row r="66" spans="1:29" ht="48" x14ac:dyDescent="0.2">
      <c r="A66" s="70" t="s">
        <v>3143</v>
      </c>
      <c r="B66" s="71" t="s">
        <v>789</v>
      </c>
      <c r="C66" s="71">
        <v>2015</v>
      </c>
      <c r="D66" s="72" t="s">
        <v>2663</v>
      </c>
      <c r="E66" s="71" t="s">
        <v>230</v>
      </c>
      <c r="F66" s="71" t="s">
        <v>1080</v>
      </c>
      <c r="G66" s="71" t="s">
        <v>1084</v>
      </c>
      <c r="H66" s="88"/>
      <c r="I66" s="88"/>
      <c r="J66" s="88"/>
      <c r="K66" s="88"/>
      <c r="L66" s="71" t="s">
        <v>1085</v>
      </c>
      <c r="M66" s="71" t="s">
        <v>2664</v>
      </c>
      <c r="O66" s="123" t="s">
        <v>3845</v>
      </c>
      <c r="P66" s="71" t="s">
        <v>2665</v>
      </c>
      <c r="Q66" s="71" t="s">
        <v>255</v>
      </c>
      <c r="R66" s="71" t="s">
        <v>255</v>
      </c>
      <c r="S66" s="70" t="s">
        <v>255</v>
      </c>
      <c r="T66" s="70" t="s">
        <v>255</v>
      </c>
      <c r="U66" s="70" t="s">
        <v>255</v>
      </c>
      <c r="V66" s="70" t="s">
        <v>19</v>
      </c>
      <c r="W66" s="70" t="s">
        <v>18</v>
      </c>
      <c r="X66" s="70" t="s">
        <v>19</v>
      </c>
      <c r="Y66" s="75" t="s">
        <v>18</v>
      </c>
      <c r="Z66" s="75" t="s">
        <v>19</v>
      </c>
      <c r="AA66" s="75" t="s">
        <v>18</v>
      </c>
      <c r="AB66" s="75" t="s">
        <v>18</v>
      </c>
      <c r="AC66" s="70" t="s">
        <v>252</v>
      </c>
    </row>
    <row r="67" spans="1:29" x14ac:dyDescent="0.2">
      <c r="A67" s="75"/>
      <c r="B67" s="76" t="s">
        <v>710</v>
      </c>
      <c r="C67" s="76">
        <v>2011</v>
      </c>
      <c r="D67" s="77" t="s">
        <v>164</v>
      </c>
      <c r="E67" s="76" t="s">
        <v>230</v>
      </c>
      <c r="F67" s="76" t="s">
        <v>162</v>
      </c>
      <c r="G67" s="76" t="s">
        <v>2666</v>
      </c>
      <c r="L67" s="76" t="s">
        <v>1843</v>
      </c>
      <c r="M67" s="76" t="s">
        <v>2667</v>
      </c>
      <c r="O67" s="125" t="s">
        <v>3144</v>
      </c>
      <c r="P67" s="76" t="s">
        <v>1848</v>
      </c>
      <c r="Q67" s="76" t="s">
        <v>1845</v>
      </c>
      <c r="R67" s="76" t="s">
        <v>1846</v>
      </c>
      <c r="S67" s="75" t="s">
        <v>1831</v>
      </c>
      <c r="T67" s="75" t="s">
        <v>1844</v>
      </c>
      <c r="U67" s="75" t="s">
        <v>255</v>
      </c>
      <c r="V67" s="75" t="s">
        <v>18</v>
      </c>
      <c r="W67" s="75" t="s">
        <v>18</v>
      </c>
      <c r="X67" s="75" t="s">
        <v>18</v>
      </c>
      <c r="Y67" s="75"/>
      <c r="Z67" s="75"/>
      <c r="AA67" s="75" t="s">
        <v>18</v>
      </c>
      <c r="AB67" s="75" t="s">
        <v>18</v>
      </c>
      <c r="AC67" s="70" t="s">
        <v>18</v>
      </c>
    </row>
    <row r="68" spans="1:29" ht="80" x14ac:dyDescent="0.2">
      <c r="A68" s="70" t="s">
        <v>635</v>
      </c>
      <c r="B68" s="71" t="s">
        <v>636</v>
      </c>
      <c r="C68" s="71">
        <v>2011</v>
      </c>
      <c r="D68" s="72" t="s">
        <v>2668</v>
      </c>
      <c r="E68" s="71" t="s">
        <v>241</v>
      </c>
      <c r="F68" s="71" t="s">
        <v>255</v>
      </c>
      <c r="G68" s="71" t="s">
        <v>633</v>
      </c>
      <c r="L68" s="71" t="s">
        <v>2669</v>
      </c>
      <c r="M68" s="71" t="s">
        <v>3145</v>
      </c>
      <c r="O68" s="123" t="s">
        <v>3846</v>
      </c>
      <c r="P68" s="71" t="s">
        <v>2670</v>
      </c>
      <c r="Q68" s="71" t="s">
        <v>256</v>
      </c>
      <c r="R68" s="70" t="s">
        <v>1893</v>
      </c>
      <c r="S68" s="70"/>
      <c r="T68" s="70"/>
      <c r="U68" s="70"/>
      <c r="V68" s="70"/>
      <c r="W68" s="70"/>
      <c r="X68" s="70"/>
      <c r="Y68" s="75"/>
      <c r="Z68" s="75"/>
      <c r="AA68" s="75" t="s">
        <v>18</v>
      </c>
      <c r="AB68" s="75" t="s">
        <v>19</v>
      </c>
      <c r="AC68" s="70" t="s">
        <v>18</v>
      </c>
    </row>
    <row r="69" spans="1:29" ht="48" x14ac:dyDescent="0.2">
      <c r="A69" s="70"/>
      <c r="B69" s="71" t="s">
        <v>1096</v>
      </c>
      <c r="C69" s="71">
        <v>2015</v>
      </c>
      <c r="D69" s="72" t="s">
        <v>2674</v>
      </c>
      <c r="E69" s="71" t="s">
        <v>241</v>
      </c>
      <c r="F69" s="71" t="s">
        <v>1099</v>
      </c>
      <c r="G69" s="71" t="s">
        <v>1097</v>
      </c>
      <c r="L69" s="71" t="s">
        <v>800</v>
      </c>
      <c r="M69" s="71" t="s">
        <v>2675</v>
      </c>
      <c r="O69" s="123" t="s">
        <v>3146</v>
      </c>
      <c r="P69" s="71" t="s">
        <v>386</v>
      </c>
      <c r="Q69" s="71" t="s">
        <v>1100</v>
      </c>
      <c r="R69" s="71">
        <v>1</v>
      </c>
      <c r="S69" s="70" t="s">
        <v>255</v>
      </c>
      <c r="T69" s="70" t="s">
        <v>255</v>
      </c>
      <c r="U69" s="70" t="s">
        <v>255</v>
      </c>
      <c r="V69" s="70" t="s">
        <v>19</v>
      </c>
      <c r="W69" s="70" t="s">
        <v>19</v>
      </c>
      <c r="X69" s="70" t="s">
        <v>19</v>
      </c>
      <c r="Y69" s="70" t="s">
        <v>19</v>
      </c>
      <c r="Z69" s="70" t="s">
        <v>19</v>
      </c>
      <c r="AA69" s="70" t="s">
        <v>18</v>
      </c>
      <c r="AB69" s="70" t="s">
        <v>18</v>
      </c>
      <c r="AC69" s="70" t="s">
        <v>35</v>
      </c>
    </row>
    <row r="70" spans="1:29" x14ac:dyDescent="0.2">
      <c r="A70" s="73" t="s">
        <v>667</v>
      </c>
      <c r="B70" s="71" t="s">
        <v>638</v>
      </c>
      <c r="C70" s="71">
        <v>2011</v>
      </c>
      <c r="D70" s="72" t="s">
        <v>637</v>
      </c>
      <c r="E70" s="71" t="s">
        <v>241</v>
      </c>
      <c r="F70" s="71" t="s">
        <v>78</v>
      </c>
      <c r="G70" s="71" t="s">
        <v>639</v>
      </c>
      <c r="L70" s="71" t="s">
        <v>804</v>
      </c>
      <c r="M70" s="71" t="s">
        <v>3148</v>
      </c>
      <c r="O70" s="123" t="s">
        <v>3149</v>
      </c>
      <c r="P70" s="71" t="s">
        <v>641</v>
      </c>
      <c r="Q70" s="71" t="s">
        <v>640</v>
      </c>
      <c r="R70" s="71">
        <v>31</v>
      </c>
      <c r="S70" s="70" t="s">
        <v>643</v>
      </c>
      <c r="T70" s="70" t="s">
        <v>642</v>
      </c>
      <c r="U70" s="70" t="s">
        <v>643</v>
      </c>
      <c r="V70" s="70" t="s">
        <v>18</v>
      </c>
      <c r="W70" s="70" t="s">
        <v>18</v>
      </c>
      <c r="X70" s="70" t="s">
        <v>18</v>
      </c>
      <c r="Y70" s="70" t="s">
        <v>19</v>
      </c>
      <c r="Z70" s="70" t="s">
        <v>18</v>
      </c>
      <c r="AA70" s="70" t="s">
        <v>18</v>
      </c>
      <c r="AB70" s="70" t="s">
        <v>19</v>
      </c>
      <c r="AC70" s="70" t="s">
        <v>18</v>
      </c>
    </row>
    <row r="71" spans="1:29" ht="144" x14ac:dyDescent="0.2">
      <c r="A71" s="70"/>
      <c r="B71" s="71" t="s">
        <v>1113</v>
      </c>
      <c r="C71" s="71">
        <v>2015</v>
      </c>
      <c r="D71" s="72" t="s">
        <v>2679</v>
      </c>
      <c r="E71" s="71" t="s">
        <v>230</v>
      </c>
      <c r="F71" s="71" t="s">
        <v>1111</v>
      </c>
      <c r="G71" s="71" t="s">
        <v>1110</v>
      </c>
      <c r="L71" s="71" t="s">
        <v>1037</v>
      </c>
      <c r="M71" s="71" t="s">
        <v>2680</v>
      </c>
      <c r="O71" s="123" t="s">
        <v>3847</v>
      </c>
      <c r="P71" s="71" t="s">
        <v>386</v>
      </c>
      <c r="Q71" s="71" t="s">
        <v>2681</v>
      </c>
      <c r="R71" s="71">
        <v>11</v>
      </c>
      <c r="S71" s="70" t="s">
        <v>1114</v>
      </c>
      <c r="T71" s="70" t="s">
        <v>1115</v>
      </c>
      <c r="U71" s="70" t="s">
        <v>326</v>
      </c>
      <c r="V71" s="70" t="s">
        <v>19</v>
      </c>
      <c r="W71" s="70" t="s">
        <v>19</v>
      </c>
      <c r="X71" s="70" t="s">
        <v>19</v>
      </c>
      <c r="Y71" s="70" t="s">
        <v>18</v>
      </c>
      <c r="Z71" s="70" t="s">
        <v>18</v>
      </c>
      <c r="AA71" s="70" t="s">
        <v>18</v>
      </c>
      <c r="AB71" s="70" t="s">
        <v>18</v>
      </c>
      <c r="AC71" s="70" t="s">
        <v>19</v>
      </c>
    </row>
    <row r="72" spans="1:29" x14ac:dyDescent="0.2">
      <c r="A72" s="70" t="s">
        <v>3101</v>
      </c>
      <c r="B72" s="71" t="s">
        <v>796</v>
      </c>
      <c r="C72" s="71">
        <v>2013</v>
      </c>
      <c r="D72" s="72" t="s">
        <v>2682</v>
      </c>
      <c r="E72" s="71" t="s">
        <v>230</v>
      </c>
      <c r="F72" s="71" t="s">
        <v>567</v>
      </c>
      <c r="G72" s="71" t="s">
        <v>812</v>
      </c>
      <c r="L72" s="71" t="s">
        <v>800</v>
      </c>
      <c r="M72" s="71" t="s">
        <v>2683</v>
      </c>
      <c r="O72" s="123" t="s">
        <v>3150</v>
      </c>
      <c r="P72" s="71" t="s">
        <v>386</v>
      </c>
      <c r="Q72" s="71" t="s">
        <v>255</v>
      </c>
      <c r="R72" s="71">
        <v>0</v>
      </c>
      <c r="S72" s="70" t="s">
        <v>577</v>
      </c>
      <c r="T72" s="70" t="s">
        <v>798</v>
      </c>
      <c r="U72" s="70" t="s">
        <v>643</v>
      </c>
      <c r="V72" s="70" t="s">
        <v>18</v>
      </c>
      <c r="W72" s="70" t="s">
        <v>18</v>
      </c>
      <c r="X72" s="70" t="s">
        <v>18</v>
      </c>
      <c r="Y72" s="85" t="s">
        <v>19</v>
      </c>
      <c r="Z72" s="85" t="s">
        <v>18</v>
      </c>
      <c r="AA72" s="85" t="s">
        <v>18</v>
      </c>
      <c r="AB72" s="85" t="s">
        <v>18</v>
      </c>
      <c r="AC72" s="70" t="s">
        <v>35</v>
      </c>
    </row>
    <row r="73" spans="1:29" ht="48" x14ac:dyDescent="0.2">
      <c r="A73" s="70"/>
      <c r="B73" s="71" t="s">
        <v>470</v>
      </c>
      <c r="C73" s="71">
        <v>2008</v>
      </c>
      <c r="D73" s="72" t="s">
        <v>469</v>
      </c>
      <c r="E73" s="71" t="s">
        <v>230</v>
      </c>
      <c r="F73" s="71" t="s">
        <v>471</v>
      </c>
      <c r="G73" s="71" t="s">
        <v>1978</v>
      </c>
      <c r="L73" s="71" t="s">
        <v>817</v>
      </c>
      <c r="M73" s="71" t="s">
        <v>2684</v>
      </c>
      <c r="O73" s="123" t="s">
        <v>3848</v>
      </c>
      <c r="P73" s="71" t="s">
        <v>473</v>
      </c>
      <c r="Q73" s="71" t="s">
        <v>2685</v>
      </c>
      <c r="R73" s="71">
        <v>21</v>
      </c>
      <c r="S73" s="70" t="s">
        <v>255</v>
      </c>
      <c r="T73" s="70" t="s">
        <v>472</v>
      </c>
      <c r="U73" s="70" t="s">
        <v>255</v>
      </c>
      <c r="V73" s="70" t="s">
        <v>18</v>
      </c>
      <c r="W73" s="70" t="s">
        <v>18</v>
      </c>
      <c r="X73" s="70" t="s">
        <v>19</v>
      </c>
      <c r="Y73" t="s">
        <v>19</v>
      </c>
      <c r="Z73" t="s">
        <v>35</v>
      </c>
      <c r="AA73" t="s">
        <v>35</v>
      </c>
      <c r="AB73" t="s">
        <v>35</v>
      </c>
      <c r="AC73" s="70" t="s">
        <v>18</v>
      </c>
    </row>
    <row r="74" spans="1:29" x14ac:dyDescent="0.2">
      <c r="A74" s="70"/>
      <c r="B74" s="71" t="s">
        <v>1256</v>
      </c>
      <c r="C74" s="71">
        <v>2016</v>
      </c>
      <c r="D74" s="72" t="s">
        <v>2686</v>
      </c>
      <c r="E74" s="71" t="s">
        <v>230</v>
      </c>
      <c r="F74" s="71" t="s">
        <v>1260</v>
      </c>
      <c r="G74" s="71" t="s">
        <v>1257</v>
      </c>
      <c r="L74" s="71" t="s">
        <v>443</v>
      </c>
      <c r="M74" s="71" t="s">
        <v>1259</v>
      </c>
      <c r="O74" s="123" t="s">
        <v>3151</v>
      </c>
      <c r="P74" s="71" t="s">
        <v>2687</v>
      </c>
      <c r="Q74" s="71" t="s">
        <v>255</v>
      </c>
      <c r="R74" s="71" t="s">
        <v>255</v>
      </c>
      <c r="S74" s="70" t="s">
        <v>255</v>
      </c>
      <c r="T74" s="70" t="s">
        <v>1261</v>
      </c>
      <c r="U74" s="70" t="s">
        <v>255</v>
      </c>
      <c r="V74" s="70" t="s">
        <v>18</v>
      </c>
      <c r="W74" s="70" t="s">
        <v>18</v>
      </c>
      <c r="X74" s="70" t="s">
        <v>18</v>
      </c>
      <c r="Y74" s="70" t="s">
        <v>18</v>
      </c>
      <c r="Z74" s="70" t="s">
        <v>18</v>
      </c>
      <c r="AA74" s="70" t="s">
        <v>18</v>
      </c>
      <c r="AB74" s="70" t="s">
        <v>18</v>
      </c>
      <c r="AC74" s="70" t="s">
        <v>35</v>
      </c>
    </row>
    <row r="75" spans="1:29" x14ac:dyDescent="0.2">
      <c r="A75" t="s">
        <v>3264</v>
      </c>
      <c r="B75" t="s">
        <v>3013</v>
      </c>
      <c r="C75" s="37">
        <v>2003</v>
      </c>
      <c r="D75" t="s">
        <v>3014</v>
      </c>
      <c r="E75" t="s">
        <v>230</v>
      </c>
      <c r="F75" t="s">
        <v>281</v>
      </c>
      <c r="G75" t="s">
        <v>3261</v>
      </c>
      <c r="L75" t="s">
        <v>800</v>
      </c>
      <c r="M75" t="s">
        <v>3262</v>
      </c>
      <c r="N75"/>
      <c r="O75" s="57" t="s">
        <v>2368</v>
      </c>
      <c r="P75" t="s">
        <v>386</v>
      </c>
      <c r="Q75" t="s">
        <v>3263</v>
      </c>
      <c r="R75" t="s">
        <v>1893</v>
      </c>
      <c r="S75" t="s">
        <v>326</v>
      </c>
      <c r="T75" t="s">
        <v>829</v>
      </c>
      <c r="U75" t="s">
        <v>255</v>
      </c>
      <c r="V75" t="s">
        <v>18</v>
      </c>
      <c r="W75" t="s">
        <v>18</v>
      </c>
      <c r="X75" t="s">
        <v>18</v>
      </c>
      <c r="Y75" s="70" t="s">
        <v>19</v>
      </c>
      <c r="Z75" s="70" t="s">
        <v>18</v>
      </c>
      <c r="AA75" s="70" t="s">
        <v>18</v>
      </c>
      <c r="AB75" s="70" t="s">
        <v>18</v>
      </c>
      <c r="AC75" s="70" t="s">
        <v>255</v>
      </c>
    </row>
    <row r="76" spans="1:29" x14ac:dyDescent="0.2">
      <c r="A76" s="70"/>
      <c r="B76" s="71" t="s">
        <v>2051</v>
      </c>
      <c r="C76" s="71">
        <v>2004</v>
      </c>
      <c r="D76" s="72" t="s">
        <v>2689</v>
      </c>
      <c r="E76" s="71" t="s">
        <v>230</v>
      </c>
      <c r="F76" s="71" t="s">
        <v>2052</v>
      </c>
      <c r="G76" s="71" t="s">
        <v>2053</v>
      </c>
      <c r="L76" s="71" t="s">
        <v>2054</v>
      </c>
      <c r="M76" s="71" t="s">
        <v>2690</v>
      </c>
      <c r="O76" s="123" t="s">
        <v>3152</v>
      </c>
      <c r="P76" s="71" t="s">
        <v>2056</v>
      </c>
      <c r="Q76" s="71" t="s">
        <v>256</v>
      </c>
      <c r="R76" s="71">
        <v>0</v>
      </c>
      <c r="S76" s="70" t="s">
        <v>2058</v>
      </c>
      <c r="T76" s="70" t="s">
        <v>2059</v>
      </c>
      <c r="U76" s="70" t="s">
        <v>2060</v>
      </c>
      <c r="V76" s="70" t="s">
        <v>18</v>
      </c>
      <c r="W76" s="70" t="s">
        <v>18</v>
      </c>
      <c r="X76" s="70" t="s">
        <v>18</v>
      </c>
      <c r="Y76" s="88" t="s">
        <v>3433</v>
      </c>
      <c r="Z76" s="88" t="s">
        <v>18</v>
      </c>
      <c r="AA76" s="88" t="s">
        <v>19</v>
      </c>
      <c r="AB76" s="88" t="s">
        <v>18</v>
      </c>
      <c r="AC76" s="70" t="s">
        <v>18</v>
      </c>
    </row>
    <row r="77" spans="1:29" x14ac:dyDescent="0.2">
      <c r="A77" s="75"/>
      <c r="B77" s="76" t="s">
        <v>58</v>
      </c>
      <c r="C77" s="76">
        <v>2007</v>
      </c>
      <c r="D77" s="77" t="s">
        <v>62</v>
      </c>
      <c r="E77" s="76" t="s">
        <v>241</v>
      </c>
      <c r="F77" s="76" t="s">
        <v>59</v>
      </c>
      <c r="G77" s="76" t="s">
        <v>60</v>
      </c>
      <c r="L77" s="76" t="s">
        <v>1778</v>
      </c>
      <c r="M77" s="76" t="s">
        <v>2691</v>
      </c>
      <c r="O77" s="125" t="s">
        <v>3153</v>
      </c>
      <c r="P77" s="76" t="s">
        <v>61</v>
      </c>
      <c r="Q77" s="76" t="s">
        <v>63</v>
      </c>
      <c r="R77" s="76">
        <v>979</v>
      </c>
      <c r="S77" s="75" t="s">
        <v>255</v>
      </c>
      <c r="T77" s="75" t="s">
        <v>255</v>
      </c>
      <c r="U77" s="75" t="s">
        <v>255</v>
      </c>
      <c r="V77" s="75" t="s">
        <v>18</v>
      </c>
      <c r="W77" s="75" t="s">
        <v>18</v>
      </c>
      <c r="X77" s="75" t="s">
        <v>18</v>
      </c>
      <c r="Y77" s="70" t="s">
        <v>19</v>
      </c>
      <c r="Z77" s="70" t="s">
        <v>18</v>
      </c>
      <c r="AA77" s="70" t="s">
        <v>18</v>
      </c>
      <c r="AB77" s="70" t="s">
        <v>18</v>
      </c>
      <c r="AC77" s="70" t="s">
        <v>255</v>
      </c>
    </row>
    <row r="78" spans="1:29" ht="32" x14ac:dyDescent="0.2">
      <c r="A78" s="70"/>
      <c r="B78" s="71" t="s">
        <v>524</v>
      </c>
      <c r="C78" s="71">
        <v>2013</v>
      </c>
      <c r="D78" s="72" t="s">
        <v>814</v>
      </c>
      <c r="E78" s="71" t="s">
        <v>230</v>
      </c>
      <c r="F78" s="71" t="s">
        <v>3154</v>
      </c>
      <c r="G78" s="71" t="s">
        <v>815</v>
      </c>
      <c r="L78" s="71" t="s">
        <v>800</v>
      </c>
      <c r="M78" s="71" t="s">
        <v>2692</v>
      </c>
      <c r="O78" s="123" t="s">
        <v>3155</v>
      </c>
      <c r="P78" s="71" t="s">
        <v>818</v>
      </c>
      <c r="Q78" s="71" t="s">
        <v>820</v>
      </c>
      <c r="R78" s="71">
        <v>16</v>
      </c>
      <c r="S78" s="70" t="s">
        <v>822</v>
      </c>
      <c r="T78" s="70" t="s">
        <v>823</v>
      </c>
      <c r="U78" s="70" t="s">
        <v>643</v>
      </c>
      <c r="V78" s="70" t="s">
        <v>18</v>
      </c>
      <c r="W78" s="70" t="s">
        <v>18</v>
      </c>
      <c r="X78" s="70" t="s">
        <v>18</v>
      </c>
      <c r="Y78" s="70" t="s">
        <v>315</v>
      </c>
      <c r="Z78" s="70" t="s">
        <v>18</v>
      </c>
      <c r="AA78" s="70" t="s">
        <v>18</v>
      </c>
      <c r="AB78" s="70" t="s">
        <v>19</v>
      </c>
      <c r="AC78" s="75"/>
    </row>
    <row r="79" spans="1:29" x14ac:dyDescent="0.2">
      <c r="A79" s="70" t="s">
        <v>2482</v>
      </c>
      <c r="B79" s="71" t="s">
        <v>1305</v>
      </c>
      <c r="C79" s="71">
        <v>2017</v>
      </c>
      <c r="D79" s="72" t="s">
        <v>2693</v>
      </c>
      <c r="E79" s="71" t="s">
        <v>230</v>
      </c>
      <c r="F79" s="71" t="s">
        <v>826</v>
      </c>
      <c r="G79" s="71" t="s">
        <v>1313</v>
      </c>
      <c r="L79" s="71" t="s">
        <v>443</v>
      </c>
      <c r="M79" s="71" t="s">
        <v>2694</v>
      </c>
      <c r="O79" s="123" t="s">
        <v>3156</v>
      </c>
      <c r="P79" s="71" t="s">
        <v>2695</v>
      </c>
      <c r="Q79" s="71" t="s">
        <v>2481</v>
      </c>
      <c r="R79" s="71">
        <v>71</v>
      </c>
      <c r="S79" s="70" t="s">
        <v>1309</v>
      </c>
      <c r="T79" s="70" t="s">
        <v>1310</v>
      </c>
      <c r="U79" s="70" t="s">
        <v>255</v>
      </c>
      <c r="V79" s="70" t="s">
        <v>18</v>
      </c>
      <c r="W79" s="70" t="s">
        <v>18</v>
      </c>
      <c r="X79" s="70" t="s">
        <v>18</v>
      </c>
      <c r="Y79" s="70" t="s">
        <v>315</v>
      </c>
      <c r="Z79" s="70" t="s">
        <v>18</v>
      </c>
      <c r="AA79" s="70" t="s">
        <v>18</v>
      </c>
      <c r="AB79" s="70" t="s">
        <v>18</v>
      </c>
      <c r="AC79" s="89"/>
    </row>
    <row r="80" spans="1:29" x14ac:dyDescent="0.2">
      <c r="A80" s="70"/>
      <c r="B80" s="71" t="s">
        <v>1128</v>
      </c>
      <c r="C80" s="71">
        <v>2014</v>
      </c>
      <c r="D80" s="72" t="s">
        <v>2696</v>
      </c>
      <c r="E80" s="71" t="s">
        <v>241</v>
      </c>
      <c r="F80" s="71" t="s">
        <v>78</v>
      </c>
      <c r="G80" s="71" t="s">
        <v>1129</v>
      </c>
      <c r="L80" s="71" t="s">
        <v>1131</v>
      </c>
      <c r="M80" s="71" t="s">
        <v>2697</v>
      </c>
      <c r="O80" s="123" t="s">
        <v>3157</v>
      </c>
      <c r="P80" s="71" t="s">
        <v>1132</v>
      </c>
      <c r="Q80" s="71" t="s">
        <v>2698</v>
      </c>
      <c r="R80" s="71">
        <v>8</v>
      </c>
      <c r="S80" s="70" t="s">
        <v>251</v>
      </c>
      <c r="T80" s="70" t="s">
        <v>255</v>
      </c>
      <c r="U80" s="70" t="s">
        <v>255</v>
      </c>
      <c r="V80" s="70" t="s">
        <v>18</v>
      </c>
      <c r="W80" s="70" t="s">
        <v>18</v>
      </c>
      <c r="X80" s="70" t="s">
        <v>18</v>
      </c>
      <c r="Y80" s="70" t="s">
        <v>19</v>
      </c>
      <c r="Z80" s="70" t="s">
        <v>18</v>
      </c>
      <c r="AA80" s="70" t="s">
        <v>18</v>
      </c>
      <c r="AB80" s="70" t="s">
        <v>255</v>
      </c>
      <c r="AC80" s="69" t="s">
        <v>19</v>
      </c>
    </row>
    <row r="81" spans="1:29" ht="128" x14ac:dyDescent="0.2">
      <c r="A81" s="75" t="s">
        <v>2525</v>
      </c>
      <c r="B81" s="76" t="s">
        <v>2523</v>
      </c>
      <c r="C81" s="76">
        <v>2005</v>
      </c>
      <c r="D81" s="77" t="s">
        <v>23</v>
      </c>
      <c r="E81" s="76" t="s">
        <v>230</v>
      </c>
      <c r="F81" s="76" t="s">
        <v>20</v>
      </c>
      <c r="G81" s="76" t="s">
        <v>21</v>
      </c>
      <c r="L81" s="76" t="s">
        <v>24</v>
      </c>
      <c r="M81" s="76" t="s">
        <v>22</v>
      </c>
      <c r="O81" s="125" t="s">
        <v>3849</v>
      </c>
      <c r="P81" s="76" t="s">
        <v>15</v>
      </c>
      <c r="Q81" s="76" t="s">
        <v>2699</v>
      </c>
      <c r="R81" s="76">
        <v>57</v>
      </c>
      <c r="S81" s="75" t="s">
        <v>18</v>
      </c>
      <c r="T81" s="75" t="s">
        <v>26</v>
      </c>
      <c r="U81" s="75" t="s">
        <v>18</v>
      </c>
      <c r="V81" s="75" t="s">
        <v>19</v>
      </c>
      <c r="W81" s="75" t="s">
        <v>27</v>
      </c>
      <c r="X81" s="75" t="s">
        <v>19</v>
      </c>
      <c r="Y81" s="70" t="s">
        <v>19</v>
      </c>
      <c r="Z81" s="70" t="s">
        <v>18</v>
      </c>
      <c r="AA81" s="70" t="s">
        <v>18</v>
      </c>
      <c r="AB81" s="70" t="s">
        <v>18</v>
      </c>
      <c r="AC81" s="69" t="s">
        <v>19</v>
      </c>
    </row>
    <row r="82" spans="1:29" x14ac:dyDescent="0.2">
      <c r="A82" s="70"/>
      <c r="B82" s="71" t="s">
        <v>303</v>
      </c>
      <c r="C82" s="71">
        <v>2005</v>
      </c>
      <c r="D82" s="72" t="s">
        <v>299</v>
      </c>
      <c r="E82" s="71" t="s">
        <v>230</v>
      </c>
      <c r="F82" s="71" t="s">
        <v>301</v>
      </c>
      <c r="G82" s="71" t="s">
        <v>302</v>
      </c>
      <c r="L82" s="71" t="s">
        <v>2700</v>
      </c>
      <c r="M82" s="72" t="s">
        <v>3158</v>
      </c>
      <c r="O82" s="123" t="s">
        <v>3159</v>
      </c>
      <c r="P82" s="71" t="s">
        <v>300</v>
      </c>
      <c r="Q82" s="71" t="s">
        <v>304</v>
      </c>
      <c r="R82" s="71">
        <v>4</v>
      </c>
      <c r="S82" s="70" t="s">
        <v>305</v>
      </c>
      <c r="T82" s="70" t="s">
        <v>306</v>
      </c>
      <c r="U82" s="70" t="s">
        <v>255</v>
      </c>
      <c r="V82" s="70" t="s">
        <v>18</v>
      </c>
      <c r="W82" s="70" t="s">
        <v>18</v>
      </c>
      <c r="X82" s="70" t="s">
        <v>18</v>
      </c>
      <c r="Y82" s="70" t="s">
        <v>19</v>
      </c>
      <c r="Z82" s="70" t="s">
        <v>18</v>
      </c>
      <c r="AA82" s="70" t="s">
        <v>18</v>
      </c>
      <c r="AB82" s="70" t="s">
        <v>18</v>
      </c>
      <c r="AC82" t="s">
        <v>255</v>
      </c>
    </row>
    <row r="83" spans="1:29" x14ac:dyDescent="0.2">
      <c r="A83" s="70"/>
      <c r="B83" s="71" t="s">
        <v>362</v>
      </c>
      <c r="C83" s="71">
        <v>2006</v>
      </c>
      <c r="D83" s="72" t="s">
        <v>357</v>
      </c>
      <c r="E83" s="71" t="s">
        <v>241</v>
      </c>
      <c r="F83" s="71" t="s">
        <v>360</v>
      </c>
      <c r="G83" s="71" t="s">
        <v>3160</v>
      </c>
      <c r="L83" s="71" t="s">
        <v>359</v>
      </c>
      <c r="M83" s="71" t="s">
        <v>2701</v>
      </c>
      <c r="O83" s="123" t="s">
        <v>3120</v>
      </c>
      <c r="P83" s="71" t="s">
        <v>361</v>
      </c>
      <c r="Q83" s="71" t="s">
        <v>363</v>
      </c>
      <c r="R83" s="71">
        <v>7</v>
      </c>
      <c r="S83" s="70" t="s">
        <v>35</v>
      </c>
      <c r="T83" s="70" t="s">
        <v>35</v>
      </c>
      <c r="U83" s="70" t="s">
        <v>35</v>
      </c>
      <c r="V83" s="70" t="s">
        <v>18</v>
      </c>
      <c r="W83" s="70" t="s">
        <v>18</v>
      </c>
      <c r="X83" s="70" t="s">
        <v>18</v>
      </c>
      <c r="Y83" s="70" t="s">
        <v>19</v>
      </c>
      <c r="Z83" s="70" t="s">
        <v>18</v>
      </c>
      <c r="AA83" s="70" t="s">
        <v>255</v>
      </c>
      <c r="AB83" s="70" t="s">
        <v>255</v>
      </c>
      <c r="AC83" t="s">
        <v>18</v>
      </c>
    </row>
    <row r="84" spans="1:29" x14ac:dyDescent="0.2">
      <c r="A84" s="70"/>
      <c r="B84" s="71" t="s">
        <v>337</v>
      </c>
      <c r="C84" s="71">
        <v>2005</v>
      </c>
      <c r="D84" s="72" t="s">
        <v>316</v>
      </c>
      <c r="E84" s="71" t="s">
        <v>230</v>
      </c>
      <c r="F84" s="71" t="s">
        <v>1955</v>
      </c>
      <c r="G84" s="71" t="s">
        <v>317</v>
      </c>
      <c r="L84" s="71" t="s">
        <v>320</v>
      </c>
      <c r="M84" s="71" t="s">
        <v>3161</v>
      </c>
      <c r="O84" s="123" t="s">
        <v>3162</v>
      </c>
      <c r="P84" s="71" t="s">
        <v>319</v>
      </c>
      <c r="Q84" s="71" t="s">
        <v>321</v>
      </c>
      <c r="R84" s="71" t="s">
        <v>2702</v>
      </c>
      <c r="S84" s="70" t="s">
        <v>35</v>
      </c>
      <c r="T84" s="70" t="s">
        <v>35</v>
      </c>
      <c r="U84" s="70" t="s">
        <v>35</v>
      </c>
      <c r="V84" s="70" t="s">
        <v>18</v>
      </c>
      <c r="W84" s="70" t="s">
        <v>18</v>
      </c>
      <c r="X84" s="70" t="s">
        <v>18</v>
      </c>
      <c r="Y84" s="90" t="s">
        <v>3355</v>
      </c>
      <c r="Z84" s="90" t="s">
        <v>18</v>
      </c>
      <c r="AA84" s="90" t="s">
        <v>18</v>
      </c>
      <c r="AB84" s="90" t="s">
        <v>18</v>
      </c>
      <c r="AC84" s="90" t="s">
        <v>18</v>
      </c>
    </row>
    <row r="85" spans="1:29" x14ac:dyDescent="0.2">
      <c r="A85" s="70"/>
      <c r="B85" s="71" t="s">
        <v>1373</v>
      </c>
      <c r="C85" s="71">
        <v>2001</v>
      </c>
      <c r="D85" s="72" t="s">
        <v>2703</v>
      </c>
      <c r="E85" s="71" t="s">
        <v>241</v>
      </c>
      <c r="F85" s="71" t="s">
        <v>1383</v>
      </c>
      <c r="G85" s="71" t="s">
        <v>1374</v>
      </c>
      <c r="L85" s="71" t="s">
        <v>1376</v>
      </c>
      <c r="M85" s="71" t="s">
        <v>2704</v>
      </c>
      <c r="O85" s="123" t="s">
        <v>3113</v>
      </c>
      <c r="P85" s="71" t="s">
        <v>1377</v>
      </c>
      <c r="Q85" s="71" t="s">
        <v>256</v>
      </c>
      <c r="R85" s="71">
        <v>0</v>
      </c>
      <c r="S85" s="70" t="s">
        <v>484</v>
      </c>
      <c r="T85" s="70" t="s">
        <v>1378</v>
      </c>
      <c r="U85" s="70" t="s">
        <v>1379</v>
      </c>
      <c r="V85" s="70" t="s">
        <v>18</v>
      </c>
      <c r="W85" s="70" t="s">
        <v>18</v>
      </c>
      <c r="X85" s="70" t="s">
        <v>18</v>
      </c>
    </row>
    <row r="86" spans="1:29" x14ac:dyDescent="0.2">
      <c r="A86" t="s">
        <v>3265</v>
      </c>
      <c r="B86" t="s">
        <v>213</v>
      </c>
      <c r="C86" s="37">
        <v>2016</v>
      </c>
      <c r="D86" t="s">
        <v>1262</v>
      </c>
      <c r="E86" t="s">
        <v>230</v>
      </c>
      <c r="F86" t="s">
        <v>1263</v>
      </c>
      <c r="G86" t="s">
        <v>3266</v>
      </c>
      <c r="L86" t="s">
        <v>439</v>
      </c>
      <c r="M86" t="s">
        <v>1264</v>
      </c>
      <c r="N86"/>
      <c r="O86" s="57" t="s">
        <v>3850</v>
      </c>
      <c r="P86" t="s">
        <v>386</v>
      </c>
      <c r="Q86" t="s">
        <v>3267</v>
      </c>
      <c r="R86">
        <v>180</v>
      </c>
      <c r="S86" t="s">
        <v>326</v>
      </c>
      <c r="T86" t="s">
        <v>829</v>
      </c>
      <c r="U86" t="s">
        <v>3268</v>
      </c>
      <c r="V86" t="s">
        <v>18</v>
      </c>
      <c r="W86" t="s">
        <v>18</v>
      </c>
      <c r="X86" t="s">
        <v>18</v>
      </c>
    </row>
    <row r="87" spans="1:29" ht="48" x14ac:dyDescent="0.2">
      <c r="A87" s="75"/>
      <c r="B87" s="76" t="s">
        <v>213</v>
      </c>
      <c r="C87" s="76">
        <v>2014</v>
      </c>
      <c r="D87" s="77" t="s">
        <v>215</v>
      </c>
      <c r="E87" s="76" t="s">
        <v>230</v>
      </c>
      <c r="F87" s="76" t="s">
        <v>214</v>
      </c>
      <c r="G87" s="76" t="s">
        <v>2706</v>
      </c>
      <c r="L87" s="76" t="s">
        <v>443</v>
      </c>
      <c r="M87" s="76" t="s">
        <v>53</v>
      </c>
      <c r="O87" s="125" t="s">
        <v>3851</v>
      </c>
      <c r="P87" s="76" t="s">
        <v>1782</v>
      </c>
      <c r="Q87" s="76" t="s">
        <v>2707</v>
      </c>
      <c r="R87" s="76">
        <v>13</v>
      </c>
      <c r="S87" s="75" t="s">
        <v>255</v>
      </c>
      <c r="T87" s="75" t="s">
        <v>255</v>
      </c>
      <c r="U87" s="75" t="s">
        <v>255</v>
      </c>
      <c r="V87" s="75" t="s">
        <v>19</v>
      </c>
      <c r="W87" s="75" t="s">
        <v>19</v>
      </c>
      <c r="X87" s="75" t="s">
        <v>18</v>
      </c>
    </row>
    <row r="88" spans="1:29" x14ac:dyDescent="0.2">
      <c r="A88" s="70" t="s">
        <v>3163</v>
      </c>
      <c r="B88" s="71" t="s">
        <v>828</v>
      </c>
      <c r="C88" s="71">
        <v>2013</v>
      </c>
      <c r="D88" s="72" t="s">
        <v>2708</v>
      </c>
      <c r="E88" s="71" t="s">
        <v>230</v>
      </c>
      <c r="F88" s="71" t="s">
        <v>826</v>
      </c>
      <c r="G88" s="71" t="s">
        <v>830</v>
      </c>
      <c r="L88" s="71" t="s">
        <v>800</v>
      </c>
      <c r="M88" s="71" t="s">
        <v>3164</v>
      </c>
      <c r="O88" s="123" t="s">
        <v>3852</v>
      </c>
      <c r="P88" s="71" t="s">
        <v>831</v>
      </c>
      <c r="Q88" s="71" t="s">
        <v>2709</v>
      </c>
      <c r="R88" s="71">
        <v>612</v>
      </c>
      <c r="S88" s="70" t="s">
        <v>326</v>
      </c>
      <c r="T88" s="70" t="s">
        <v>829</v>
      </c>
      <c r="U88" s="70" t="s">
        <v>643</v>
      </c>
      <c r="V88" s="70" t="s">
        <v>18</v>
      </c>
      <c r="W88" s="70" t="s">
        <v>18</v>
      </c>
      <c r="X88" s="70" t="s">
        <v>18</v>
      </c>
    </row>
    <row r="89" spans="1:29" ht="144" x14ac:dyDescent="0.2">
      <c r="A89" s="70" t="s">
        <v>3054</v>
      </c>
      <c r="B89" s="71" t="s">
        <v>3242</v>
      </c>
      <c r="C89" s="71">
        <v>2014</v>
      </c>
      <c r="D89" s="72" t="s">
        <v>2710</v>
      </c>
      <c r="E89" s="71" t="s">
        <v>230</v>
      </c>
      <c r="F89" s="71" t="s">
        <v>955</v>
      </c>
      <c r="G89" s="71" t="s">
        <v>2711</v>
      </c>
      <c r="L89" s="71" t="s">
        <v>958</v>
      </c>
      <c r="M89" s="71" t="s">
        <v>2712</v>
      </c>
      <c r="O89" s="123" t="s">
        <v>3853</v>
      </c>
      <c r="P89" s="71" t="s">
        <v>1782</v>
      </c>
      <c r="Q89" s="70" t="s">
        <v>2713</v>
      </c>
      <c r="R89" s="70">
        <v>19</v>
      </c>
      <c r="S89" s="70"/>
      <c r="T89" s="70"/>
      <c r="U89" s="70"/>
      <c r="V89" s="70"/>
      <c r="W89" s="70"/>
      <c r="X89" s="70"/>
    </row>
    <row r="90" spans="1:29" x14ac:dyDescent="0.2">
      <c r="A90" s="70" t="s">
        <v>3102</v>
      </c>
      <c r="B90" s="71" t="s">
        <v>645</v>
      </c>
      <c r="C90" s="71">
        <v>2011</v>
      </c>
      <c r="D90" s="72" t="s">
        <v>644</v>
      </c>
      <c r="E90" s="71" t="s">
        <v>230</v>
      </c>
      <c r="F90" s="71" t="s">
        <v>313</v>
      </c>
      <c r="G90" s="71" t="s">
        <v>651</v>
      </c>
      <c r="L90" s="71" t="s">
        <v>646</v>
      </c>
      <c r="M90" s="71" t="s">
        <v>650</v>
      </c>
      <c r="O90" s="123" t="s">
        <v>3119</v>
      </c>
      <c r="P90" s="71" t="s">
        <v>733</v>
      </c>
      <c r="Q90" s="70"/>
      <c r="R90" s="71">
        <v>27</v>
      </c>
      <c r="S90" s="70" t="s">
        <v>647</v>
      </c>
      <c r="T90" s="70" t="s">
        <v>648</v>
      </c>
      <c r="U90" s="70" t="s">
        <v>649</v>
      </c>
      <c r="V90" s="70" t="s">
        <v>18</v>
      </c>
      <c r="W90" s="70" t="s">
        <v>18</v>
      </c>
      <c r="X90" s="70" t="s">
        <v>18</v>
      </c>
    </row>
    <row r="91" spans="1:29" ht="112" x14ac:dyDescent="0.2">
      <c r="A91" s="70" t="s">
        <v>3103</v>
      </c>
      <c r="B91" s="71" t="s">
        <v>968</v>
      </c>
      <c r="C91" s="71">
        <v>2014</v>
      </c>
      <c r="D91" s="72" t="s">
        <v>2714</v>
      </c>
      <c r="E91" s="71" t="s">
        <v>230</v>
      </c>
      <c r="F91" s="71" t="s">
        <v>973</v>
      </c>
      <c r="G91" s="71" t="s">
        <v>972</v>
      </c>
      <c r="L91" s="71" t="s">
        <v>970</v>
      </c>
      <c r="M91" s="71" t="s">
        <v>2715</v>
      </c>
      <c r="O91" s="123" t="s">
        <v>3854</v>
      </c>
      <c r="P91" s="71" t="s">
        <v>386</v>
      </c>
      <c r="Q91" s="71" t="s">
        <v>255</v>
      </c>
      <c r="R91" s="71" t="s">
        <v>1893</v>
      </c>
      <c r="S91" s="70" t="s">
        <v>971</v>
      </c>
      <c r="T91" s="70" t="s">
        <v>975</v>
      </c>
      <c r="U91" s="70" t="s">
        <v>975</v>
      </c>
      <c r="V91" s="70" t="s">
        <v>19</v>
      </c>
      <c r="W91" s="70" t="s">
        <v>18</v>
      </c>
      <c r="X91" s="70" t="s">
        <v>19</v>
      </c>
    </row>
    <row r="92" spans="1:29" x14ac:dyDescent="0.2">
      <c r="A92" s="70" t="s">
        <v>3671</v>
      </c>
      <c r="B92" s="70" t="s">
        <v>2103</v>
      </c>
      <c r="C92" s="70">
        <v>2001</v>
      </c>
      <c r="D92" s="78" t="s">
        <v>2716</v>
      </c>
      <c r="E92" s="70" t="s">
        <v>230</v>
      </c>
      <c r="F92" s="70" t="s">
        <v>2170</v>
      </c>
      <c r="G92" s="70" t="s">
        <v>2167</v>
      </c>
      <c r="L92" s="70" t="s">
        <v>522</v>
      </c>
      <c r="M92" s="70" t="s">
        <v>2717</v>
      </c>
      <c r="O92" s="126" t="s">
        <v>3672</v>
      </c>
      <c r="P92" s="70" t="s">
        <v>2168</v>
      </c>
      <c r="Q92" s="70" t="s">
        <v>2169</v>
      </c>
      <c r="R92" s="70">
        <v>200</v>
      </c>
      <c r="S92" s="70" t="s">
        <v>252</v>
      </c>
      <c r="T92" s="70" t="s">
        <v>255</v>
      </c>
      <c r="U92" s="70" t="s">
        <v>255</v>
      </c>
      <c r="V92" s="70" t="s">
        <v>18</v>
      </c>
      <c r="W92" s="70" t="s">
        <v>18</v>
      </c>
      <c r="X92" s="70" t="s">
        <v>18</v>
      </c>
    </row>
    <row r="93" spans="1:29" x14ac:dyDescent="0.2">
      <c r="A93" s="70" t="s">
        <v>2484</v>
      </c>
      <c r="B93" s="71" t="s">
        <v>2483</v>
      </c>
      <c r="C93" s="71">
        <v>2007</v>
      </c>
      <c r="D93" s="72" t="s">
        <v>288</v>
      </c>
      <c r="E93" s="71" t="s">
        <v>230</v>
      </c>
      <c r="F93" s="71" t="s">
        <v>329</v>
      </c>
      <c r="G93" s="71" t="s">
        <v>289</v>
      </c>
      <c r="L93" s="71" t="s">
        <v>3165</v>
      </c>
      <c r="M93" s="71" t="s">
        <v>2718</v>
      </c>
      <c r="O93" s="123" t="s">
        <v>3166</v>
      </c>
      <c r="P93" s="71" t="s">
        <v>2719</v>
      </c>
      <c r="Q93" s="71" t="s">
        <v>2720</v>
      </c>
      <c r="R93" s="71">
        <v>110</v>
      </c>
      <c r="S93" s="70" t="s">
        <v>326</v>
      </c>
      <c r="T93" s="70" t="s">
        <v>325</v>
      </c>
      <c r="U93" s="70" t="s">
        <v>35</v>
      </c>
      <c r="V93" s="70" t="s">
        <v>18</v>
      </c>
      <c r="W93" s="70" t="s">
        <v>18</v>
      </c>
      <c r="X93" s="70" t="s">
        <v>18</v>
      </c>
    </row>
    <row r="94" spans="1:29" ht="64" x14ac:dyDescent="0.2">
      <c r="A94" s="70"/>
      <c r="B94" s="71" t="s">
        <v>1323</v>
      </c>
      <c r="C94" s="71">
        <v>2017</v>
      </c>
      <c r="D94" s="72" t="s">
        <v>2721</v>
      </c>
      <c r="E94" s="71" t="s">
        <v>241</v>
      </c>
      <c r="F94" s="71" t="s">
        <v>1324</v>
      </c>
      <c r="G94" s="71" t="s">
        <v>1332</v>
      </c>
      <c r="L94" s="71" t="s">
        <v>443</v>
      </c>
      <c r="M94" s="71" t="s">
        <v>2722</v>
      </c>
      <c r="O94" s="123" t="s">
        <v>3855</v>
      </c>
      <c r="P94" s="71" t="s">
        <v>1326</v>
      </c>
      <c r="Q94" s="71" t="s">
        <v>1327</v>
      </c>
      <c r="R94" s="71">
        <v>2</v>
      </c>
      <c r="S94" s="70" t="s">
        <v>1330</v>
      </c>
      <c r="T94" s="70" t="s">
        <v>1328</v>
      </c>
      <c r="U94" s="70" t="s">
        <v>1329</v>
      </c>
      <c r="V94" s="70" t="s">
        <v>19</v>
      </c>
      <c r="W94" s="70" t="s">
        <v>19</v>
      </c>
      <c r="X94" s="70" t="s">
        <v>19</v>
      </c>
    </row>
    <row r="95" spans="1:29" ht="80" x14ac:dyDescent="0.2">
      <c r="A95" s="70"/>
      <c r="B95" s="71" t="s">
        <v>838</v>
      </c>
      <c r="C95" s="71">
        <v>2013</v>
      </c>
      <c r="D95" s="72" t="s">
        <v>2723</v>
      </c>
      <c r="E95" s="71" t="s">
        <v>241</v>
      </c>
      <c r="F95" s="71" t="s">
        <v>844</v>
      </c>
      <c r="G95" s="71" t="s">
        <v>2494</v>
      </c>
      <c r="L95" s="71" t="s">
        <v>842</v>
      </c>
      <c r="M95" s="71" t="s">
        <v>2724</v>
      </c>
      <c r="O95" s="123" t="s">
        <v>3856</v>
      </c>
      <c r="P95" s="71" t="s">
        <v>841</v>
      </c>
      <c r="Q95" s="71" t="s">
        <v>256</v>
      </c>
      <c r="R95" s="71">
        <v>0</v>
      </c>
      <c r="S95" s="70" t="s">
        <v>840</v>
      </c>
      <c r="T95" s="70" t="s">
        <v>839</v>
      </c>
      <c r="U95" s="70" t="s">
        <v>643</v>
      </c>
      <c r="V95" s="70" t="s">
        <v>18</v>
      </c>
      <c r="W95" s="70" t="s">
        <v>19</v>
      </c>
      <c r="X95" s="70" t="s">
        <v>19</v>
      </c>
    </row>
    <row r="96" spans="1:29" ht="80" x14ac:dyDescent="0.2">
      <c r="A96" s="75"/>
      <c r="B96" s="76" t="s">
        <v>1433</v>
      </c>
      <c r="C96" s="76">
        <v>2007</v>
      </c>
      <c r="D96" s="77" t="s">
        <v>75</v>
      </c>
      <c r="E96" s="76" t="s">
        <v>241</v>
      </c>
      <c r="F96" s="76" t="s">
        <v>71</v>
      </c>
      <c r="G96" s="76" t="s">
        <v>72</v>
      </c>
      <c r="L96" s="76" t="s">
        <v>1777</v>
      </c>
      <c r="M96" s="76" t="s">
        <v>2725</v>
      </c>
      <c r="O96" s="125" t="s">
        <v>3857</v>
      </c>
      <c r="P96" s="76" t="s">
        <v>74</v>
      </c>
      <c r="Q96" s="76" t="s">
        <v>2726</v>
      </c>
      <c r="R96" s="76">
        <v>12</v>
      </c>
      <c r="S96" s="75" t="s">
        <v>255</v>
      </c>
      <c r="T96" s="75" t="s">
        <v>36</v>
      </c>
      <c r="U96" s="75" t="s">
        <v>255</v>
      </c>
      <c r="V96" s="75" t="s">
        <v>19</v>
      </c>
      <c r="W96" s="75" t="s">
        <v>19</v>
      </c>
      <c r="X96" s="75" t="s">
        <v>18</v>
      </c>
    </row>
    <row r="97" spans="1:24" x14ac:dyDescent="0.2">
      <c r="A97" s="70"/>
      <c r="B97" s="71" t="s">
        <v>1155</v>
      </c>
      <c r="C97" s="71">
        <v>2015</v>
      </c>
      <c r="D97" s="72" t="s">
        <v>2727</v>
      </c>
      <c r="E97" s="71" t="s">
        <v>241</v>
      </c>
      <c r="F97" s="71" t="s">
        <v>826</v>
      </c>
      <c r="G97" s="71" t="s">
        <v>1159</v>
      </c>
      <c r="L97" s="71" t="s">
        <v>1161</v>
      </c>
      <c r="M97" s="71" t="s">
        <v>1162</v>
      </c>
      <c r="O97" s="123" t="s">
        <v>3167</v>
      </c>
      <c r="P97" s="71" t="s">
        <v>1160</v>
      </c>
      <c r="Q97" s="71" t="s">
        <v>256</v>
      </c>
      <c r="R97" s="71">
        <v>0</v>
      </c>
      <c r="S97" s="70" t="s">
        <v>1156</v>
      </c>
      <c r="T97" s="70" t="s">
        <v>1157</v>
      </c>
      <c r="U97" s="70" t="s">
        <v>1158</v>
      </c>
      <c r="V97" s="70" t="s">
        <v>18</v>
      </c>
      <c r="W97" s="70" t="s">
        <v>18</v>
      </c>
      <c r="X97" s="70" t="s">
        <v>18</v>
      </c>
    </row>
    <row r="98" spans="1:24" x14ac:dyDescent="0.2">
      <c r="A98" t="s">
        <v>1510</v>
      </c>
      <c r="B98" t="s">
        <v>1506</v>
      </c>
      <c r="C98" s="37">
        <v>2010</v>
      </c>
      <c r="D98" t="s">
        <v>1505</v>
      </c>
      <c r="E98" t="s">
        <v>230</v>
      </c>
      <c r="F98" t="s">
        <v>1507</v>
      </c>
      <c r="G98" t="s">
        <v>1508</v>
      </c>
      <c r="L98" t="s">
        <v>443</v>
      </c>
      <c r="M98" t="s">
        <v>1509</v>
      </c>
      <c r="N98"/>
      <c r="O98" s="57" t="s">
        <v>2392</v>
      </c>
      <c r="P98" t="s">
        <v>386</v>
      </c>
      <c r="Q98" t="s">
        <v>1511</v>
      </c>
      <c r="R98">
        <v>3</v>
      </c>
      <c r="S98" t="s">
        <v>255</v>
      </c>
      <c r="T98" t="s">
        <v>255</v>
      </c>
      <c r="U98" t="s">
        <v>255</v>
      </c>
      <c r="V98" t="s">
        <v>18</v>
      </c>
      <c r="W98" t="s">
        <v>18</v>
      </c>
      <c r="X98" t="s">
        <v>18</v>
      </c>
    </row>
    <row r="99" spans="1:24" x14ac:dyDescent="0.2">
      <c r="A99" s="70"/>
      <c r="B99" s="71" t="s">
        <v>480</v>
      </c>
      <c r="C99" s="71">
        <v>2008.1</v>
      </c>
      <c r="D99" s="72" t="s">
        <v>479</v>
      </c>
      <c r="E99" s="71" t="s">
        <v>241</v>
      </c>
      <c r="F99" s="71" t="s">
        <v>481</v>
      </c>
      <c r="G99" s="71" t="s">
        <v>487</v>
      </c>
      <c r="L99" s="71" t="s">
        <v>816</v>
      </c>
      <c r="M99" s="71" t="s">
        <v>2728</v>
      </c>
      <c r="O99" s="123" t="s">
        <v>3168</v>
      </c>
      <c r="P99" s="71" t="s">
        <v>491</v>
      </c>
      <c r="Q99" s="71" t="s">
        <v>482</v>
      </c>
      <c r="R99" s="71">
        <v>14</v>
      </c>
      <c r="S99" s="70" t="s">
        <v>255</v>
      </c>
      <c r="T99" s="70" t="s">
        <v>483</v>
      </c>
      <c r="U99" s="70" t="s">
        <v>484</v>
      </c>
      <c r="V99" s="70" t="s">
        <v>18</v>
      </c>
      <c r="W99" s="70" t="s">
        <v>18</v>
      </c>
      <c r="X99" s="70" t="s">
        <v>18</v>
      </c>
    </row>
    <row r="100" spans="1:24" x14ac:dyDescent="0.2">
      <c r="A100" s="70"/>
      <c r="B100" s="71" t="s">
        <v>480</v>
      </c>
      <c r="C100" s="71">
        <v>2008.2</v>
      </c>
      <c r="D100" s="72" t="s">
        <v>486</v>
      </c>
      <c r="E100" s="71" t="s">
        <v>241</v>
      </c>
      <c r="F100" s="71" t="s">
        <v>78</v>
      </c>
      <c r="G100" s="71" t="s">
        <v>488</v>
      </c>
      <c r="L100" s="71" t="s">
        <v>805</v>
      </c>
      <c r="M100" s="71" t="s">
        <v>2729</v>
      </c>
      <c r="O100" s="123" t="s">
        <v>3169</v>
      </c>
      <c r="P100" s="71" t="s">
        <v>490</v>
      </c>
      <c r="Q100" s="71" t="s">
        <v>256</v>
      </c>
      <c r="R100" s="71">
        <v>0</v>
      </c>
      <c r="S100" s="70" t="s">
        <v>489</v>
      </c>
      <c r="T100" s="70" t="s">
        <v>255</v>
      </c>
      <c r="U100" s="70" t="s">
        <v>484</v>
      </c>
      <c r="V100" s="70" t="s">
        <v>18</v>
      </c>
      <c r="W100" s="70" t="s">
        <v>18</v>
      </c>
      <c r="X100" s="70" t="s">
        <v>18</v>
      </c>
    </row>
    <row r="101" spans="1:24" x14ac:dyDescent="0.2">
      <c r="A101" t="s">
        <v>847</v>
      </c>
      <c r="B101" t="s">
        <v>846</v>
      </c>
      <c r="C101" s="37">
        <v>2013</v>
      </c>
      <c r="D101" s="105" t="s">
        <v>2730</v>
      </c>
      <c r="E101" t="s">
        <v>230</v>
      </c>
      <c r="F101" t="s">
        <v>2269</v>
      </c>
      <c r="G101" t="s">
        <v>2270</v>
      </c>
      <c r="L101" t="s">
        <v>848</v>
      </c>
      <c r="M101" t="s">
        <v>849</v>
      </c>
      <c r="N101"/>
      <c r="O101" s="57" t="s">
        <v>3858</v>
      </c>
      <c r="P101" t="s">
        <v>2731</v>
      </c>
      <c r="Q101" t="s">
        <v>2272</v>
      </c>
      <c r="R101">
        <v>7</v>
      </c>
      <c r="S101" t="s">
        <v>255</v>
      </c>
      <c r="T101" t="s">
        <v>776</v>
      </c>
      <c r="U101" t="s">
        <v>255</v>
      </c>
      <c r="V101" t="s">
        <v>18</v>
      </c>
      <c r="W101" t="s">
        <v>18</v>
      </c>
      <c r="X101" t="s">
        <v>18</v>
      </c>
    </row>
    <row r="102" spans="1:24" ht="64" x14ac:dyDescent="0.2">
      <c r="A102" s="70"/>
      <c r="B102" s="71" t="s">
        <v>336</v>
      </c>
      <c r="C102" s="71">
        <v>2007</v>
      </c>
      <c r="D102" s="72" t="s">
        <v>330</v>
      </c>
      <c r="E102" s="71" t="s">
        <v>230</v>
      </c>
      <c r="F102" s="71" t="s">
        <v>332</v>
      </c>
      <c r="G102" s="73" t="s">
        <v>1961</v>
      </c>
      <c r="L102" s="71" t="s">
        <v>800</v>
      </c>
      <c r="M102" s="71" t="s">
        <v>2734</v>
      </c>
      <c r="O102" s="123" t="s">
        <v>3859</v>
      </c>
      <c r="P102" s="71" t="s">
        <v>2735</v>
      </c>
      <c r="Q102" s="71" t="s">
        <v>2736</v>
      </c>
      <c r="R102" s="71">
        <v>3</v>
      </c>
      <c r="S102" s="70"/>
      <c r="T102" s="70"/>
      <c r="U102" s="70"/>
      <c r="V102" s="70"/>
      <c r="W102" s="70"/>
      <c r="X102" s="70"/>
    </row>
    <row r="103" spans="1:24" ht="32" x14ac:dyDescent="0.2">
      <c r="A103" s="70"/>
      <c r="B103" s="71" t="s">
        <v>373</v>
      </c>
      <c r="C103" s="71">
        <v>2005</v>
      </c>
      <c r="D103" s="72" t="s">
        <v>372</v>
      </c>
      <c r="E103" s="71" t="s">
        <v>230</v>
      </c>
      <c r="F103" s="71" t="s">
        <v>374</v>
      </c>
      <c r="G103" s="71" t="s">
        <v>375</v>
      </c>
      <c r="L103" s="71" t="s">
        <v>808</v>
      </c>
      <c r="M103" s="71" t="s">
        <v>2737</v>
      </c>
      <c r="O103" s="123" t="s">
        <v>3170</v>
      </c>
      <c r="P103" s="71" t="s">
        <v>376</v>
      </c>
      <c r="Q103" s="71" t="s">
        <v>377</v>
      </c>
      <c r="R103" s="71">
        <v>11</v>
      </c>
      <c r="S103" s="70" t="s">
        <v>379</v>
      </c>
      <c r="T103" s="70" t="s">
        <v>380</v>
      </c>
      <c r="U103" s="70" t="s">
        <v>378</v>
      </c>
      <c r="V103" s="70" t="s">
        <v>18</v>
      </c>
      <c r="W103" s="70" t="s">
        <v>18</v>
      </c>
      <c r="X103" s="70" t="s">
        <v>18</v>
      </c>
    </row>
    <row r="104" spans="1:24" ht="112" x14ac:dyDescent="0.2">
      <c r="A104" s="75" t="s">
        <v>3099</v>
      </c>
      <c r="B104" s="76" t="s">
        <v>3761</v>
      </c>
      <c r="C104" s="76">
        <v>2010</v>
      </c>
      <c r="D104" s="77" t="s">
        <v>150</v>
      </c>
      <c r="E104" s="76" t="s">
        <v>241</v>
      </c>
      <c r="F104" s="76" t="s">
        <v>148</v>
      </c>
      <c r="G104" s="76" t="s">
        <v>1803</v>
      </c>
      <c r="L104" s="76" t="s">
        <v>1804</v>
      </c>
      <c r="M104" s="76" t="s">
        <v>2738</v>
      </c>
      <c r="O104" s="125" t="s">
        <v>3860</v>
      </c>
      <c r="P104" s="76" t="s">
        <v>1805</v>
      </c>
      <c r="Q104" s="76" t="s">
        <v>1806</v>
      </c>
      <c r="R104" s="76">
        <v>0</v>
      </c>
      <c r="S104" s="75" t="s">
        <v>255</v>
      </c>
      <c r="T104" s="75" t="s">
        <v>1807</v>
      </c>
      <c r="U104" s="75" t="s">
        <v>255</v>
      </c>
      <c r="V104" s="75" t="s">
        <v>19</v>
      </c>
      <c r="W104" s="75" t="s">
        <v>19</v>
      </c>
      <c r="X104" s="75" t="s">
        <v>19</v>
      </c>
    </row>
    <row r="105" spans="1:24" ht="48" x14ac:dyDescent="0.2">
      <c r="A105" s="75" t="s">
        <v>2508</v>
      </c>
      <c r="B105" s="76" t="s">
        <v>2521</v>
      </c>
      <c r="C105" s="76">
        <v>2005</v>
      </c>
      <c r="D105" s="77" t="s">
        <v>38</v>
      </c>
      <c r="E105" s="76" t="s">
        <v>230</v>
      </c>
      <c r="F105" s="76" t="s">
        <v>29</v>
      </c>
      <c r="G105" s="76" t="s">
        <v>1765</v>
      </c>
      <c r="L105" s="76" t="s">
        <v>537</v>
      </c>
      <c r="M105" s="76" t="s">
        <v>232</v>
      </c>
      <c r="O105" s="125" t="s">
        <v>3861</v>
      </c>
      <c r="P105" s="76" t="s">
        <v>31</v>
      </c>
      <c r="Q105" s="76" t="s">
        <v>39</v>
      </c>
      <c r="R105" s="76">
        <v>53</v>
      </c>
      <c r="S105" s="75" t="s">
        <v>40</v>
      </c>
      <c r="T105" s="75" t="s">
        <v>41</v>
      </c>
      <c r="U105" s="75" t="s">
        <v>255</v>
      </c>
      <c r="V105" s="75" t="s">
        <v>19</v>
      </c>
      <c r="W105" s="75" t="s">
        <v>18</v>
      </c>
      <c r="X105" s="75" t="s">
        <v>19</v>
      </c>
    </row>
    <row r="106" spans="1:24" x14ac:dyDescent="0.2">
      <c r="A106" s="70"/>
      <c r="B106" s="71" t="s">
        <v>1273</v>
      </c>
      <c r="C106" s="71">
        <v>2016</v>
      </c>
      <c r="D106" s="72" t="s">
        <v>2739</v>
      </c>
      <c r="E106" s="71" t="s">
        <v>230</v>
      </c>
      <c r="F106" s="71" t="s">
        <v>1271</v>
      </c>
      <c r="G106" s="71" t="s">
        <v>1270</v>
      </c>
      <c r="L106" s="71" t="s">
        <v>1269</v>
      </c>
      <c r="M106" s="71" t="s">
        <v>2740</v>
      </c>
      <c r="O106" s="123" t="s">
        <v>3162</v>
      </c>
      <c r="P106" s="71" t="s">
        <v>1276</v>
      </c>
      <c r="Q106" s="71" t="s">
        <v>1275</v>
      </c>
      <c r="R106" s="71">
        <v>29</v>
      </c>
      <c r="S106" s="70" t="s">
        <v>255</v>
      </c>
      <c r="T106" s="70" t="s">
        <v>1274</v>
      </c>
      <c r="U106" s="70" t="s">
        <v>255</v>
      </c>
      <c r="V106" s="70" t="s">
        <v>18</v>
      </c>
      <c r="W106" s="70" t="s">
        <v>18</v>
      </c>
      <c r="X106" s="70" t="s">
        <v>18</v>
      </c>
    </row>
    <row r="107" spans="1:24" ht="64" x14ac:dyDescent="0.2">
      <c r="A107" s="70" t="s">
        <v>3100</v>
      </c>
      <c r="B107" s="70" t="s">
        <v>2111</v>
      </c>
      <c r="C107" s="70">
        <v>2003</v>
      </c>
      <c r="D107" s="78" t="s">
        <v>2741</v>
      </c>
      <c r="E107" s="70" t="s">
        <v>230</v>
      </c>
      <c r="F107" s="70" t="s">
        <v>2175</v>
      </c>
      <c r="G107" s="70" t="s">
        <v>2172</v>
      </c>
      <c r="L107" s="70" t="s">
        <v>949</v>
      </c>
      <c r="M107" s="70" t="s">
        <v>2742</v>
      </c>
      <c r="O107" s="126" t="s">
        <v>3862</v>
      </c>
      <c r="P107" s="70" t="s">
        <v>1782</v>
      </c>
      <c r="Q107" s="70" t="s">
        <v>2176</v>
      </c>
      <c r="R107" s="70" t="s">
        <v>1893</v>
      </c>
      <c r="S107" s="70" t="s">
        <v>2174</v>
      </c>
      <c r="T107" s="70" t="s">
        <v>255</v>
      </c>
      <c r="U107" s="70" t="s">
        <v>255</v>
      </c>
      <c r="V107" s="70" t="s">
        <v>19</v>
      </c>
      <c r="W107" s="70" t="s">
        <v>18</v>
      </c>
      <c r="X107" s="70" t="s">
        <v>18</v>
      </c>
    </row>
    <row r="108" spans="1:24" ht="96" x14ac:dyDescent="0.2">
      <c r="A108" s="70"/>
      <c r="B108" s="71" t="s">
        <v>1278</v>
      </c>
      <c r="C108" s="71">
        <v>2016</v>
      </c>
      <c r="D108" s="72" t="s">
        <v>1277</v>
      </c>
      <c r="E108" s="71" t="s">
        <v>241</v>
      </c>
      <c r="F108" s="71" t="s">
        <v>2743</v>
      </c>
      <c r="G108" s="71" t="s">
        <v>1283</v>
      </c>
      <c r="L108" s="71" t="s">
        <v>443</v>
      </c>
      <c r="M108" s="71" t="s">
        <v>2744</v>
      </c>
      <c r="O108" s="123" t="s">
        <v>3863</v>
      </c>
      <c r="P108" s="71" t="s">
        <v>2745</v>
      </c>
      <c r="Q108" s="71" t="s">
        <v>1284</v>
      </c>
      <c r="R108" s="71">
        <v>6</v>
      </c>
      <c r="S108" s="70" t="s">
        <v>255</v>
      </c>
      <c r="T108" s="70" t="s">
        <v>1279</v>
      </c>
      <c r="U108" s="70" t="s">
        <v>1285</v>
      </c>
      <c r="V108" s="70" t="s">
        <v>19</v>
      </c>
      <c r="W108" s="70" t="s">
        <v>19</v>
      </c>
      <c r="X108" s="70" t="s">
        <v>19</v>
      </c>
    </row>
    <row r="109" spans="1:24" ht="240" x14ac:dyDescent="0.2">
      <c r="A109" s="70" t="s">
        <v>2498</v>
      </c>
      <c r="B109" s="71" t="s">
        <v>528</v>
      </c>
      <c r="C109" s="71">
        <v>2009</v>
      </c>
      <c r="D109" s="72" t="s">
        <v>527</v>
      </c>
      <c r="E109" s="71" t="s">
        <v>230</v>
      </c>
      <c r="F109" s="71" t="s">
        <v>532</v>
      </c>
      <c r="G109" s="71" t="s">
        <v>3171</v>
      </c>
      <c r="L109" s="71" t="s">
        <v>533</v>
      </c>
      <c r="M109" s="71" t="s">
        <v>531</v>
      </c>
      <c r="O109" s="123" t="s">
        <v>3864</v>
      </c>
      <c r="P109" s="71" t="s">
        <v>529</v>
      </c>
      <c r="Q109" s="71" t="s">
        <v>1981</v>
      </c>
      <c r="R109" s="71">
        <v>91</v>
      </c>
      <c r="S109" s="70" t="s">
        <v>534</v>
      </c>
      <c r="T109" s="70" t="s">
        <v>432</v>
      </c>
      <c r="U109" s="70" t="s">
        <v>35</v>
      </c>
      <c r="V109" s="70" t="s">
        <v>19</v>
      </c>
      <c r="W109" s="70" t="s">
        <v>19</v>
      </c>
      <c r="X109" s="70" t="s">
        <v>19</v>
      </c>
    </row>
    <row r="110" spans="1:24" ht="176" x14ac:dyDescent="0.2">
      <c r="A110" s="75"/>
      <c r="B110" s="76" t="s">
        <v>3244</v>
      </c>
      <c r="C110" s="76">
        <v>2010</v>
      </c>
      <c r="D110" s="77" t="s">
        <v>153</v>
      </c>
      <c r="E110" s="76" t="s">
        <v>230</v>
      </c>
      <c r="F110" s="76" t="s">
        <v>329</v>
      </c>
      <c r="G110" s="76" t="s">
        <v>2327</v>
      </c>
      <c r="L110" s="76" t="s">
        <v>1818</v>
      </c>
      <c r="M110" s="76" t="s">
        <v>2748</v>
      </c>
      <c r="O110" s="125" t="s">
        <v>3865</v>
      </c>
      <c r="P110" s="76" t="s">
        <v>2749</v>
      </c>
      <c r="Q110" s="76" t="s">
        <v>1782</v>
      </c>
      <c r="R110" s="76" t="s">
        <v>1893</v>
      </c>
      <c r="S110" s="75" t="s">
        <v>1820</v>
      </c>
      <c r="T110" s="75" t="s">
        <v>255</v>
      </c>
      <c r="U110" s="75" t="s">
        <v>1821</v>
      </c>
      <c r="V110" s="75" t="s">
        <v>19</v>
      </c>
      <c r="W110" s="75" t="s">
        <v>19</v>
      </c>
      <c r="X110" s="75" t="s">
        <v>19</v>
      </c>
    </row>
    <row r="111" spans="1:24" x14ac:dyDescent="0.2">
      <c r="A111" s="75"/>
      <c r="B111" s="76" t="s">
        <v>42</v>
      </c>
      <c r="C111" s="76">
        <v>2007</v>
      </c>
      <c r="D111" s="77" t="s">
        <v>47</v>
      </c>
      <c r="E111" s="76" t="s">
        <v>230</v>
      </c>
      <c r="F111" s="76" t="s">
        <v>43</v>
      </c>
      <c r="G111" s="76" t="s">
        <v>1776</v>
      </c>
      <c r="L111" s="76" t="s">
        <v>443</v>
      </c>
      <c r="M111" s="76" t="s">
        <v>44</v>
      </c>
      <c r="O111" s="125" t="s">
        <v>3172</v>
      </c>
      <c r="P111" s="76" t="s">
        <v>46</v>
      </c>
      <c r="Q111" s="76" t="s">
        <v>48</v>
      </c>
      <c r="R111" s="76">
        <v>59</v>
      </c>
      <c r="S111" s="75" t="s">
        <v>49</v>
      </c>
      <c r="T111" s="75" t="s">
        <v>255</v>
      </c>
      <c r="U111" s="75" t="s">
        <v>255</v>
      </c>
      <c r="V111" s="75" t="s">
        <v>18</v>
      </c>
      <c r="W111" s="75" t="s">
        <v>18</v>
      </c>
      <c r="X111" s="75" t="s">
        <v>18</v>
      </c>
    </row>
    <row r="112" spans="1:24" x14ac:dyDescent="0.2">
      <c r="A112" s="70" t="s">
        <v>2499</v>
      </c>
      <c r="B112" s="71" t="s">
        <v>1334</v>
      </c>
      <c r="C112" s="71">
        <v>2017</v>
      </c>
      <c r="D112" s="72" t="s">
        <v>2750</v>
      </c>
      <c r="E112" s="71" t="s">
        <v>230</v>
      </c>
      <c r="F112" s="71" t="s">
        <v>1337</v>
      </c>
      <c r="G112" s="71" t="s">
        <v>1336</v>
      </c>
      <c r="L112" s="71" t="s">
        <v>522</v>
      </c>
      <c r="M112" s="71" t="s">
        <v>2751</v>
      </c>
      <c r="O112" s="123" t="s">
        <v>3173</v>
      </c>
      <c r="P112" s="71" t="s">
        <v>1338</v>
      </c>
      <c r="Q112" s="71" t="s">
        <v>2752</v>
      </c>
      <c r="R112" s="71" t="s">
        <v>1340</v>
      </c>
      <c r="S112" s="70" t="s">
        <v>255</v>
      </c>
      <c r="T112" s="70" t="s">
        <v>255</v>
      </c>
      <c r="U112" s="70" t="s">
        <v>255</v>
      </c>
      <c r="V112" s="70" t="s">
        <v>18</v>
      </c>
      <c r="W112" s="70" t="s">
        <v>18</v>
      </c>
      <c r="X112" s="70" t="s">
        <v>18</v>
      </c>
    </row>
    <row r="113" spans="1:24" x14ac:dyDescent="0.2">
      <c r="A113" s="75"/>
      <c r="B113" s="76" t="s">
        <v>50</v>
      </c>
      <c r="C113" s="76">
        <v>2007</v>
      </c>
      <c r="D113" s="77" t="s">
        <v>2753</v>
      </c>
      <c r="E113" s="76" t="s">
        <v>230</v>
      </c>
      <c r="F113" s="76" t="s">
        <v>51</v>
      </c>
      <c r="G113" s="76" t="s">
        <v>52</v>
      </c>
      <c r="L113" s="76" t="s">
        <v>57</v>
      </c>
      <c r="M113" s="76" t="s">
        <v>53</v>
      </c>
      <c r="O113" s="125" t="s">
        <v>3174</v>
      </c>
      <c r="P113" s="76" t="s">
        <v>55</v>
      </c>
      <c r="Q113" s="76" t="s">
        <v>1782</v>
      </c>
      <c r="R113" s="76" t="s">
        <v>1893</v>
      </c>
      <c r="S113" s="75"/>
      <c r="T113" s="75"/>
      <c r="U113" s="75"/>
      <c r="V113" s="75" t="s">
        <v>18</v>
      </c>
      <c r="W113" s="75" t="s">
        <v>18</v>
      </c>
      <c r="X113" s="75" t="s">
        <v>18</v>
      </c>
    </row>
    <row r="114" spans="1:24" ht="160" x14ac:dyDescent="0.2">
      <c r="A114" s="73" t="s">
        <v>3866</v>
      </c>
      <c r="B114" s="71" t="s">
        <v>338</v>
      </c>
      <c r="C114" s="71">
        <v>2007</v>
      </c>
      <c r="D114" s="72" t="s">
        <v>2754</v>
      </c>
      <c r="E114" s="71" t="s">
        <v>230</v>
      </c>
      <c r="F114" s="71" t="s">
        <v>340</v>
      </c>
      <c r="G114" s="71" t="s">
        <v>341</v>
      </c>
      <c r="L114" s="71" t="s">
        <v>342</v>
      </c>
      <c r="M114" s="71" t="s">
        <v>339</v>
      </c>
      <c r="O114" s="123" t="s">
        <v>3867</v>
      </c>
      <c r="P114" s="71" t="s">
        <v>2755</v>
      </c>
      <c r="Q114" s="71" t="s">
        <v>345</v>
      </c>
      <c r="R114" s="71" t="s">
        <v>344</v>
      </c>
      <c r="S114" s="70" t="s">
        <v>265</v>
      </c>
      <c r="T114" s="70" t="s">
        <v>343</v>
      </c>
      <c r="U114" s="70" t="s">
        <v>35</v>
      </c>
      <c r="V114" s="70" t="s">
        <v>19</v>
      </c>
      <c r="W114" s="70" t="s">
        <v>19</v>
      </c>
      <c r="X114" s="70" t="s">
        <v>18</v>
      </c>
    </row>
    <row r="115" spans="1:24" ht="64" x14ac:dyDescent="0.2">
      <c r="A115" s="70"/>
      <c r="B115" s="71" t="s">
        <v>1512</v>
      </c>
      <c r="C115" s="71">
        <v>2010</v>
      </c>
      <c r="D115" s="72" t="s">
        <v>2756</v>
      </c>
      <c r="E115" s="71" t="s">
        <v>241</v>
      </c>
      <c r="F115" s="71" t="s">
        <v>255</v>
      </c>
      <c r="G115" s="71" t="s">
        <v>1514</v>
      </c>
      <c r="L115" s="71" t="s">
        <v>802</v>
      </c>
      <c r="M115" s="71" t="s">
        <v>2757</v>
      </c>
      <c r="O115" s="123" t="s">
        <v>3868</v>
      </c>
      <c r="P115" s="71" t="s">
        <v>386</v>
      </c>
      <c r="Q115" s="71" t="s">
        <v>255</v>
      </c>
      <c r="R115" s="71" t="s">
        <v>1893</v>
      </c>
      <c r="S115" s="70" t="s">
        <v>1517</v>
      </c>
      <c r="T115" s="70" t="s">
        <v>255</v>
      </c>
      <c r="U115" s="70" t="s">
        <v>255</v>
      </c>
      <c r="V115" s="70" t="s">
        <v>19</v>
      </c>
      <c r="W115" s="70" t="s">
        <v>18</v>
      </c>
      <c r="X115" s="70" t="s">
        <v>18</v>
      </c>
    </row>
    <row r="116" spans="1:24" x14ac:dyDescent="0.2">
      <c r="A116" s="70"/>
      <c r="B116" s="71" t="s">
        <v>1413</v>
      </c>
      <c r="C116" s="71">
        <v>2006</v>
      </c>
      <c r="D116" s="72" t="s">
        <v>2758</v>
      </c>
      <c r="E116" s="71" t="s">
        <v>241</v>
      </c>
      <c r="F116" s="71" t="s">
        <v>1419</v>
      </c>
      <c r="G116" s="71" t="s">
        <v>1414</v>
      </c>
      <c r="L116" s="71" t="s">
        <v>1415</v>
      </c>
      <c r="M116" s="71" t="s">
        <v>2759</v>
      </c>
      <c r="O116" s="123" t="s">
        <v>3175</v>
      </c>
      <c r="P116" s="71" t="s">
        <v>1417</v>
      </c>
      <c r="Q116" s="71" t="s">
        <v>1418</v>
      </c>
      <c r="R116" s="71">
        <v>6</v>
      </c>
      <c r="S116" s="70" t="s">
        <v>1416</v>
      </c>
      <c r="T116" s="70" t="s">
        <v>255</v>
      </c>
      <c r="U116" s="70" t="s">
        <v>255</v>
      </c>
      <c r="V116" s="70" t="s">
        <v>19</v>
      </c>
      <c r="W116" s="70" t="s">
        <v>19</v>
      </c>
      <c r="X116" s="70" t="s">
        <v>18</v>
      </c>
    </row>
    <row r="117" spans="1:24" ht="32" x14ac:dyDescent="0.2">
      <c r="A117" s="70"/>
      <c r="B117" s="71" t="s">
        <v>1618</v>
      </c>
      <c r="C117" s="71">
        <v>2013</v>
      </c>
      <c r="D117" s="72" t="s">
        <v>2760</v>
      </c>
      <c r="E117" s="71" t="s">
        <v>230</v>
      </c>
      <c r="F117" s="71" t="s">
        <v>1619</v>
      </c>
      <c r="G117" s="71" t="s">
        <v>1620</v>
      </c>
      <c r="L117" s="71" t="s">
        <v>1622</v>
      </c>
      <c r="M117" s="71" t="s">
        <v>2761</v>
      </c>
      <c r="O117" s="123" t="s">
        <v>3176</v>
      </c>
      <c r="P117" s="71" t="s">
        <v>2762</v>
      </c>
      <c r="Q117" s="71" t="s">
        <v>1625</v>
      </c>
      <c r="R117" s="71">
        <v>1</v>
      </c>
      <c r="S117" s="70" t="s">
        <v>255</v>
      </c>
      <c r="T117" s="70" t="s">
        <v>255</v>
      </c>
      <c r="U117" s="70" t="s">
        <v>255</v>
      </c>
      <c r="V117" s="70" t="s">
        <v>18</v>
      </c>
      <c r="W117" s="70" t="s">
        <v>18</v>
      </c>
      <c r="X117" s="70" t="s">
        <v>18</v>
      </c>
    </row>
    <row r="118" spans="1:24" ht="32" x14ac:dyDescent="0.2">
      <c r="A118" s="70"/>
      <c r="B118" s="71" t="s">
        <v>2089</v>
      </c>
      <c r="C118" s="71">
        <v>2004</v>
      </c>
      <c r="D118" s="72" t="s">
        <v>2766</v>
      </c>
      <c r="E118" s="71" t="s">
        <v>241</v>
      </c>
      <c r="F118" s="71" t="s">
        <v>2150</v>
      </c>
      <c r="G118" s="71" t="s">
        <v>2151</v>
      </c>
      <c r="L118" s="71" t="s">
        <v>2152</v>
      </c>
      <c r="M118" s="71" t="s">
        <v>2767</v>
      </c>
      <c r="O118" s="123" t="s">
        <v>3177</v>
      </c>
      <c r="P118" s="71" t="s">
        <v>1782</v>
      </c>
      <c r="Q118" s="71" t="s">
        <v>1867</v>
      </c>
      <c r="R118" s="71">
        <v>0</v>
      </c>
      <c r="S118" s="70" t="s">
        <v>255</v>
      </c>
      <c r="T118" s="70" t="s">
        <v>255</v>
      </c>
      <c r="U118" s="70" t="s">
        <v>2154</v>
      </c>
      <c r="V118" s="70" t="s">
        <v>18</v>
      </c>
      <c r="W118" s="70" t="s">
        <v>19</v>
      </c>
      <c r="X118" s="70" t="s">
        <v>18</v>
      </c>
    </row>
    <row r="119" spans="1:24" x14ac:dyDescent="0.2">
      <c r="A119" s="85" t="s">
        <v>2266</v>
      </c>
      <c r="B119" s="86" t="s">
        <v>1626</v>
      </c>
      <c r="C119" s="86">
        <v>2013</v>
      </c>
      <c r="D119" s="87" t="s">
        <v>1627</v>
      </c>
      <c r="E119" s="86" t="s">
        <v>230</v>
      </c>
      <c r="F119" s="86" t="s">
        <v>755</v>
      </c>
      <c r="G119" s="86" t="s">
        <v>1628</v>
      </c>
      <c r="L119" s="86" t="s">
        <v>443</v>
      </c>
      <c r="M119" s="86" t="s">
        <v>2768</v>
      </c>
      <c r="O119" s="127" t="s">
        <v>3178</v>
      </c>
      <c r="P119" s="86" t="s">
        <v>2769</v>
      </c>
      <c r="Q119" s="86" t="s">
        <v>1782</v>
      </c>
      <c r="R119" s="86" t="s">
        <v>1893</v>
      </c>
      <c r="S119" s="85" t="s">
        <v>840</v>
      </c>
      <c r="T119" s="85" t="s">
        <v>266</v>
      </c>
      <c r="U119" s="85" t="s">
        <v>255</v>
      </c>
      <c r="V119" s="85" t="s">
        <v>18</v>
      </c>
      <c r="W119" s="85" t="s">
        <v>18</v>
      </c>
      <c r="X119" s="85" t="s">
        <v>18</v>
      </c>
    </row>
    <row r="120" spans="1:24" x14ac:dyDescent="0.2">
      <c r="A120" t="s">
        <v>3106</v>
      </c>
      <c r="B120" t="s">
        <v>1391</v>
      </c>
      <c r="C120" s="37">
        <v>2005</v>
      </c>
      <c r="D120" t="s">
        <v>1390</v>
      </c>
      <c r="E120" t="s">
        <v>241</v>
      </c>
      <c r="F120" t="s">
        <v>3253</v>
      </c>
      <c r="G120" t="s">
        <v>3254</v>
      </c>
      <c r="L120" t="s">
        <v>1877</v>
      </c>
      <c r="M120" t="s">
        <v>3255</v>
      </c>
      <c r="N120" t="s">
        <v>3256</v>
      </c>
      <c r="O120" s="57" t="s">
        <v>1059</v>
      </c>
      <c r="P120" t="s">
        <v>3257</v>
      </c>
      <c r="Q120" t="s">
        <v>3258</v>
      </c>
      <c r="R120">
        <v>1</v>
      </c>
      <c r="S120" t="s">
        <v>3259</v>
      </c>
      <c r="T120" t="s">
        <v>3260</v>
      </c>
      <c r="U120" t="s">
        <v>255</v>
      </c>
      <c r="V120" t="s">
        <v>18</v>
      </c>
      <c r="W120" t="s">
        <v>18</v>
      </c>
      <c r="X120" t="s">
        <v>18</v>
      </c>
    </row>
    <row r="121" spans="1:24" ht="32" x14ac:dyDescent="0.2">
      <c r="A121" s="70" t="s">
        <v>3064</v>
      </c>
      <c r="B121" s="71" t="s">
        <v>3762</v>
      </c>
      <c r="C121" s="71">
        <v>2008</v>
      </c>
      <c r="D121" s="72" t="s">
        <v>2770</v>
      </c>
      <c r="E121" s="71" t="s">
        <v>230</v>
      </c>
      <c r="F121" s="71" t="s">
        <v>1458</v>
      </c>
      <c r="G121" s="71" t="s">
        <v>1464</v>
      </c>
      <c r="L121" s="71" t="s">
        <v>1463</v>
      </c>
      <c r="M121" s="71" t="s">
        <v>2771</v>
      </c>
      <c r="O121" s="123" t="s">
        <v>3179</v>
      </c>
      <c r="P121" s="71" t="s">
        <v>2772</v>
      </c>
      <c r="Q121" s="71" t="s">
        <v>2520</v>
      </c>
      <c r="R121" s="71">
        <v>45</v>
      </c>
      <c r="S121" s="70" t="s">
        <v>1465</v>
      </c>
      <c r="T121" s="70" t="s">
        <v>255</v>
      </c>
      <c r="U121" s="70" t="s">
        <v>255</v>
      </c>
      <c r="V121" s="70" t="s">
        <v>18</v>
      </c>
      <c r="W121" s="70" t="s">
        <v>18</v>
      </c>
      <c r="X121" s="70" t="s">
        <v>18</v>
      </c>
    </row>
    <row r="122" spans="1:24" x14ac:dyDescent="0.2">
      <c r="A122" s="70" t="s">
        <v>2499</v>
      </c>
      <c r="B122" s="71" t="s">
        <v>1441</v>
      </c>
      <c r="C122" s="71">
        <v>2007</v>
      </c>
      <c r="D122" s="72" t="s">
        <v>2773</v>
      </c>
      <c r="E122" s="71" t="s">
        <v>230</v>
      </c>
      <c r="F122" s="71" t="s">
        <v>1444</v>
      </c>
      <c r="G122" s="71" t="s">
        <v>1443</v>
      </c>
      <c r="L122" s="71" t="s">
        <v>443</v>
      </c>
      <c r="M122" s="71" t="s">
        <v>2774</v>
      </c>
      <c r="O122" s="123" t="s">
        <v>3119</v>
      </c>
      <c r="P122" s="71" t="s">
        <v>1447</v>
      </c>
      <c r="Q122" s="71" t="s">
        <v>1445</v>
      </c>
      <c r="R122" s="71">
        <v>20</v>
      </c>
      <c r="S122" s="70" t="s">
        <v>326</v>
      </c>
      <c r="T122" s="70" t="s">
        <v>325</v>
      </c>
      <c r="U122" s="70" t="s">
        <v>255</v>
      </c>
      <c r="V122" s="70" t="s">
        <v>18</v>
      </c>
      <c r="W122" s="70" t="s">
        <v>18</v>
      </c>
      <c r="X122" s="70" t="s">
        <v>18</v>
      </c>
    </row>
    <row r="123" spans="1:24" ht="81" x14ac:dyDescent="0.2">
      <c r="A123" s="70"/>
      <c r="B123" s="71" t="s">
        <v>1720</v>
      </c>
      <c r="C123" s="71">
        <v>2016</v>
      </c>
      <c r="D123" s="72" t="s">
        <v>1721</v>
      </c>
      <c r="E123" s="71" t="s">
        <v>230</v>
      </c>
      <c r="F123" s="71" t="s">
        <v>1725</v>
      </c>
      <c r="G123" s="71" t="s">
        <v>1724</v>
      </c>
      <c r="L123" s="71" t="s">
        <v>2777</v>
      </c>
      <c r="M123" s="71" t="s">
        <v>1722</v>
      </c>
      <c r="O123" s="123" t="s">
        <v>3869</v>
      </c>
      <c r="P123" s="71" t="s">
        <v>1726</v>
      </c>
      <c r="Q123" s="71" t="s">
        <v>1727</v>
      </c>
      <c r="R123" s="71">
        <v>78</v>
      </c>
      <c r="S123" s="70" t="s">
        <v>1728</v>
      </c>
      <c r="T123" s="70" t="s">
        <v>1729</v>
      </c>
      <c r="U123" s="70" t="s">
        <v>255</v>
      </c>
      <c r="V123" s="70" t="s">
        <v>19</v>
      </c>
      <c r="W123" s="70" t="s">
        <v>18</v>
      </c>
      <c r="X123" s="70" t="s">
        <v>19</v>
      </c>
    </row>
    <row r="124" spans="1:24" ht="128" x14ac:dyDescent="0.2">
      <c r="A124" s="70" t="s">
        <v>2499</v>
      </c>
      <c r="B124" s="71" t="s">
        <v>1394</v>
      </c>
      <c r="C124" s="71">
        <v>2005</v>
      </c>
      <c r="D124" s="72" t="s">
        <v>2778</v>
      </c>
      <c r="E124" s="71" t="s">
        <v>230</v>
      </c>
      <c r="F124" s="71" t="s">
        <v>1397</v>
      </c>
      <c r="G124" s="71" t="s">
        <v>1399</v>
      </c>
      <c r="L124" s="71" t="s">
        <v>1037</v>
      </c>
      <c r="M124" s="71" t="s">
        <v>2779</v>
      </c>
      <c r="O124" s="123" t="s">
        <v>3870</v>
      </c>
      <c r="P124" s="71" t="s">
        <v>386</v>
      </c>
      <c r="Q124" s="71" t="s">
        <v>1401</v>
      </c>
      <c r="R124" s="71">
        <v>6</v>
      </c>
      <c r="S124" s="70" t="s">
        <v>3180</v>
      </c>
      <c r="T124" s="70" t="s">
        <v>35</v>
      </c>
      <c r="U124" s="70" t="s">
        <v>255</v>
      </c>
      <c r="V124" s="70" t="s">
        <v>19</v>
      </c>
      <c r="W124" s="70" t="s">
        <v>19</v>
      </c>
      <c r="X124" s="70" t="s">
        <v>18</v>
      </c>
    </row>
    <row r="125" spans="1:24" x14ac:dyDescent="0.2">
      <c r="A125" s="70"/>
      <c r="B125" s="71" t="s">
        <v>1522</v>
      </c>
      <c r="C125" s="71">
        <v>2010</v>
      </c>
      <c r="D125" s="72" t="s">
        <v>1524</v>
      </c>
      <c r="E125" s="71" t="s">
        <v>230</v>
      </c>
      <c r="F125" s="71" t="s">
        <v>1523</v>
      </c>
      <c r="G125" s="71" t="s">
        <v>1526</v>
      </c>
      <c r="L125" s="71" t="s">
        <v>443</v>
      </c>
      <c r="M125" s="71" t="s">
        <v>2780</v>
      </c>
      <c r="O125" s="123" t="s">
        <v>3181</v>
      </c>
      <c r="P125" s="71" t="s">
        <v>1528</v>
      </c>
      <c r="Q125" s="71" t="s">
        <v>1529</v>
      </c>
      <c r="R125" s="71">
        <v>24</v>
      </c>
      <c r="S125" s="70" t="s">
        <v>255</v>
      </c>
      <c r="T125" s="70" t="s">
        <v>255</v>
      </c>
      <c r="U125" s="70" t="s">
        <v>1527</v>
      </c>
      <c r="V125" s="70" t="s">
        <v>18</v>
      </c>
      <c r="W125" s="70" t="s">
        <v>18</v>
      </c>
      <c r="X125" s="70" t="s">
        <v>18</v>
      </c>
    </row>
    <row r="126" spans="1:24" x14ac:dyDescent="0.2">
      <c r="A126" s="88" t="s">
        <v>3440</v>
      </c>
      <c r="B126" s="88" t="s">
        <v>1688</v>
      </c>
      <c r="C126" s="70">
        <v>2016</v>
      </c>
      <c r="D126" s="88" t="s">
        <v>1738</v>
      </c>
      <c r="E126" s="88" t="s">
        <v>230</v>
      </c>
      <c r="F126" s="88" t="s">
        <v>3430</v>
      </c>
      <c r="G126" s="88" t="s">
        <v>3431</v>
      </c>
      <c r="L126" s="88" t="s">
        <v>723</v>
      </c>
      <c r="M126" s="88" t="s">
        <v>3429</v>
      </c>
      <c r="N126" s="88"/>
      <c r="O126" s="96" t="s">
        <v>3871</v>
      </c>
      <c r="P126" s="88" t="s">
        <v>1893</v>
      </c>
      <c r="Q126" s="88" t="s">
        <v>3432</v>
      </c>
      <c r="R126" s="88">
        <v>65</v>
      </c>
      <c r="S126" s="88" t="s">
        <v>1893</v>
      </c>
      <c r="T126" s="88" t="s">
        <v>326</v>
      </c>
      <c r="U126" s="88" t="s">
        <v>1893</v>
      </c>
      <c r="V126" s="88" t="s">
        <v>18</v>
      </c>
      <c r="W126" s="88" t="s">
        <v>18</v>
      </c>
      <c r="X126" s="88" t="s">
        <v>18</v>
      </c>
    </row>
    <row r="127" spans="1:24" x14ac:dyDescent="0.2">
      <c r="A127" s="70"/>
      <c r="B127" s="71" t="s">
        <v>1688</v>
      </c>
      <c r="C127" s="71">
        <v>2016</v>
      </c>
      <c r="D127" s="72" t="s">
        <v>2781</v>
      </c>
      <c r="E127" s="71" t="s">
        <v>241</v>
      </c>
      <c r="F127" s="71" t="s">
        <v>78</v>
      </c>
      <c r="G127" s="71" t="s">
        <v>2492</v>
      </c>
      <c r="L127" s="71" t="s">
        <v>522</v>
      </c>
      <c r="M127" s="71" t="s">
        <v>2782</v>
      </c>
      <c r="O127" s="123" t="s">
        <v>3182</v>
      </c>
      <c r="P127" s="71" t="s">
        <v>1735</v>
      </c>
      <c r="Q127" s="71" t="s">
        <v>2783</v>
      </c>
      <c r="R127" s="71">
        <v>5</v>
      </c>
      <c r="S127" s="70" t="s">
        <v>255</v>
      </c>
      <c r="T127" s="70" t="s">
        <v>594</v>
      </c>
      <c r="U127" s="70" t="s">
        <v>1733</v>
      </c>
      <c r="V127" s="70" t="s">
        <v>18</v>
      </c>
      <c r="W127" s="70" t="s">
        <v>18</v>
      </c>
      <c r="X127" s="70" t="s">
        <v>18</v>
      </c>
    </row>
    <row r="128" spans="1:24" x14ac:dyDescent="0.2">
      <c r="A128" s="70"/>
      <c r="B128" s="71" t="s">
        <v>1358</v>
      </c>
      <c r="C128" s="71">
        <v>2011</v>
      </c>
      <c r="D128" s="72" t="s">
        <v>2784</v>
      </c>
      <c r="E128" s="71" t="s">
        <v>230</v>
      </c>
      <c r="F128" s="71" t="s">
        <v>1553</v>
      </c>
      <c r="G128" s="71" t="s">
        <v>1555</v>
      </c>
      <c r="L128" s="71" t="s">
        <v>1556</v>
      </c>
      <c r="M128" s="71" t="s">
        <v>2785</v>
      </c>
      <c r="O128" s="123" t="s">
        <v>3115</v>
      </c>
      <c r="P128" s="71" t="s">
        <v>1558</v>
      </c>
      <c r="Q128" s="71" t="s">
        <v>1559</v>
      </c>
      <c r="R128" s="71">
        <v>0</v>
      </c>
      <c r="S128" s="70" t="s">
        <v>255</v>
      </c>
      <c r="T128" s="70" t="s">
        <v>255</v>
      </c>
      <c r="U128" s="70" t="s">
        <v>255</v>
      </c>
      <c r="V128" s="70" t="s">
        <v>18</v>
      </c>
      <c r="W128" s="70" t="s">
        <v>18</v>
      </c>
      <c r="X128" s="70" t="s">
        <v>18</v>
      </c>
    </row>
    <row r="129" spans="1:29" x14ac:dyDescent="0.2">
      <c r="A129" s="70" t="s">
        <v>2499</v>
      </c>
      <c r="B129" s="71" t="s">
        <v>1565</v>
      </c>
      <c r="C129" s="71">
        <v>2011</v>
      </c>
      <c r="D129" s="72" t="s">
        <v>1564</v>
      </c>
      <c r="E129" s="71" t="s">
        <v>230</v>
      </c>
      <c r="F129" s="71" t="s">
        <v>1566</v>
      </c>
      <c r="G129" s="71" t="s">
        <v>1570</v>
      </c>
      <c r="H129" s="89"/>
      <c r="I129" s="89"/>
      <c r="J129" s="89"/>
      <c r="K129" s="89"/>
      <c r="L129" s="71" t="s">
        <v>443</v>
      </c>
      <c r="M129" s="71" t="s">
        <v>2786</v>
      </c>
      <c r="O129" s="123" t="s">
        <v>3120</v>
      </c>
      <c r="P129" s="71" t="s">
        <v>2787</v>
      </c>
      <c r="Q129" s="71" t="s">
        <v>1569</v>
      </c>
      <c r="R129" s="71">
        <v>120</v>
      </c>
      <c r="S129" s="70" t="s">
        <v>255</v>
      </c>
      <c r="T129" s="70" t="s">
        <v>255</v>
      </c>
      <c r="U129" s="70" t="s">
        <v>255</v>
      </c>
      <c r="V129" s="70" t="s">
        <v>18</v>
      </c>
      <c r="W129" s="70" t="s">
        <v>18</v>
      </c>
      <c r="X129" s="70" t="s">
        <v>18</v>
      </c>
    </row>
    <row r="130" spans="1:29" x14ac:dyDescent="0.2">
      <c r="A130" s="70"/>
      <c r="B130" s="71" t="s">
        <v>1689</v>
      </c>
      <c r="C130" s="71">
        <v>2015</v>
      </c>
      <c r="D130" s="72" t="s">
        <v>1690</v>
      </c>
      <c r="E130" s="71" t="s">
        <v>230</v>
      </c>
      <c r="F130" s="71" t="s">
        <v>104</v>
      </c>
      <c r="G130" s="71" t="s">
        <v>1691</v>
      </c>
      <c r="L130" s="71" t="s">
        <v>259</v>
      </c>
      <c r="M130" s="71" t="s">
        <v>2788</v>
      </c>
      <c r="O130" s="123" t="s">
        <v>3166</v>
      </c>
      <c r="P130" s="71" t="s">
        <v>1694</v>
      </c>
      <c r="Q130" s="71" t="s">
        <v>1692</v>
      </c>
      <c r="R130" s="71">
        <v>49</v>
      </c>
      <c r="S130" s="70" t="s">
        <v>255</v>
      </c>
      <c r="T130" s="70" t="s">
        <v>1693</v>
      </c>
      <c r="U130" s="70" t="s">
        <v>255</v>
      </c>
      <c r="V130" s="70" t="s">
        <v>18</v>
      </c>
      <c r="W130" s="70" t="s">
        <v>18</v>
      </c>
      <c r="X130" s="70" t="s">
        <v>18</v>
      </c>
    </row>
    <row r="131" spans="1:29" x14ac:dyDescent="0.2">
      <c r="A131" s="70" t="s">
        <v>3078</v>
      </c>
      <c r="B131" s="71" t="s">
        <v>1660</v>
      </c>
      <c r="C131" s="71">
        <v>2014</v>
      </c>
      <c r="D131" s="72" t="s">
        <v>2789</v>
      </c>
      <c r="E131" s="71" t="s">
        <v>230</v>
      </c>
      <c r="F131" s="71" t="s">
        <v>230</v>
      </c>
      <c r="G131" s="71" t="s">
        <v>1662</v>
      </c>
      <c r="L131" s="71" t="s">
        <v>522</v>
      </c>
      <c r="M131" s="71" t="s">
        <v>1664</v>
      </c>
      <c r="O131" s="123" t="s">
        <v>3183</v>
      </c>
      <c r="P131" s="71" t="s">
        <v>386</v>
      </c>
      <c r="Q131" s="71" t="s">
        <v>1665</v>
      </c>
      <c r="R131" s="71">
        <v>19</v>
      </c>
      <c r="S131" s="70" t="s">
        <v>255</v>
      </c>
      <c r="T131" s="70" t="s">
        <v>255</v>
      </c>
      <c r="U131" s="70" t="s">
        <v>255</v>
      </c>
      <c r="V131" s="70" t="s">
        <v>18</v>
      </c>
      <c r="W131" s="70" t="s">
        <v>18</v>
      </c>
      <c r="X131" s="70" t="s">
        <v>19</v>
      </c>
    </row>
    <row r="132" spans="1:29" ht="32" x14ac:dyDescent="0.2">
      <c r="A132" s="70" t="s">
        <v>1748</v>
      </c>
      <c r="B132" s="71" t="s">
        <v>3873</v>
      </c>
      <c r="C132" s="71">
        <v>2017</v>
      </c>
      <c r="D132" s="72" t="s">
        <v>2790</v>
      </c>
      <c r="E132" s="71" t="s">
        <v>230</v>
      </c>
      <c r="F132" s="71" t="s">
        <v>104</v>
      </c>
      <c r="G132" s="71" t="s">
        <v>1752</v>
      </c>
      <c r="L132" s="71" t="s">
        <v>1646</v>
      </c>
      <c r="M132" s="71" t="s">
        <v>2590</v>
      </c>
      <c r="O132" s="123" t="s">
        <v>3872</v>
      </c>
      <c r="P132" s="71" t="s">
        <v>386</v>
      </c>
      <c r="Q132" s="71" t="s">
        <v>1753</v>
      </c>
      <c r="R132" s="71" t="s">
        <v>1893</v>
      </c>
      <c r="S132" s="70" t="s">
        <v>1751</v>
      </c>
      <c r="T132" s="70" t="s">
        <v>1719</v>
      </c>
      <c r="U132" s="70" t="s">
        <v>255</v>
      </c>
      <c r="V132" s="70" t="s">
        <v>18</v>
      </c>
      <c r="W132" s="70" t="s">
        <v>18</v>
      </c>
      <c r="X132" s="70" t="s">
        <v>18</v>
      </c>
    </row>
    <row r="133" spans="1:29" x14ac:dyDescent="0.2">
      <c r="A133" s="70"/>
      <c r="B133" s="71" t="s">
        <v>1639</v>
      </c>
      <c r="C133" s="71">
        <v>2013</v>
      </c>
      <c r="D133" s="72" t="s">
        <v>2791</v>
      </c>
      <c r="E133" s="71" t="s">
        <v>241</v>
      </c>
      <c r="F133" s="71" t="s">
        <v>1641</v>
      </c>
      <c r="G133" s="71" t="s">
        <v>1643</v>
      </c>
      <c r="L133" s="71" t="s">
        <v>1646</v>
      </c>
      <c r="M133" s="71" t="s">
        <v>2792</v>
      </c>
      <c r="O133" s="123" t="s">
        <v>3114</v>
      </c>
      <c r="P133" s="71" t="s">
        <v>2793</v>
      </c>
      <c r="Q133" s="71" t="s">
        <v>1642</v>
      </c>
      <c r="R133" s="71">
        <v>21</v>
      </c>
      <c r="S133" s="70" t="s">
        <v>326</v>
      </c>
      <c r="T133" s="70" t="s">
        <v>1488</v>
      </c>
      <c r="U133" s="70" t="s">
        <v>255</v>
      </c>
      <c r="V133" s="70" t="s">
        <v>18</v>
      </c>
      <c r="W133" s="70" t="s">
        <v>18</v>
      </c>
      <c r="X133" s="70" t="s">
        <v>18</v>
      </c>
    </row>
    <row r="134" spans="1:29" x14ac:dyDescent="0.2">
      <c r="A134" s="70" t="s">
        <v>1762</v>
      </c>
      <c r="B134" s="71" t="s">
        <v>1754</v>
      </c>
      <c r="C134" s="71">
        <v>2017</v>
      </c>
      <c r="D134" s="72" t="s">
        <v>2794</v>
      </c>
      <c r="E134" s="71" t="s">
        <v>241</v>
      </c>
      <c r="F134" s="71" t="s">
        <v>2795</v>
      </c>
      <c r="G134" s="71" t="s">
        <v>1757</v>
      </c>
      <c r="L134" s="71" t="s">
        <v>1758</v>
      </c>
      <c r="M134" s="71" t="s">
        <v>1759</v>
      </c>
      <c r="O134" s="123" t="s">
        <v>3184</v>
      </c>
      <c r="P134" s="71" t="s">
        <v>1760</v>
      </c>
      <c r="Q134" s="71" t="s">
        <v>1761</v>
      </c>
      <c r="R134" s="71">
        <v>393</v>
      </c>
      <c r="S134" s="70" t="s">
        <v>255</v>
      </c>
      <c r="T134" s="70" t="s">
        <v>255</v>
      </c>
      <c r="U134" s="70" t="s">
        <v>255</v>
      </c>
      <c r="V134" s="70" t="s">
        <v>18</v>
      </c>
      <c r="W134" s="70" t="s">
        <v>18</v>
      </c>
      <c r="X134" s="70" t="s">
        <v>18</v>
      </c>
    </row>
    <row r="135" spans="1:29" s="90" customFormat="1" ht="128" x14ac:dyDescent="0.2">
      <c r="A135" s="130" t="s">
        <v>3983</v>
      </c>
      <c r="B135" s="91" t="s">
        <v>1486</v>
      </c>
      <c r="C135" s="91">
        <v>2009</v>
      </c>
      <c r="D135" s="91" t="s">
        <v>1485</v>
      </c>
      <c r="E135" s="91" t="s">
        <v>241</v>
      </c>
      <c r="F135" s="91" t="s">
        <v>78</v>
      </c>
      <c r="G135" s="91" t="s">
        <v>1489</v>
      </c>
      <c r="H135" s="90">
        <v>37</v>
      </c>
      <c r="I135" s="90" t="s">
        <v>3935</v>
      </c>
      <c r="J135" s="90" t="s">
        <v>3935</v>
      </c>
      <c r="K135" s="90" t="s">
        <v>3984</v>
      </c>
      <c r="L135" s="90" t="s">
        <v>1131</v>
      </c>
      <c r="M135" s="90" t="s">
        <v>3981</v>
      </c>
      <c r="O135" s="90" t="s">
        <v>3982</v>
      </c>
      <c r="P135" s="90" t="s">
        <v>1490</v>
      </c>
      <c r="Q135" s="90" t="s">
        <v>1492</v>
      </c>
      <c r="R135" s="90">
        <v>3</v>
      </c>
      <c r="S135" s="90" t="s">
        <v>1487</v>
      </c>
      <c r="T135" s="90" t="s">
        <v>1488</v>
      </c>
      <c r="U135" s="90" t="s">
        <v>1893</v>
      </c>
      <c r="V135" s="90" t="s">
        <v>18</v>
      </c>
      <c r="W135" s="90" t="s">
        <v>18</v>
      </c>
      <c r="X135" s="90" t="s">
        <v>18</v>
      </c>
      <c r="Y135" s="90" t="s">
        <v>18</v>
      </c>
      <c r="Z135" s="90" t="s">
        <v>18</v>
      </c>
      <c r="AA135" s="90" t="s">
        <v>255</v>
      </c>
      <c r="AB135" s="90" t="s">
        <v>255</v>
      </c>
      <c r="AC135" s="90" t="s">
        <v>255</v>
      </c>
    </row>
    <row r="209" spans="1:29" x14ac:dyDescent="0.2">
      <c r="A209" s="70"/>
      <c r="B209" s="71"/>
      <c r="C209" s="71"/>
      <c r="D209" s="72"/>
      <c r="E209" s="71"/>
      <c r="F209" s="71"/>
      <c r="G209" s="71"/>
      <c r="L209" s="71"/>
      <c r="M209" s="73"/>
      <c r="O209" s="123"/>
      <c r="P209" s="71"/>
      <c r="Q209" s="71"/>
      <c r="R209" s="71"/>
      <c r="S209" s="70"/>
      <c r="T209" s="70"/>
      <c r="U209" s="70"/>
      <c r="V209" s="70"/>
      <c r="W209" s="70"/>
      <c r="X209" s="70"/>
      <c r="Y209" s="70"/>
      <c r="Z209" s="70"/>
      <c r="AA209" s="70"/>
      <c r="AB209" s="70"/>
      <c r="AC209" s="70"/>
    </row>
    <row r="210" spans="1:29" x14ac:dyDescent="0.2">
      <c r="A210" s="70"/>
      <c r="B210" s="71"/>
      <c r="C210" s="71"/>
      <c r="D210" s="72"/>
      <c r="E210" s="71"/>
      <c r="F210" s="71"/>
      <c r="G210" s="71"/>
      <c r="L210" s="71"/>
      <c r="M210" s="71"/>
      <c r="O210" s="123"/>
      <c r="P210" s="71"/>
      <c r="Q210" s="71"/>
      <c r="R210" s="71"/>
      <c r="S210" s="70"/>
      <c r="T210" s="70"/>
      <c r="U210" s="70"/>
      <c r="V210" s="70"/>
      <c r="W210" s="70"/>
      <c r="X210" s="70"/>
      <c r="Y210" s="70"/>
      <c r="Z210" s="70"/>
      <c r="AA210" s="70"/>
      <c r="AB210" s="70"/>
      <c r="AC210" s="70"/>
    </row>
    <row r="211" spans="1:29" x14ac:dyDescent="0.2">
      <c r="A211" s="70"/>
      <c r="B211" s="71"/>
      <c r="C211" s="71"/>
      <c r="D211" s="72"/>
      <c r="E211" s="71"/>
      <c r="F211" s="71"/>
      <c r="G211" s="71"/>
      <c r="L211" s="71"/>
      <c r="M211" s="71"/>
      <c r="O211" s="123"/>
      <c r="P211" s="71"/>
      <c r="Q211" s="71"/>
      <c r="R211" s="71"/>
      <c r="S211" s="70"/>
      <c r="T211" s="70"/>
      <c r="U211" s="70"/>
      <c r="V211" s="70"/>
      <c r="W211" s="70"/>
      <c r="X211" s="70"/>
      <c r="Y211" s="70"/>
      <c r="Z211" s="70"/>
      <c r="AA211" s="70"/>
      <c r="AB211" s="70"/>
      <c r="AC211" s="70"/>
    </row>
    <row r="212" spans="1:29" hidden="1" x14ac:dyDescent="0.2">
      <c r="B212" s="88" t="s">
        <v>608</v>
      </c>
      <c r="O212" s="69"/>
      <c r="Y212" s="70" t="s">
        <v>18</v>
      </c>
      <c r="Z212" s="70" t="s">
        <v>19</v>
      </c>
      <c r="AA212" s="70" t="s">
        <v>18</v>
      </c>
      <c r="AB212" s="70" t="s">
        <v>18</v>
      </c>
      <c r="AC212" s="70" t="s">
        <v>18</v>
      </c>
    </row>
    <row r="213" spans="1:29" hidden="1" x14ac:dyDescent="0.2">
      <c r="B213" s="88" t="s">
        <v>2018</v>
      </c>
      <c r="O213" s="69"/>
      <c r="Y213" s="70" t="s">
        <v>19</v>
      </c>
      <c r="Z213" s="70" t="s">
        <v>19</v>
      </c>
      <c r="AA213" s="70" t="s">
        <v>18</v>
      </c>
      <c r="AB213" s="70" t="s">
        <v>18</v>
      </c>
      <c r="AC213" s="70" t="s">
        <v>18</v>
      </c>
    </row>
    <row r="214" spans="1:29" x14ac:dyDescent="0.2">
      <c r="A214" s="70"/>
      <c r="B214" s="71"/>
      <c r="C214" s="71"/>
      <c r="D214" s="72"/>
      <c r="E214" s="71"/>
      <c r="F214" s="71"/>
      <c r="G214" s="71"/>
      <c r="L214" s="71"/>
      <c r="M214" s="71"/>
      <c r="O214" s="123"/>
      <c r="P214" s="71"/>
      <c r="Q214" s="71"/>
      <c r="R214" s="71"/>
      <c r="S214" s="70"/>
      <c r="T214" s="70"/>
      <c r="U214" s="70"/>
      <c r="V214" s="74"/>
      <c r="W214" s="74"/>
      <c r="X214" s="74"/>
      <c r="Y214" s="70"/>
      <c r="Z214" s="70"/>
      <c r="AA214" s="70"/>
      <c r="AB214" s="70"/>
      <c r="AC214" s="70"/>
    </row>
    <row r="215" spans="1:29" x14ac:dyDescent="0.2">
      <c r="A215" s="70"/>
      <c r="B215" s="71"/>
      <c r="C215" s="71"/>
      <c r="D215" s="72"/>
      <c r="E215" s="71"/>
      <c r="F215" s="71"/>
      <c r="G215" s="71"/>
      <c r="L215" s="71"/>
      <c r="M215" s="71"/>
      <c r="O215" s="123"/>
      <c r="P215" s="71"/>
      <c r="Q215" s="71"/>
      <c r="R215" s="71"/>
      <c r="S215" s="70"/>
      <c r="T215" s="70"/>
      <c r="U215" s="70"/>
      <c r="V215" s="70"/>
      <c r="W215" s="70"/>
      <c r="X215" s="70"/>
      <c r="Y215" s="70"/>
      <c r="Z215" s="70"/>
      <c r="AA215" s="70"/>
      <c r="AB215" s="70"/>
      <c r="AC215" s="70"/>
    </row>
    <row r="216" spans="1:29" x14ac:dyDescent="0.2">
      <c r="A216" s="70"/>
      <c r="B216" s="71"/>
      <c r="C216" s="71"/>
      <c r="D216" s="72"/>
      <c r="E216" s="71"/>
      <c r="F216" s="71"/>
      <c r="G216" s="71"/>
      <c r="L216" s="71"/>
      <c r="M216" s="71"/>
      <c r="O216" s="123"/>
      <c r="P216" s="71"/>
      <c r="Q216" s="71"/>
      <c r="R216" s="71"/>
      <c r="S216" s="70"/>
      <c r="T216" s="70"/>
      <c r="U216" s="70"/>
      <c r="V216" s="70"/>
      <c r="W216" s="70"/>
      <c r="X216" s="70"/>
      <c r="Y216" s="70"/>
      <c r="Z216" s="70"/>
      <c r="AA216" s="70"/>
      <c r="AB216" s="70"/>
      <c r="AC216" s="70"/>
    </row>
    <row r="217" spans="1:29" hidden="1" x14ac:dyDescent="0.2">
      <c r="B217" s="90" t="s">
        <v>311</v>
      </c>
      <c r="O217" s="69"/>
      <c r="Y217" s="88"/>
      <c r="Z217" s="88"/>
      <c r="AA217" s="88"/>
      <c r="AB217" s="88"/>
      <c r="AC217" s="70" t="s">
        <v>19</v>
      </c>
    </row>
    <row r="218" spans="1:29" x14ac:dyDescent="0.2">
      <c r="A218" s="70"/>
      <c r="B218" s="71"/>
      <c r="C218" s="71"/>
      <c r="D218" s="72"/>
      <c r="E218" s="71"/>
      <c r="F218" s="71"/>
      <c r="G218" s="71"/>
      <c r="L218" s="71"/>
      <c r="M218" s="71"/>
      <c r="O218" s="123"/>
      <c r="P218" s="71"/>
      <c r="Q218" s="71"/>
      <c r="R218" s="71"/>
      <c r="S218" s="70"/>
      <c r="T218" s="70"/>
      <c r="U218" s="70"/>
      <c r="V218" s="70"/>
      <c r="W218" s="70"/>
      <c r="X218" s="70"/>
      <c r="Y218" s="70"/>
      <c r="Z218" s="70"/>
      <c r="AA218" s="70"/>
      <c r="AB218" s="70"/>
      <c r="AC218" s="70"/>
    </row>
    <row r="219" spans="1:29" x14ac:dyDescent="0.2">
      <c r="A219" s="70"/>
      <c r="B219" s="71"/>
      <c r="C219" s="71"/>
      <c r="D219" s="72"/>
      <c r="E219" s="71"/>
      <c r="F219" s="71"/>
      <c r="G219" s="71"/>
      <c r="L219" s="71"/>
      <c r="M219" s="71"/>
      <c r="O219" s="123"/>
      <c r="P219" s="71"/>
      <c r="Q219" s="71"/>
      <c r="R219" s="71"/>
      <c r="S219" s="70"/>
      <c r="T219" s="70"/>
      <c r="U219" s="70"/>
      <c r="V219" s="70"/>
      <c r="W219" s="70"/>
      <c r="X219" s="70"/>
      <c r="Y219" s="75"/>
      <c r="Z219" s="75"/>
      <c r="AA219" s="75"/>
      <c r="AB219" s="75"/>
      <c r="AC219" s="70"/>
    </row>
    <row r="220" spans="1:29" hidden="1" x14ac:dyDescent="0.2">
      <c r="B220" s="90" t="s">
        <v>3751</v>
      </c>
      <c r="O220" s="69"/>
      <c r="Y220" s="70" t="s">
        <v>18</v>
      </c>
      <c r="Z220" s="70" t="s">
        <v>19</v>
      </c>
      <c r="AA220" s="70" t="s">
        <v>18</v>
      </c>
      <c r="AB220" s="70" t="s">
        <v>18</v>
      </c>
      <c r="AC220" s="70" t="s">
        <v>19</v>
      </c>
    </row>
    <row r="221" spans="1:29" x14ac:dyDescent="0.2">
      <c r="A221" s="88"/>
      <c r="B221" s="88"/>
      <c r="C221" s="70"/>
      <c r="D221" s="88"/>
      <c r="E221" s="88"/>
      <c r="F221" s="88"/>
      <c r="G221" s="88"/>
      <c r="L221" s="71"/>
      <c r="M221" s="71"/>
      <c r="N221" s="88"/>
      <c r="O221" s="96"/>
      <c r="P221" s="88"/>
      <c r="Q221" s="88"/>
      <c r="R221" s="88"/>
      <c r="S221" s="88"/>
      <c r="T221" s="88"/>
      <c r="U221" s="88"/>
      <c r="V221" s="88"/>
      <c r="W221" s="88"/>
      <c r="X221" s="88"/>
      <c r="Y221" s="75"/>
      <c r="Z221" s="75"/>
      <c r="AA221" s="75"/>
      <c r="AB221" s="75"/>
      <c r="AC221" s="70"/>
    </row>
    <row r="222" spans="1:29" x14ac:dyDescent="0.2">
      <c r="A222" s="70"/>
      <c r="B222" s="71"/>
      <c r="C222" s="71"/>
      <c r="D222" s="72"/>
      <c r="E222" s="71"/>
      <c r="F222" s="71"/>
      <c r="G222" s="71"/>
      <c r="L222" s="71"/>
      <c r="M222" s="71"/>
      <c r="O222" s="123"/>
      <c r="P222" s="71"/>
      <c r="Q222" s="71"/>
      <c r="R222" s="71"/>
      <c r="S222" s="70"/>
      <c r="T222" s="70"/>
      <c r="U222" s="70"/>
      <c r="V222" s="70"/>
      <c r="W222" s="70"/>
      <c r="X222" s="70"/>
      <c r="Y222" s="70"/>
      <c r="Z222" s="70"/>
      <c r="AA222" s="70"/>
      <c r="AB222" s="70"/>
      <c r="AC222" s="70"/>
    </row>
    <row r="223" spans="1:29" x14ac:dyDescent="0.2">
      <c r="A223" s="75"/>
      <c r="B223" s="76"/>
      <c r="C223" s="76"/>
      <c r="D223" s="77"/>
      <c r="E223" s="76"/>
      <c r="F223" s="76"/>
      <c r="G223" s="76"/>
      <c r="L223" s="76"/>
      <c r="M223" s="76"/>
      <c r="O223" s="125"/>
      <c r="P223" s="76"/>
      <c r="Q223" s="76"/>
      <c r="R223" s="76"/>
      <c r="S223" s="75"/>
      <c r="T223" s="75"/>
      <c r="U223" s="75"/>
      <c r="V223" s="75"/>
      <c r="W223" s="75"/>
      <c r="X223" s="75"/>
      <c r="Y223" s="70"/>
      <c r="Z223" s="70"/>
      <c r="AA223" s="70"/>
      <c r="AB223" s="70"/>
      <c r="AC223" s="70"/>
    </row>
    <row r="224" spans="1:29" x14ac:dyDescent="0.2">
      <c r="A224" s="70"/>
      <c r="B224" s="71"/>
      <c r="C224" s="71"/>
      <c r="D224" s="72"/>
      <c r="E224" s="71"/>
      <c r="F224" s="71"/>
      <c r="G224" s="71"/>
      <c r="L224" s="71"/>
      <c r="M224" s="71"/>
      <c r="O224" s="123"/>
      <c r="P224" s="71"/>
      <c r="Q224" s="71"/>
      <c r="R224" s="71"/>
      <c r="S224" s="70"/>
      <c r="T224" s="70"/>
      <c r="U224" s="70"/>
      <c r="V224" s="70"/>
      <c r="W224" s="70"/>
      <c r="X224" s="70"/>
      <c r="Y224" s="70"/>
      <c r="Z224" s="70"/>
      <c r="AA224" s="70"/>
      <c r="AB224" s="70"/>
      <c r="AC224" s="70"/>
    </row>
    <row r="225" spans="1:29" x14ac:dyDescent="0.2">
      <c r="A225" s="75"/>
      <c r="B225" s="76"/>
      <c r="C225" s="76"/>
      <c r="D225" s="77"/>
      <c r="E225" s="76"/>
      <c r="F225" s="76"/>
      <c r="G225" s="76"/>
      <c r="L225" s="76"/>
      <c r="M225" s="76"/>
      <c r="O225" s="125"/>
      <c r="P225" s="76"/>
      <c r="Q225" s="76"/>
      <c r="R225" s="76"/>
      <c r="S225" s="75"/>
      <c r="T225" s="75"/>
      <c r="U225" s="75"/>
      <c r="V225" s="75"/>
      <c r="W225" s="75"/>
      <c r="X225" s="75"/>
      <c r="Y225" s="70"/>
      <c r="Z225" s="70"/>
      <c r="AA225" s="70"/>
      <c r="AB225" s="70"/>
      <c r="AC225" s="70"/>
    </row>
    <row r="226" spans="1:29" x14ac:dyDescent="0.2">
      <c r="A226" s="70"/>
      <c r="B226" s="71"/>
      <c r="C226" s="71"/>
      <c r="D226" s="72"/>
      <c r="E226" s="71"/>
      <c r="F226" s="71"/>
      <c r="G226" s="71"/>
      <c r="L226" s="71"/>
      <c r="M226" s="71"/>
      <c r="O226" s="123"/>
      <c r="P226" s="71"/>
      <c r="Q226" s="71"/>
      <c r="R226" s="71"/>
      <c r="S226" s="70"/>
      <c r="T226" s="70"/>
      <c r="U226" s="70"/>
      <c r="V226" s="70"/>
      <c r="W226" s="70"/>
      <c r="X226" s="70"/>
      <c r="AC226" s="70"/>
    </row>
    <row r="227" spans="1:29" x14ac:dyDescent="0.2">
      <c r="A227" s="70"/>
      <c r="B227" s="70"/>
      <c r="C227" s="70"/>
      <c r="D227" s="78"/>
      <c r="E227" s="70"/>
      <c r="F227" s="70"/>
      <c r="G227" s="70"/>
      <c r="L227" s="70"/>
      <c r="M227" s="70"/>
      <c r="O227" s="126"/>
      <c r="P227" s="70"/>
      <c r="Q227" s="70"/>
      <c r="R227" s="70"/>
      <c r="S227" s="70"/>
      <c r="T227" s="70"/>
      <c r="U227" s="70"/>
      <c r="V227" s="70"/>
      <c r="W227" s="70"/>
      <c r="X227" s="70"/>
      <c r="Y227" s="70"/>
      <c r="Z227" s="70"/>
      <c r="AA227" s="70"/>
      <c r="AB227" s="70"/>
      <c r="AC227" s="75"/>
    </row>
    <row r="228" spans="1:29" hidden="1" x14ac:dyDescent="0.2">
      <c r="B228" s="88" t="s">
        <v>3645</v>
      </c>
      <c r="O228" s="69"/>
      <c r="Y228" s="75" t="s">
        <v>19</v>
      </c>
      <c r="Z228" s="75" t="s">
        <v>18</v>
      </c>
      <c r="AA228" s="75" t="s">
        <v>255</v>
      </c>
      <c r="AB228" s="75" t="s">
        <v>18</v>
      </c>
      <c r="AC228" s="70" t="s">
        <v>18</v>
      </c>
    </row>
    <row r="229" spans="1:29" hidden="1" x14ac:dyDescent="0.2">
      <c r="B229" s="88" t="s">
        <v>2005</v>
      </c>
      <c r="O229" s="69"/>
      <c r="Y229" s="70" t="s">
        <v>19</v>
      </c>
      <c r="Z229" s="70" t="s">
        <v>18</v>
      </c>
      <c r="AA229" s="70" t="s">
        <v>18</v>
      </c>
      <c r="AB229" s="70" t="s">
        <v>35</v>
      </c>
      <c r="AC229" s="70" t="s">
        <v>19</v>
      </c>
    </row>
    <row r="230" spans="1:29" x14ac:dyDescent="0.2">
      <c r="A230" s="70"/>
      <c r="B230" s="71"/>
      <c r="C230" s="71"/>
      <c r="D230" s="72"/>
      <c r="E230" s="71"/>
      <c r="F230" s="71"/>
      <c r="G230" s="71"/>
      <c r="L230" s="71"/>
      <c r="M230" s="71"/>
      <c r="O230" s="121"/>
      <c r="P230" s="71"/>
      <c r="Q230" s="71"/>
      <c r="R230" s="71"/>
      <c r="S230" s="70"/>
      <c r="T230" s="70"/>
      <c r="U230" s="70"/>
      <c r="V230" s="70"/>
      <c r="W230" s="70"/>
      <c r="X230" s="70"/>
      <c r="Y230" s="70"/>
      <c r="Z230" s="70"/>
      <c r="AA230" s="70"/>
      <c r="AB230" s="70"/>
      <c r="AC230" s="70"/>
    </row>
    <row r="231" spans="1:29" hidden="1" x14ac:dyDescent="0.2">
      <c r="B231" s="88" t="s">
        <v>2028</v>
      </c>
      <c r="O231" s="69"/>
      <c r="Y231" s="70" t="s">
        <v>315</v>
      </c>
      <c r="Z231" s="70" t="s">
        <v>18</v>
      </c>
      <c r="AA231" s="70" t="s">
        <v>18</v>
      </c>
      <c r="AB231" s="70" t="s">
        <v>18</v>
      </c>
      <c r="AC231" s="70" t="s">
        <v>35</v>
      </c>
    </row>
    <row r="232" spans="1:29" hidden="1" x14ac:dyDescent="0.2">
      <c r="B232" s="103" t="s">
        <v>1703</v>
      </c>
      <c r="O232" s="69"/>
      <c r="Y232" s="70" t="s">
        <v>19</v>
      </c>
      <c r="Z232" s="70" t="s">
        <v>19</v>
      </c>
      <c r="AA232" s="70" t="s">
        <v>18</v>
      </c>
      <c r="AB232" s="70" t="s">
        <v>35</v>
      </c>
      <c r="AC232" s="70" t="s">
        <v>18</v>
      </c>
    </row>
    <row r="233" spans="1:29" x14ac:dyDescent="0.2">
      <c r="A233" s="70"/>
      <c r="B233" s="71"/>
      <c r="C233" s="71"/>
      <c r="D233" s="72"/>
      <c r="E233" s="71"/>
      <c r="F233" s="71"/>
      <c r="G233" s="71"/>
      <c r="L233" s="71"/>
      <c r="M233" s="71"/>
      <c r="O233" s="123"/>
      <c r="P233" s="71"/>
      <c r="Q233" s="71"/>
      <c r="R233" s="71"/>
      <c r="S233" s="70"/>
      <c r="T233" s="70"/>
      <c r="U233" s="70"/>
      <c r="V233" s="70"/>
      <c r="W233" s="70"/>
      <c r="X233" s="70"/>
      <c r="Y233" s="75"/>
      <c r="Z233" s="75"/>
      <c r="AA233" s="75"/>
      <c r="AB233" s="75"/>
      <c r="AC233" s="70"/>
    </row>
    <row r="234" spans="1:29" x14ac:dyDescent="0.2">
      <c r="Y234" s="70"/>
      <c r="Z234" s="70"/>
      <c r="AA234" s="70"/>
      <c r="AB234" s="70"/>
      <c r="AC234" s="75"/>
    </row>
    <row r="235" spans="1:29" x14ac:dyDescent="0.2">
      <c r="A235" s="70"/>
      <c r="B235" s="71"/>
      <c r="C235" s="71"/>
      <c r="D235" s="72"/>
      <c r="E235" s="71"/>
      <c r="F235" s="71"/>
      <c r="G235" s="71"/>
      <c r="L235" s="71"/>
      <c r="M235" s="71"/>
      <c r="O235" s="123"/>
      <c r="P235" s="71"/>
      <c r="Q235" s="71"/>
      <c r="R235" s="71"/>
      <c r="S235" s="70"/>
      <c r="T235" s="70"/>
      <c r="U235" s="70"/>
      <c r="V235" s="70"/>
      <c r="W235" s="70"/>
      <c r="X235" s="70"/>
      <c r="Y235" s="70"/>
      <c r="Z235" s="70"/>
      <c r="AA235" s="70"/>
      <c r="AB235" s="70"/>
      <c r="AC235" s="75"/>
    </row>
    <row r="236" spans="1:29" x14ac:dyDescent="0.2">
      <c r="A236" s="75"/>
      <c r="B236" s="76"/>
      <c r="C236" s="76"/>
      <c r="D236" s="77"/>
      <c r="E236" s="76"/>
      <c r="F236" s="76"/>
      <c r="G236" s="76"/>
      <c r="L236" s="76"/>
      <c r="M236" s="76"/>
      <c r="O236" s="124"/>
      <c r="P236" s="76"/>
      <c r="Q236" s="76"/>
      <c r="R236" s="76"/>
      <c r="S236" s="75"/>
      <c r="T236" s="75"/>
      <c r="U236" s="75"/>
      <c r="V236" s="75"/>
      <c r="W236" s="75"/>
      <c r="X236" s="75"/>
      <c r="Y236" s="70"/>
      <c r="Z236" s="70"/>
      <c r="AA236" s="70"/>
      <c r="AB236" s="70"/>
      <c r="AC236" s="70"/>
    </row>
    <row r="237" spans="1:29" hidden="1" x14ac:dyDescent="0.2">
      <c r="B237" s="88" t="s">
        <v>1534</v>
      </c>
      <c r="O237" s="69"/>
      <c r="Y237" s="70" t="s">
        <v>19</v>
      </c>
      <c r="Z237" s="70" t="s">
        <v>18</v>
      </c>
      <c r="AA237" s="70" t="s">
        <v>35</v>
      </c>
      <c r="AB237" s="70" t="s">
        <v>18</v>
      </c>
      <c r="AC237" s="75"/>
    </row>
    <row r="238" spans="1:29" hidden="1" x14ac:dyDescent="0.2">
      <c r="B238" s="88" t="s">
        <v>1013</v>
      </c>
      <c r="O238" s="69"/>
      <c r="Y238" s="70" t="s">
        <v>18</v>
      </c>
      <c r="Z238" s="70" t="s">
        <v>18</v>
      </c>
      <c r="AA238" s="70" t="s">
        <v>18</v>
      </c>
      <c r="AB238" s="70" t="s">
        <v>18</v>
      </c>
      <c r="AC238" s="70" t="s">
        <v>18</v>
      </c>
    </row>
    <row r="239" spans="1:29" hidden="1" x14ac:dyDescent="0.2">
      <c r="B239" s="99" t="s">
        <v>3698</v>
      </c>
      <c r="O239" s="69"/>
      <c r="Y239" s="70" t="s">
        <v>19</v>
      </c>
      <c r="Z239" s="70" t="s">
        <v>18</v>
      </c>
      <c r="AA239" s="70" t="s">
        <v>255</v>
      </c>
      <c r="AB239" s="70" t="s">
        <v>255</v>
      </c>
      <c r="AC239" s="75" t="s">
        <v>19</v>
      </c>
    </row>
    <row r="240" spans="1:29" hidden="1" x14ac:dyDescent="0.2">
      <c r="B240" s="88" t="s">
        <v>1471</v>
      </c>
      <c r="O240" s="69"/>
      <c r="Y240" s="70" t="s">
        <v>18</v>
      </c>
      <c r="Z240" s="70" t="s">
        <v>18</v>
      </c>
      <c r="AA240" s="70" t="s">
        <v>18</v>
      </c>
      <c r="AB240" s="70" t="s">
        <v>18</v>
      </c>
      <c r="AC240" s="70"/>
    </row>
    <row r="241" spans="1:29" hidden="1" x14ac:dyDescent="0.2">
      <c r="B241" s="88" t="s">
        <v>1671</v>
      </c>
      <c r="O241" s="69"/>
      <c r="Y241" s="75" t="s">
        <v>19</v>
      </c>
      <c r="Z241" s="75" t="s">
        <v>18</v>
      </c>
      <c r="AA241" s="75" t="s">
        <v>255</v>
      </c>
      <c r="AB241" s="75" t="s">
        <v>255</v>
      </c>
      <c r="AC241" s="75" t="s">
        <v>19</v>
      </c>
    </row>
    <row r="242" spans="1:29" x14ac:dyDescent="0.2">
      <c r="A242" s="70"/>
      <c r="B242" s="71"/>
      <c r="C242" s="71"/>
      <c r="D242" s="72"/>
      <c r="E242" s="71"/>
      <c r="F242" s="71"/>
      <c r="G242" s="71"/>
      <c r="L242" s="71"/>
      <c r="M242" s="71"/>
      <c r="O242" s="123"/>
      <c r="P242" s="71"/>
      <c r="Q242" s="71"/>
      <c r="R242" s="71"/>
      <c r="S242" s="70"/>
      <c r="T242" s="70"/>
      <c r="U242" s="70"/>
      <c r="V242" s="70"/>
      <c r="W242" s="70"/>
      <c r="X242" s="70"/>
      <c r="AC242" s="70"/>
    </row>
    <row r="243" spans="1:29" hidden="1" x14ac:dyDescent="0.2">
      <c r="B243" s="99" t="s">
        <v>3705</v>
      </c>
      <c r="O243" s="69"/>
      <c r="Y243" s="75" t="s">
        <v>19</v>
      </c>
      <c r="Z243" s="75" t="s">
        <v>18</v>
      </c>
      <c r="AA243" s="75" t="s">
        <v>18</v>
      </c>
      <c r="AB243" s="75" t="s">
        <v>18</v>
      </c>
      <c r="AC243" s="70" t="s">
        <v>255</v>
      </c>
    </row>
    <row r="244" spans="1:29" customFormat="1" x14ac:dyDescent="0.2">
      <c r="A244" s="70"/>
      <c r="B244" s="71"/>
      <c r="C244" s="71"/>
      <c r="D244" s="72"/>
      <c r="E244" s="71"/>
      <c r="F244" s="71"/>
      <c r="G244" s="71"/>
      <c r="H244" s="69"/>
      <c r="I244" s="69"/>
      <c r="J244" s="69"/>
      <c r="K244" s="69"/>
      <c r="L244" s="71"/>
      <c r="M244" s="71"/>
      <c r="N244" s="69"/>
      <c r="O244" s="123"/>
      <c r="P244" s="71"/>
      <c r="Q244" s="71"/>
      <c r="R244" s="71"/>
      <c r="S244" s="70"/>
      <c r="T244" s="70"/>
      <c r="U244" s="70"/>
      <c r="V244" s="70"/>
      <c r="W244" s="70"/>
      <c r="X244" s="70"/>
      <c r="Y244" s="70"/>
      <c r="Z244" s="70"/>
      <c r="AA244" s="70"/>
      <c r="AB244" s="70"/>
    </row>
    <row r="245" spans="1:29" x14ac:dyDescent="0.2">
      <c r="A245" s="70"/>
      <c r="B245" s="71"/>
      <c r="C245" s="71"/>
      <c r="D245" s="72"/>
      <c r="E245" s="71"/>
      <c r="F245" s="71"/>
      <c r="G245" s="71"/>
      <c r="L245" s="71"/>
      <c r="M245" s="71"/>
      <c r="O245" s="123"/>
      <c r="P245" s="71"/>
      <c r="Q245" s="71"/>
      <c r="R245" s="71"/>
      <c r="S245" s="70"/>
      <c r="T245" s="70"/>
      <c r="U245" s="70"/>
      <c r="V245" s="70"/>
      <c r="W245" s="70"/>
      <c r="X245" s="70"/>
      <c r="Y245" s="70"/>
      <c r="Z245" s="70"/>
      <c r="AA245" s="70"/>
      <c r="AB245" s="70"/>
      <c r="AC245" s="70"/>
    </row>
    <row r="246" spans="1:29" x14ac:dyDescent="0.2">
      <c r="A246" s="70"/>
      <c r="B246" s="71"/>
      <c r="C246" s="71"/>
      <c r="D246" s="72"/>
      <c r="E246" s="71"/>
      <c r="F246" s="71"/>
      <c r="G246" s="71"/>
      <c r="L246" s="71"/>
      <c r="M246" s="71"/>
      <c r="O246" s="123"/>
      <c r="P246" s="71"/>
      <c r="Q246" s="71"/>
      <c r="R246" s="71"/>
      <c r="S246" s="70"/>
      <c r="T246" s="70"/>
      <c r="U246" s="70"/>
      <c r="V246" s="70"/>
      <c r="W246" s="70"/>
      <c r="X246" s="70"/>
      <c r="Y246"/>
      <c r="Z246"/>
      <c r="AA246"/>
      <c r="AB246"/>
      <c r="AC246" s="70"/>
    </row>
    <row r="247" spans="1:29" x14ac:dyDescent="0.2">
      <c r="A247" s="75"/>
      <c r="B247" s="76"/>
      <c r="C247" s="76"/>
      <c r="D247" s="77"/>
      <c r="E247" s="76"/>
      <c r="F247" s="76"/>
      <c r="G247" s="76"/>
      <c r="L247" s="76"/>
      <c r="M247" s="76"/>
      <c r="O247" s="125"/>
      <c r="P247" s="76"/>
      <c r="Q247" s="76"/>
      <c r="R247" s="76"/>
      <c r="S247" s="75"/>
      <c r="T247" s="75"/>
      <c r="U247" s="75"/>
      <c r="V247" s="75"/>
      <c r="W247" s="75"/>
      <c r="X247" s="75"/>
      <c r="Y247" s="70"/>
      <c r="Z247" s="70"/>
      <c r="AA247" s="70"/>
      <c r="AB247" s="70"/>
      <c r="AC247" s="75"/>
    </row>
    <row r="248" spans="1:29" hidden="1" x14ac:dyDescent="0.2">
      <c r="B248" s="88" t="s">
        <v>752</v>
      </c>
      <c r="O248" s="69"/>
      <c r="Y248" s="70" t="s">
        <v>19</v>
      </c>
      <c r="Z248" s="70" t="s">
        <v>18</v>
      </c>
      <c r="AA248" s="70" t="s">
        <v>35</v>
      </c>
      <c r="AB248" s="70" t="s">
        <v>18</v>
      </c>
      <c r="AC248" s="82" t="s">
        <v>19</v>
      </c>
    </row>
    <row r="249" spans="1:29" x14ac:dyDescent="0.2">
      <c r="A249" s="70"/>
      <c r="B249" s="71"/>
      <c r="C249" s="71"/>
      <c r="D249" s="72"/>
      <c r="E249" s="71"/>
      <c r="F249" s="71"/>
      <c r="G249" s="71"/>
      <c r="L249" s="71"/>
      <c r="M249" s="71"/>
      <c r="O249" s="123"/>
      <c r="P249" s="71"/>
      <c r="Q249" s="71"/>
      <c r="R249" s="71"/>
      <c r="S249" s="70"/>
      <c r="T249" s="70"/>
      <c r="U249" s="70"/>
      <c r="V249" s="70"/>
      <c r="W249" s="70"/>
      <c r="X249" s="70"/>
      <c r="Y249" s="75"/>
      <c r="Z249" s="75"/>
      <c r="AA249" s="75"/>
      <c r="AB249" s="75"/>
      <c r="AC249" s="70"/>
    </row>
    <row r="250" spans="1:29" x14ac:dyDescent="0.2">
      <c r="A250" s="70"/>
      <c r="B250" s="71"/>
      <c r="C250" s="71"/>
      <c r="D250" s="72"/>
      <c r="E250" s="71"/>
      <c r="F250" s="71"/>
      <c r="G250" s="71"/>
      <c r="L250" s="71"/>
      <c r="M250" s="71"/>
      <c r="O250" s="123"/>
      <c r="P250" s="71"/>
      <c r="Q250" s="71"/>
      <c r="R250" s="71"/>
      <c r="S250" s="70"/>
      <c r="T250" s="70"/>
      <c r="U250" s="70"/>
      <c r="V250" s="70"/>
      <c r="W250" s="70"/>
      <c r="X250" s="70"/>
      <c r="Y250" s="75"/>
      <c r="Z250" s="75"/>
      <c r="AA250" s="75"/>
      <c r="AB250" s="75"/>
      <c r="AC250" s="70"/>
    </row>
    <row r="251" spans="1:29" x14ac:dyDescent="0.2">
      <c r="A251" s="70"/>
      <c r="B251" s="71"/>
      <c r="C251" s="71"/>
      <c r="D251" s="72"/>
      <c r="E251" s="71"/>
      <c r="F251" s="71"/>
      <c r="G251" s="71"/>
      <c r="L251" s="71"/>
      <c r="M251" s="71"/>
      <c r="O251" s="123"/>
      <c r="P251" s="71"/>
      <c r="Q251" s="71"/>
      <c r="R251" s="71"/>
      <c r="S251" s="70"/>
      <c r="T251" s="70"/>
      <c r="U251" s="70"/>
      <c r="V251" s="70"/>
      <c r="W251" s="70"/>
      <c r="X251" s="70"/>
      <c r="Y251" s="75"/>
      <c r="Z251" s="75"/>
      <c r="AA251" s="75"/>
      <c r="AB251" s="75"/>
      <c r="AC251" s="70"/>
    </row>
    <row r="252" spans="1:29" x14ac:dyDescent="0.2">
      <c r="A252" s="70"/>
      <c r="B252" s="71"/>
      <c r="C252" s="71"/>
      <c r="D252" s="72"/>
      <c r="E252" s="71"/>
      <c r="F252" s="71"/>
      <c r="G252" s="71"/>
      <c r="L252" s="71"/>
      <c r="M252" s="71"/>
      <c r="O252" s="123"/>
      <c r="P252" s="71"/>
      <c r="Q252" s="71"/>
      <c r="R252" s="71"/>
      <c r="S252" s="70"/>
      <c r="T252" s="70"/>
      <c r="U252" s="70"/>
      <c r="V252" s="70"/>
      <c r="W252" s="70"/>
      <c r="X252" s="70"/>
      <c r="Y252" s="70"/>
      <c r="Z252" s="70"/>
      <c r="AA252" s="70"/>
      <c r="AB252" s="70"/>
      <c r="AC252" s="70"/>
    </row>
    <row r="253" spans="1:29" x14ac:dyDescent="0.2">
      <c r="A253" s="70"/>
      <c r="B253" s="71"/>
      <c r="C253" s="71"/>
      <c r="D253" s="72"/>
      <c r="E253" s="71"/>
      <c r="F253" s="71"/>
      <c r="G253" s="71"/>
      <c r="L253" s="71"/>
      <c r="M253" s="71"/>
      <c r="O253" s="123"/>
      <c r="P253" s="71"/>
      <c r="Q253" s="71"/>
      <c r="R253" s="71"/>
      <c r="S253" s="70"/>
      <c r="T253" s="70"/>
      <c r="U253" s="70"/>
      <c r="V253" s="70"/>
      <c r="W253" s="70"/>
      <c r="X253" s="70"/>
      <c r="AC253" s="70"/>
    </row>
    <row r="254" spans="1:29" x14ac:dyDescent="0.2">
      <c r="A254" s="70"/>
      <c r="B254" s="71"/>
      <c r="C254" s="71"/>
      <c r="D254" s="72"/>
      <c r="E254" s="71"/>
      <c r="F254" s="71"/>
      <c r="G254" s="71"/>
      <c r="L254" s="71"/>
      <c r="M254" s="71"/>
      <c r="O254" s="123"/>
      <c r="P254" s="71"/>
      <c r="Q254" s="71"/>
      <c r="R254" s="71"/>
      <c r="S254" s="70"/>
      <c r="T254" s="70"/>
      <c r="U254" s="70"/>
      <c r="V254" s="70"/>
      <c r="W254" s="70"/>
      <c r="X254" s="70"/>
      <c r="Y254" s="70"/>
      <c r="Z254" s="70"/>
      <c r="AA254" s="70"/>
      <c r="AB254" s="70"/>
      <c r="AC254" s="75"/>
    </row>
    <row r="255" spans="1:29" x14ac:dyDescent="0.2">
      <c r="A255" s="70"/>
      <c r="B255" s="71"/>
      <c r="C255" s="71"/>
      <c r="D255" s="72"/>
      <c r="E255" s="71"/>
      <c r="F255" s="71"/>
      <c r="G255" s="71"/>
      <c r="L255" s="71"/>
      <c r="M255" s="71"/>
      <c r="O255" s="123"/>
      <c r="P255" s="71"/>
      <c r="Q255" s="71"/>
      <c r="R255" s="71"/>
      <c r="S255" s="70"/>
      <c r="T255" s="70"/>
      <c r="U255" s="70"/>
      <c r="V255" s="70"/>
      <c r="W255" s="70"/>
      <c r="X255" s="70"/>
      <c r="Y255" s="75"/>
      <c r="Z255" s="75"/>
      <c r="AA255" s="75"/>
      <c r="AB255" s="75"/>
      <c r="AC255" s="70"/>
    </row>
    <row r="256" spans="1:29" x14ac:dyDescent="0.2">
      <c r="A256" s="75"/>
      <c r="B256" s="76"/>
      <c r="C256" s="76"/>
      <c r="D256" s="77"/>
      <c r="E256" s="76"/>
      <c r="F256" s="76"/>
      <c r="G256" s="76"/>
      <c r="L256" s="76"/>
      <c r="M256" s="76"/>
      <c r="O256" s="125"/>
      <c r="P256" s="76"/>
      <c r="Q256" s="76"/>
      <c r="R256" s="76"/>
      <c r="S256" s="75"/>
      <c r="T256" s="75"/>
      <c r="U256" s="75"/>
      <c r="V256" s="75"/>
      <c r="W256" s="75"/>
      <c r="X256" s="75"/>
      <c r="Y256" s="75"/>
      <c r="Z256" s="75"/>
      <c r="AA256" s="75"/>
      <c r="AB256" s="75"/>
      <c r="AC256" s="75"/>
    </row>
    <row r="257" spans="1:29" hidden="1" x14ac:dyDescent="0.2">
      <c r="B257" s="100" t="s">
        <v>194</v>
      </c>
      <c r="O257" s="69"/>
      <c r="Y257" s="75" t="s">
        <v>19</v>
      </c>
      <c r="Z257" s="75" t="s">
        <v>19</v>
      </c>
      <c r="AA257" s="75" t="s">
        <v>18</v>
      </c>
      <c r="AB257" s="75" t="s">
        <v>18</v>
      </c>
      <c r="AC257" s="70" t="s">
        <v>35</v>
      </c>
    </row>
    <row r="258" spans="1:29" hidden="1" x14ac:dyDescent="0.2">
      <c r="B258" s="90" t="s">
        <v>900</v>
      </c>
      <c r="O258" s="69"/>
      <c r="Y258" s="70"/>
      <c r="Z258" s="70"/>
      <c r="AA258" s="70" t="s">
        <v>18</v>
      </c>
      <c r="AB258" s="70" t="s">
        <v>18</v>
      </c>
      <c r="AC258" s="70" t="s">
        <v>18</v>
      </c>
    </row>
    <row r="259" spans="1:29" x14ac:dyDescent="0.2">
      <c r="B259" s="71"/>
      <c r="C259" s="71"/>
      <c r="E259" s="71"/>
      <c r="F259" s="71"/>
      <c r="G259" s="71"/>
      <c r="L259" s="71"/>
      <c r="M259" s="71"/>
      <c r="O259" s="123"/>
      <c r="P259" s="71"/>
      <c r="Q259" s="71"/>
      <c r="R259" s="71"/>
      <c r="S259" s="70"/>
      <c r="T259" s="70"/>
      <c r="U259" s="70"/>
      <c r="Y259" s="70"/>
      <c r="Z259" s="70"/>
      <c r="AA259" s="70"/>
      <c r="AB259" s="70"/>
      <c r="AC259" s="70"/>
    </row>
    <row r="260" spans="1:29" x14ac:dyDescent="0.2">
      <c r="A260" s="75"/>
      <c r="B260" s="76"/>
      <c r="C260" s="76"/>
      <c r="D260" s="77"/>
      <c r="E260" s="76"/>
      <c r="F260" s="76"/>
      <c r="G260" s="76"/>
      <c r="L260" s="76"/>
      <c r="M260" s="76"/>
      <c r="O260" s="125"/>
      <c r="P260" s="76"/>
      <c r="Q260" s="76"/>
      <c r="R260" s="76"/>
      <c r="S260" s="75"/>
      <c r="T260" s="75"/>
      <c r="U260" s="75"/>
      <c r="V260" s="75"/>
      <c r="W260" s="75"/>
      <c r="X260" s="75"/>
      <c r="Y260" s="70"/>
      <c r="Z260" s="70"/>
      <c r="AA260" s="70"/>
      <c r="AB260" s="70"/>
      <c r="AC260" s="70"/>
    </row>
    <row r="261" spans="1:29" x14ac:dyDescent="0.2">
      <c r="A261" s="70"/>
      <c r="B261" s="71"/>
      <c r="C261" s="71"/>
      <c r="D261" s="72"/>
      <c r="E261" s="71"/>
      <c r="F261" s="71"/>
      <c r="G261" s="71"/>
      <c r="L261" s="71"/>
      <c r="M261" s="71"/>
      <c r="O261" s="123"/>
      <c r="P261" s="71"/>
      <c r="Q261" s="71"/>
      <c r="R261" s="71"/>
      <c r="S261" s="70"/>
      <c r="T261" s="70"/>
      <c r="U261" s="70"/>
      <c r="V261" s="70"/>
      <c r="W261" s="70"/>
      <c r="X261" s="70"/>
      <c r="Y261" s="75"/>
      <c r="Z261" s="75"/>
      <c r="AA261" s="75"/>
      <c r="AB261" s="75"/>
      <c r="AC261" s="70"/>
    </row>
    <row r="262" spans="1:29" x14ac:dyDescent="0.2">
      <c r="A262" s="70"/>
      <c r="B262" s="71"/>
      <c r="C262" s="71"/>
      <c r="D262" s="72"/>
      <c r="E262" s="71"/>
      <c r="F262" s="71"/>
      <c r="G262" s="71"/>
      <c r="L262" s="71"/>
      <c r="M262" s="71"/>
      <c r="O262" s="123"/>
      <c r="P262" s="71"/>
      <c r="Q262" s="71"/>
      <c r="R262" s="71"/>
      <c r="S262" s="70"/>
      <c r="T262" s="70"/>
      <c r="U262" s="70"/>
      <c r="V262" s="70"/>
      <c r="W262" s="70"/>
      <c r="X262" s="70"/>
      <c r="Y262" s="70"/>
      <c r="Z262" s="70"/>
      <c r="AA262" s="70"/>
      <c r="AB262" s="70"/>
      <c r="AC262" s="75"/>
    </row>
    <row r="263" spans="1:29" x14ac:dyDescent="0.2">
      <c r="A263"/>
      <c r="B263"/>
      <c r="C263" s="37"/>
      <c r="D263"/>
      <c r="E263"/>
      <c r="F263"/>
      <c r="G263"/>
      <c r="L263"/>
      <c r="M263"/>
      <c r="N263"/>
      <c r="O263" s="57"/>
      <c r="P263"/>
      <c r="Q263"/>
      <c r="R263"/>
      <c r="S263"/>
      <c r="T263"/>
      <c r="U263"/>
      <c r="V263"/>
      <c r="W263"/>
      <c r="X263"/>
      <c r="Y263" s="70"/>
      <c r="Z263" s="70"/>
      <c r="AA263" s="70"/>
      <c r="AB263" s="70"/>
      <c r="AC263" s="70"/>
    </row>
    <row r="264" spans="1:29" hidden="1" x14ac:dyDescent="0.2">
      <c r="B264" s="88" t="s">
        <v>2041</v>
      </c>
      <c r="O264" s="69"/>
      <c r="Y264" s="70" t="s">
        <v>926</v>
      </c>
      <c r="Z264" s="70" t="s">
        <v>19</v>
      </c>
      <c r="AA264" s="70" t="s">
        <v>19</v>
      </c>
      <c r="AB264" s="70" t="s">
        <v>252</v>
      </c>
      <c r="AC264" s="70" t="s">
        <v>18</v>
      </c>
    </row>
    <row r="265" spans="1:29" x14ac:dyDescent="0.2">
      <c r="A265" s="70"/>
      <c r="B265" s="71"/>
      <c r="C265" s="71"/>
      <c r="D265" s="72"/>
      <c r="E265" s="71"/>
      <c r="F265" s="71"/>
      <c r="G265" s="71"/>
      <c r="L265" s="71"/>
      <c r="M265" s="71"/>
      <c r="O265" s="123"/>
      <c r="P265" s="71"/>
      <c r="Q265" s="71"/>
      <c r="R265" s="71"/>
      <c r="S265" s="70"/>
      <c r="T265" s="70"/>
      <c r="U265" s="70"/>
      <c r="V265" s="70"/>
      <c r="W265" s="70"/>
      <c r="X265" s="70"/>
      <c r="Y265" s="75"/>
      <c r="Z265" s="75"/>
      <c r="AA265" s="75"/>
      <c r="AB265" s="75"/>
      <c r="AC265" s="75"/>
    </row>
    <row r="266" spans="1:29" hidden="1" x14ac:dyDescent="0.2">
      <c r="B266" s="88" t="s">
        <v>1218</v>
      </c>
      <c r="O266" s="69"/>
      <c r="Y266" s="70" t="s">
        <v>315</v>
      </c>
      <c r="Z266" s="70" t="s">
        <v>18</v>
      </c>
      <c r="AA266" s="70" t="s">
        <v>35</v>
      </c>
      <c r="AB266" s="70" t="s">
        <v>35</v>
      </c>
      <c r="AC266" s="75" t="s">
        <v>255</v>
      </c>
    </row>
    <row r="267" spans="1:29" hidden="1" x14ac:dyDescent="0.2">
      <c r="B267" s="90" t="s">
        <v>1972</v>
      </c>
      <c r="O267" s="69"/>
      <c r="Y267" s="70" t="s">
        <v>19</v>
      </c>
      <c r="Z267" s="70" t="s">
        <v>19</v>
      </c>
      <c r="AA267" s="70" t="s">
        <v>18</v>
      </c>
      <c r="AB267" s="70" t="s">
        <v>18</v>
      </c>
      <c r="AC267" s="70" t="s">
        <v>19</v>
      </c>
    </row>
    <row r="268" spans="1:29" hidden="1" x14ac:dyDescent="0.2">
      <c r="B268" s="88" t="s">
        <v>1223</v>
      </c>
      <c r="O268" s="69"/>
      <c r="Y268" s="70" t="s">
        <v>18</v>
      </c>
      <c r="Z268" s="70" t="s">
        <v>18</v>
      </c>
      <c r="AA268" s="70" t="s">
        <v>255</v>
      </c>
      <c r="AB268" s="70" t="s">
        <v>255</v>
      </c>
      <c r="AC268" s="75" t="s">
        <v>18</v>
      </c>
    </row>
    <row r="269" spans="1:29" x14ac:dyDescent="0.2">
      <c r="A269" s="70"/>
      <c r="B269" s="71"/>
      <c r="C269" s="71"/>
      <c r="D269" s="72"/>
      <c r="E269" s="71"/>
      <c r="F269" s="71"/>
      <c r="G269" s="71"/>
      <c r="L269" s="71"/>
      <c r="M269" s="71"/>
      <c r="O269" s="123"/>
      <c r="P269" s="71"/>
      <c r="Q269" s="71"/>
      <c r="R269" s="71"/>
      <c r="S269" s="70"/>
      <c r="T269" s="70"/>
      <c r="U269" s="70"/>
      <c r="V269" s="70"/>
      <c r="W269" s="70"/>
      <c r="X269" s="70"/>
      <c r="Y269" s="70"/>
      <c r="Z269" s="70"/>
      <c r="AA269" s="70"/>
      <c r="AB269" s="70"/>
      <c r="AC269" s="75"/>
    </row>
    <row r="270" spans="1:29" x14ac:dyDescent="0.2">
      <c r="A270" s="75"/>
      <c r="B270" s="76"/>
      <c r="C270" s="76"/>
      <c r="D270" s="77"/>
      <c r="E270" s="76"/>
      <c r="F270" s="76"/>
      <c r="G270" s="76"/>
      <c r="L270" s="76"/>
      <c r="M270" s="76"/>
      <c r="O270" s="125"/>
      <c r="P270" s="76"/>
      <c r="Q270" s="76"/>
      <c r="R270" s="76"/>
      <c r="S270" s="75"/>
      <c r="T270" s="75"/>
      <c r="U270" s="75"/>
      <c r="V270" s="75"/>
      <c r="W270" s="75"/>
      <c r="X270" s="75"/>
      <c r="Y270" s="70"/>
      <c r="Z270" s="70"/>
      <c r="AA270" s="70"/>
      <c r="AB270" s="70"/>
      <c r="AC270" s="70"/>
    </row>
    <row r="271" spans="1:29" x14ac:dyDescent="0.2">
      <c r="A271" s="75"/>
      <c r="B271" s="76"/>
      <c r="C271" s="76"/>
      <c r="D271" s="77"/>
      <c r="E271" s="76"/>
      <c r="F271" s="76"/>
      <c r="G271" s="76"/>
      <c r="L271" s="76"/>
      <c r="M271" s="76"/>
      <c r="O271" s="125"/>
      <c r="P271" s="76"/>
      <c r="Q271" s="76"/>
      <c r="R271" s="76"/>
      <c r="S271" s="75"/>
      <c r="T271" s="75"/>
      <c r="U271" s="75"/>
      <c r="V271" s="75"/>
      <c r="W271" s="75"/>
      <c r="X271" s="75"/>
      <c r="Y271" s="70"/>
      <c r="Z271" s="70"/>
      <c r="AA271" s="70"/>
      <c r="AB271" s="70"/>
      <c r="AC271" s="70"/>
    </row>
    <row r="272" spans="1:29" hidden="1" x14ac:dyDescent="0.2">
      <c r="B272" s="90" t="s">
        <v>766</v>
      </c>
      <c r="O272" s="69"/>
      <c r="Y272" s="70" t="s">
        <v>18</v>
      </c>
      <c r="Z272" s="70" t="s">
        <v>19</v>
      </c>
      <c r="AA272" s="70" t="s">
        <v>572</v>
      </c>
      <c r="AB272" s="70" t="s">
        <v>572</v>
      </c>
      <c r="AC272" s="70" t="s">
        <v>18</v>
      </c>
    </row>
    <row r="273" spans="1:29" hidden="1" x14ac:dyDescent="0.2">
      <c r="B273" s="102" t="s">
        <v>198</v>
      </c>
      <c r="O273" s="69"/>
      <c r="Y273" s="85" t="s">
        <v>19</v>
      </c>
      <c r="Z273" s="85" t="s">
        <v>18</v>
      </c>
      <c r="AA273" s="85" t="s">
        <v>18</v>
      </c>
      <c r="AB273" s="85" t="s">
        <v>18</v>
      </c>
      <c r="AC273" s="70" t="s">
        <v>19</v>
      </c>
    </row>
    <row r="274" spans="1:29" hidden="1" x14ac:dyDescent="0.2">
      <c r="B274" s="90" t="s">
        <v>774</v>
      </c>
      <c r="O274" s="69"/>
      <c r="Y274" s="70" t="s">
        <v>515</v>
      </c>
      <c r="Z274" s="70" t="s">
        <v>18</v>
      </c>
      <c r="AA274" s="70" t="s">
        <v>18</v>
      </c>
      <c r="AB274" s="70" t="s">
        <v>18</v>
      </c>
      <c r="AC274" s="70" t="s">
        <v>255</v>
      </c>
    </row>
    <row r="275" spans="1:29" hidden="1" x14ac:dyDescent="0.2">
      <c r="B275" s="88" t="s">
        <v>2120</v>
      </c>
      <c r="O275" s="69"/>
      <c r="Y275" s="82" t="s">
        <v>18</v>
      </c>
      <c r="Z275" s="82" t="s">
        <v>19</v>
      </c>
      <c r="AA275" s="82" t="s">
        <v>18</v>
      </c>
      <c r="AB275" s="82" t="s">
        <v>18</v>
      </c>
      <c r="AC275" s="75" t="s">
        <v>18</v>
      </c>
    </row>
    <row r="276" spans="1:29" s="88" customFormat="1" x14ac:dyDescent="0.2">
      <c r="A276" s="75"/>
      <c r="B276" s="76"/>
      <c r="C276" s="76"/>
      <c r="D276" s="77"/>
      <c r="E276" s="76"/>
      <c r="F276" s="76"/>
      <c r="G276" s="76"/>
      <c r="H276" s="69"/>
      <c r="I276" s="69"/>
      <c r="J276" s="69"/>
      <c r="K276" s="69"/>
      <c r="L276" s="76"/>
      <c r="M276" s="76"/>
      <c r="N276" s="69"/>
      <c r="O276" s="125"/>
      <c r="P276" s="76"/>
      <c r="Q276" s="76"/>
      <c r="R276" s="76"/>
      <c r="S276" s="75"/>
      <c r="T276" s="75"/>
      <c r="U276" s="75"/>
      <c r="V276" s="75"/>
      <c r="W276" s="75"/>
      <c r="X276" s="75"/>
      <c r="Y276" s="70"/>
      <c r="Z276" s="70"/>
      <c r="AA276" s="70"/>
      <c r="AB276" s="70"/>
    </row>
    <row r="277" spans="1:29" x14ac:dyDescent="0.2">
      <c r="A277" s="70"/>
      <c r="B277" s="71"/>
      <c r="C277" s="71"/>
      <c r="D277" s="72"/>
      <c r="E277" s="71"/>
      <c r="F277" s="71"/>
      <c r="G277" s="71"/>
      <c r="L277" s="71"/>
      <c r="M277" s="71"/>
      <c r="O277" s="123"/>
      <c r="P277" s="71"/>
      <c r="Q277" s="71"/>
      <c r="R277" s="71"/>
      <c r="S277" s="70"/>
      <c r="T277" s="70"/>
      <c r="U277" s="70"/>
      <c r="V277" s="70"/>
      <c r="W277" s="70"/>
      <c r="X277" s="70"/>
      <c r="Y277" s="75"/>
      <c r="Z277" s="75"/>
      <c r="AA277" s="75"/>
      <c r="AB277" s="75"/>
      <c r="AC277" s="70"/>
    </row>
    <row r="278" spans="1:29" x14ac:dyDescent="0.2">
      <c r="B278" s="88"/>
      <c r="C278" s="70"/>
      <c r="D278" s="88"/>
      <c r="F278" s="88"/>
      <c r="G278" s="88"/>
      <c r="M278" s="71"/>
      <c r="O278" s="96"/>
      <c r="Y278" s="70"/>
      <c r="Z278" s="70"/>
      <c r="AA278" s="70"/>
      <c r="AB278" s="70"/>
      <c r="AC278" s="70"/>
    </row>
    <row r="279" spans="1:29" hidden="1" x14ac:dyDescent="0.2">
      <c r="B279" s="88" t="s">
        <v>579</v>
      </c>
      <c r="O279" s="69"/>
      <c r="Y279" s="70" t="s">
        <v>18</v>
      </c>
      <c r="Z279" s="70" t="s">
        <v>19</v>
      </c>
      <c r="AA279" s="70" t="s">
        <v>35</v>
      </c>
      <c r="AB279" s="70" t="s">
        <v>35</v>
      </c>
      <c r="AC279" s="75" t="s">
        <v>18</v>
      </c>
    </row>
    <row r="280" spans="1:29" x14ac:dyDescent="0.2">
      <c r="A280" s="83"/>
      <c r="B280" s="71"/>
      <c r="C280" s="71"/>
      <c r="D280" s="72"/>
      <c r="E280" s="71"/>
      <c r="F280" s="71"/>
      <c r="G280" s="71"/>
      <c r="L280" s="71"/>
      <c r="M280" s="71"/>
      <c r="O280" s="123"/>
      <c r="P280" s="71"/>
      <c r="Q280" s="71"/>
      <c r="R280" s="71"/>
      <c r="S280" s="70"/>
      <c r="T280" s="70"/>
      <c r="U280" s="70"/>
      <c r="V280" s="70"/>
      <c r="W280" s="70"/>
      <c r="X280" s="70"/>
      <c r="Y280" s="70"/>
      <c r="Z280" s="70"/>
      <c r="AA280" s="70"/>
      <c r="AB280" s="70"/>
      <c r="AC280" s="70"/>
    </row>
    <row r="281" spans="1:29" x14ac:dyDescent="0.2">
      <c r="A281" s="75"/>
      <c r="B281" s="76"/>
      <c r="C281" s="76"/>
      <c r="D281" s="77"/>
      <c r="E281" s="76"/>
      <c r="F281" s="76"/>
      <c r="G281" s="76"/>
      <c r="L281" s="76"/>
      <c r="M281" s="76"/>
      <c r="O281" s="125"/>
      <c r="P281" s="76"/>
      <c r="Q281" s="76"/>
      <c r="R281" s="76"/>
      <c r="S281" s="75"/>
      <c r="T281" s="75"/>
      <c r="U281" s="75"/>
      <c r="V281" s="75"/>
      <c r="W281" s="75"/>
      <c r="X281" s="75"/>
      <c r="Y281" s="70"/>
      <c r="Z281" s="70"/>
      <c r="AA281" s="70"/>
      <c r="AB281" s="70"/>
      <c r="AC281" s="70"/>
    </row>
    <row r="282" spans="1:29" hidden="1" x14ac:dyDescent="0.2">
      <c r="B282" s="88" t="s">
        <v>2084</v>
      </c>
      <c r="O282" s="69"/>
      <c r="Y282" s="70" t="s">
        <v>19</v>
      </c>
      <c r="Z282" s="70" t="s">
        <v>18</v>
      </c>
      <c r="AA282" s="70" t="s">
        <v>255</v>
      </c>
      <c r="AB282" s="70" t="s">
        <v>255</v>
      </c>
      <c r="AC282" s="75" t="s">
        <v>18</v>
      </c>
    </row>
    <row r="283" spans="1:29" hidden="1" x14ac:dyDescent="0.2">
      <c r="B283" s="88" t="s">
        <v>2049</v>
      </c>
      <c r="O283" s="69"/>
      <c r="Y283" s="70" t="s">
        <v>19</v>
      </c>
      <c r="Z283" s="70" t="s">
        <v>18</v>
      </c>
      <c r="AA283" s="70" t="s">
        <v>18</v>
      </c>
      <c r="AB283" s="70" t="s">
        <v>18</v>
      </c>
      <c r="AC283" s="70" t="s">
        <v>255</v>
      </c>
    </row>
    <row r="284" spans="1:29" hidden="1" x14ac:dyDescent="0.2">
      <c r="B284" s="88" t="s">
        <v>1707</v>
      </c>
      <c r="O284" s="69"/>
      <c r="Y284" s="70" t="s">
        <v>315</v>
      </c>
      <c r="Z284" s="70" t="s">
        <v>18</v>
      </c>
      <c r="AA284" s="70" t="s">
        <v>255</v>
      </c>
      <c r="AB284" s="70" t="s">
        <v>255</v>
      </c>
      <c r="AC284" s="70" t="s">
        <v>255</v>
      </c>
    </row>
    <row r="285" spans="1:29" x14ac:dyDescent="0.2">
      <c r="A285" s="75"/>
      <c r="B285" s="76"/>
      <c r="C285" s="76"/>
      <c r="D285" s="77"/>
      <c r="E285" s="76"/>
      <c r="F285" s="76"/>
      <c r="G285" s="76"/>
      <c r="L285" s="76"/>
      <c r="M285" s="76"/>
      <c r="O285" s="125"/>
      <c r="P285" s="76"/>
      <c r="Q285" s="76"/>
      <c r="R285" s="76"/>
      <c r="S285" s="75"/>
      <c r="T285" s="75"/>
      <c r="U285" s="75"/>
      <c r="V285" s="75"/>
      <c r="W285" s="75"/>
      <c r="X285" s="75"/>
      <c r="Y285"/>
      <c r="Z285"/>
      <c r="AA285"/>
      <c r="AB285"/>
      <c r="AC285" s="70"/>
    </row>
    <row r="286" spans="1:29" hidden="1" x14ac:dyDescent="0.2">
      <c r="B286" s="88" t="s">
        <v>2080</v>
      </c>
      <c r="O286" s="69"/>
      <c r="Y286" s="70" t="s">
        <v>2016</v>
      </c>
      <c r="Z286" s="70" t="s">
        <v>18</v>
      </c>
      <c r="AA286" s="70" t="s">
        <v>18</v>
      </c>
      <c r="AB286" s="70" t="s">
        <v>18</v>
      </c>
      <c r="AC286" s="70" t="s">
        <v>35</v>
      </c>
    </row>
    <row r="287" spans="1:29" x14ac:dyDescent="0.2">
      <c r="A287" s="75"/>
      <c r="B287" s="76"/>
      <c r="C287" s="76"/>
      <c r="D287" s="77"/>
      <c r="E287" s="76"/>
      <c r="F287" s="76"/>
      <c r="G287" s="76"/>
      <c r="L287" s="76"/>
      <c r="M287" s="76"/>
      <c r="O287" s="125"/>
      <c r="P287" s="76"/>
      <c r="Q287" s="76"/>
      <c r="R287" s="76"/>
      <c r="S287" s="75"/>
      <c r="T287" s="75"/>
      <c r="U287" s="75"/>
      <c r="V287" s="75"/>
      <c r="W287" s="75"/>
      <c r="X287" s="75"/>
      <c r="Y287" s="75"/>
      <c r="Z287" s="75"/>
      <c r="AA287" s="75"/>
      <c r="AB287" s="75"/>
      <c r="AC287" s="85"/>
    </row>
    <row r="288" spans="1:29" x14ac:dyDescent="0.2">
      <c r="A288" s="70"/>
      <c r="B288" s="71"/>
      <c r="C288" s="71"/>
      <c r="D288" s="72"/>
      <c r="E288" s="71"/>
      <c r="F288" s="71"/>
      <c r="G288" s="71"/>
      <c r="L288" s="71"/>
      <c r="M288" s="71"/>
      <c r="O288" s="123"/>
      <c r="P288" s="71"/>
      <c r="Q288" s="71"/>
      <c r="R288" s="71"/>
      <c r="S288" s="70"/>
      <c r="T288" s="70"/>
      <c r="U288" s="70"/>
      <c r="V288" s="70"/>
      <c r="W288" s="70"/>
      <c r="X288" s="70"/>
      <c r="Y288" s="70"/>
      <c r="Z288" s="70"/>
      <c r="AA288" s="70"/>
      <c r="AB288" s="70"/>
      <c r="AC288" s="70"/>
    </row>
    <row r="289" spans="1:29" hidden="1" x14ac:dyDescent="0.2">
      <c r="B289" s="88" t="s">
        <v>2126</v>
      </c>
      <c r="O289" s="69"/>
      <c r="Y289" s="70" t="s">
        <v>19</v>
      </c>
      <c r="Z289" s="70" t="s">
        <v>18</v>
      </c>
      <c r="AA289" s="70" t="s">
        <v>35</v>
      </c>
      <c r="AB289" s="70" t="s">
        <v>35</v>
      </c>
      <c r="AC289" s="85" t="s">
        <v>19</v>
      </c>
    </row>
    <row r="290" spans="1:29" hidden="1" x14ac:dyDescent="0.2">
      <c r="B290" s="88" t="s">
        <v>2024</v>
      </c>
      <c r="O290" s="69"/>
      <c r="Y290" s="70" t="s">
        <v>19</v>
      </c>
      <c r="Z290" s="70" t="s">
        <v>18</v>
      </c>
      <c r="AA290" s="70" t="s">
        <v>35</v>
      </c>
      <c r="AB290" s="70" t="s">
        <v>35</v>
      </c>
      <c r="AC290" s="70" t="s">
        <v>18</v>
      </c>
    </row>
    <row r="291" spans="1:29" x14ac:dyDescent="0.2">
      <c r="A291" s="70"/>
      <c r="B291" s="71"/>
      <c r="C291" s="71"/>
      <c r="D291" s="72"/>
      <c r="E291" s="71"/>
      <c r="F291" s="71"/>
      <c r="G291" s="71"/>
      <c r="L291" s="71"/>
      <c r="M291" s="71"/>
      <c r="O291" s="123"/>
      <c r="P291" s="71"/>
      <c r="Q291" s="71"/>
      <c r="R291" s="71"/>
      <c r="S291" s="70"/>
      <c r="T291" s="70"/>
      <c r="U291" s="70"/>
      <c r="V291" s="70"/>
      <c r="W291" s="70"/>
      <c r="X291" s="70"/>
      <c r="Y291" s="75"/>
      <c r="Z291" s="75"/>
      <c r="AA291" s="75"/>
      <c r="AB291" s="75"/>
      <c r="AC291" s="70"/>
    </row>
    <row r="292" spans="1:29" hidden="1" x14ac:dyDescent="0.2">
      <c r="B292" s="88" t="s">
        <v>1027</v>
      </c>
      <c r="O292" s="69"/>
      <c r="Y292" s="70" t="s">
        <v>19</v>
      </c>
      <c r="Z292" s="70" t="s">
        <v>18</v>
      </c>
      <c r="AA292" s="70" t="s">
        <v>18</v>
      </c>
      <c r="AB292" s="70" t="s">
        <v>18</v>
      </c>
      <c r="AC292" s="75" t="s">
        <v>255</v>
      </c>
    </row>
    <row r="293" spans="1:29" hidden="1" x14ac:dyDescent="0.2">
      <c r="B293" s="88" t="s">
        <v>624</v>
      </c>
      <c r="O293" s="69"/>
      <c r="Y293" s="70" t="s">
        <v>18</v>
      </c>
      <c r="Z293" s="70" t="s">
        <v>315</v>
      </c>
      <c r="AA293" s="70" t="s">
        <v>18</v>
      </c>
      <c r="AB293" s="70" t="s">
        <v>19</v>
      </c>
      <c r="AC293" s="70" t="s">
        <v>255</v>
      </c>
    </row>
    <row r="294" spans="1:29" hidden="1" x14ac:dyDescent="0.2">
      <c r="B294" s="88" t="s">
        <v>2030</v>
      </c>
      <c r="O294" s="69"/>
      <c r="Y294" s="70" t="s">
        <v>19</v>
      </c>
      <c r="Z294" s="70" t="s">
        <v>18</v>
      </c>
      <c r="AA294" s="70" t="s">
        <v>18</v>
      </c>
      <c r="AB294" s="70" t="s">
        <v>18</v>
      </c>
      <c r="AC294" s="70" t="s">
        <v>255</v>
      </c>
    </row>
    <row r="295" spans="1:29" x14ac:dyDescent="0.2">
      <c r="A295" s="70"/>
      <c r="B295" s="71"/>
      <c r="C295" s="71"/>
      <c r="D295" s="72"/>
      <c r="E295" s="71"/>
      <c r="F295" s="71"/>
      <c r="G295" s="71"/>
      <c r="L295" s="71"/>
      <c r="M295" s="71"/>
      <c r="O295" s="123"/>
      <c r="P295" s="71"/>
      <c r="Q295" s="71"/>
      <c r="R295" s="71"/>
      <c r="S295" s="70"/>
      <c r="T295" s="70"/>
      <c r="U295" s="70"/>
      <c r="V295" s="70"/>
      <c r="W295" s="70"/>
      <c r="X295" s="70"/>
      <c r="Y295" s="70"/>
      <c r="Z295" s="70"/>
      <c r="AA295" s="70"/>
      <c r="AB295" s="70"/>
      <c r="AC295" s="70"/>
    </row>
    <row r="296" spans="1:29" x14ac:dyDescent="0.2">
      <c r="A296" s="90"/>
      <c r="B296" s="90"/>
      <c r="C296" s="90"/>
      <c r="D296" s="90"/>
      <c r="E296" s="90"/>
      <c r="F296" s="90"/>
      <c r="G296" s="90"/>
      <c r="H296" s="90"/>
      <c r="I296" s="90"/>
      <c r="J296" s="90"/>
      <c r="K296" s="90"/>
      <c r="L296" s="90"/>
      <c r="M296" s="90"/>
      <c r="N296" s="90"/>
      <c r="O296" s="91"/>
      <c r="P296" s="90"/>
      <c r="Q296" s="90"/>
      <c r="R296" s="90"/>
      <c r="S296" s="90"/>
      <c r="T296" s="90"/>
      <c r="U296" s="90"/>
      <c r="V296" s="90"/>
      <c r="W296" s="90"/>
      <c r="X296" s="90"/>
      <c r="Y296"/>
      <c r="Z296"/>
      <c r="AA296"/>
      <c r="AB296"/>
      <c r="AC296" s="70"/>
    </row>
    <row r="297" spans="1:29" hidden="1" x14ac:dyDescent="0.2">
      <c r="B297" s="88" t="s">
        <v>3752</v>
      </c>
      <c r="O297" s="69"/>
      <c r="Y297" s="75" t="s">
        <v>19</v>
      </c>
      <c r="Z297" s="75" t="s">
        <v>19</v>
      </c>
      <c r="AA297" s="75" t="s">
        <v>18</v>
      </c>
      <c r="AB297" s="75" t="s">
        <v>18</v>
      </c>
      <c r="AC297" s="75" t="s">
        <v>19</v>
      </c>
    </row>
    <row r="298" spans="1:29" x14ac:dyDescent="0.2">
      <c r="A298" s="75"/>
      <c r="B298" s="76"/>
      <c r="C298" s="76"/>
      <c r="D298" s="77"/>
      <c r="E298" s="76"/>
      <c r="F298" s="76"/>
      <c r="G298" s="76"/>
      <c r="L298" s="76"/>
      <c r="M298" s="76"/>
      <c r="O298" s="125"/>
      <c r="P298" s="76"/>
      <c r="Q298" s="76"/>
      <c r="R298" s="76"/>
      <c r="S298" s="75"/>
      <c r="T298" s="75"/>
      <c r="U298" s="75"/>
      <c r="V298" s="75"/>
      <c r="W298" s="75"/>
      <c r="X298" s="75"/>
      <c r="Y298" s="70"/>
      <c r="Z298" s="70"/>
      <c r="AA298" s="70"/>
      <c r="AB298" s="70"/>
      <c r="AC298" s="75"/>
    </row>
    <row r="299" spans="1:29" x14ac:dyDescent="0.2">
      <c r="A299" s="70"/>
      <c r="B299" s="71"/>
      <c r="C299" s="71"/>
      <c r="D299" s="72"/>
      <c r="E299" s="71"/>
      <c r="F299" s="71"/>
      <c r="G299" s="71"/>
      <c r="L299" s="71"/>
      <c r="M299" s="71"/>
      <c r="O299" s="123"/>
      <c r="P299" s="71"/>
      <c r="Q299" s="71"/>
      <c r="R299" s="71"/>
      <c r="S299" s="70"/>
      <c r="T299" s="70"/>
      <c r="U299" s="70"/>
      <c r="V299" s="70"/>
      <c r="W299" s="70"/>
      <c r="X299" s="70"/>
      <c r="Y299" s="70"/>
      <c r="Z299" s="70"/>
      <c r="AA299" s="70"/>
      <c r="AB299" s="70"/>
      <c r="AC299" s="75"/>
    </row>
    <row r="300" spans="1:29" x14ac:dyDescent="0.2">
      <c r="A300" s="70"/>
      <c r="B300" s="71"/>
      <c r="C300" s="71"/>
      <c r="D300" s="72"/>
      <c r="E300" s="71"/>
      <c r="F300" s="71"/>
      <c r="G300" s="71"/>
      <c r="L300" s="71"/>
      <c r="M300" s="71"/>
      <c r="O300" s="123"/>
      <c r="P300" s="71"/>
      <c r="Q300" s="71"/>
      <c r="R300" s="71"/>
      <c r="S300" s="70"/>
      <c r="T300" s="70"/>
      <c r="U300" s="70"/>
      <c r="V300" s="70"/>
      <c r="W300" s="70"/>
      <c r="X300" s="70"/>
      <c r="Y300" s="70"/>
      <c r="Z300" s="70"/>
      <c r="AA300" s="70"/>
      <c r="AB300" s="70"/>
      <c r="AC300" s="70"/>
    </row>
    <row r="301" spans="1:29" x14ac:dyDescent="0.2">
      <c r="A301" s="70"/>
      <c r="B301" s="71"/>
      <c r="C301" s="71"/>
      <c r="D301" s="72"/>
      <c r="E301" s="71"/>
      <c r="F301" s="71"/>
      <c r="G301" s="71"/>
      <c r="L301" s="71"/>
      <c r="M301" s="71"/>
      <c r="O301" s="123"/>
      <c r="P301" s="71"/>
      <c r="Q301" s="71"/>
      <c r="R301" s="71"/>
      <c r="S301" s="70"/>
      <c r="T301" s="70"/>
      <c r="U301" s="70"/>
      <c r="V301" s="70"/>
      <c r="W301" s="70"/>
      <c r="X301" s="70"/>
      <c r="Y301" s="70"/>
      <c r="Z301" s="70"/>
      <c r="AA301" s="70"/>
      <c r="AB301" s="70"/>
      <c r="AC301" s="70"/>
    </row>
    <row r="302" spans="1:29" hidden="1" x14ac:dyDescent="0.2">
      <c r="B302" s="88" t="s">
        <v>3697</v>
      </c>
      <c r="O302" s="69"/>
      <c r="Y302" s="70" t="s">
        <v>19</v>
      </c>
      <c r="Z302" s="70" t="s">
        <v>18</v>
      </c>
      <c r="AA302" s="70" t="s">
        <v>18</v>
      </c>
      <c r="AB302" s="70" t="s">
        <v>18</v>
      </c>
      <c r="AC302" s="70" t="s">
        <v>35</v>
      </c>
    </row>
    <row r="303" spans="1:29" hidden="1" x14ac:dyDescent="0.2">
      <c r="B303" s="88" t="s">
        <v>420</v>
      </c>
      <c r="O303" s="69"/>
      <c r="Y303" s="70" t="s">
        <v>19</v>
      </c>
      <c r="Z303" s="70" t="s">
        <v>18</v>
      </c>
      <c r="AA303" s="70" t="s">
        <v>19</v>
      </c>
      <c r="AB303" s="70" t="s">
        <v>18</v>
      </c>
      <c r="AC303" s="75" t="s">
        <v>19</v>
      </c>
    </row>
    <row r="304" spans="1:29" customFormat="1" x14ac:dyDescent="0.2">
      <c r="A304" s="75"/>
      <c r="B304" s="76"/>
      <c r="C304" s="76"/>
      <c r="D304" s="77"/>
      <c r="E304" s="76"/>
      <c r="F304" s="76"/>
      <c r="G304" s="76"/>
      <c r="H304" s="69"/>
      <c r="I304" s="69"/>
      <c r="J304" s="69"/>
      <c r="K304" s="69"/>
      <c r="L304" s="76"/>
      <c r="M304" s="76"/>
      <c r="N304" s="69"/>
      <c r="O304" s="125"/>
      <c r="P304" s="76"/>
      <c r="Q304" s="76"/>
      <c r="R304" s="76"/>
      <c r="S304" s="75"/>
      <c r="T304" s="75"/>
      <c r="U304" s="75"/>
      <c r="V304" s="75"/>
      <c r="W304" s="75"/>
      <c r="X304" s="75"/>
      <c r="Y304" s="70"/>
      <c r="Z304" s="70"/>
      <c r="AA304" s="70"/>
      <c r="AB304" s="70"/>
    </row>
    <row r="305" spans="1:29" hidden="1" x14ac:dyDescent="0.2">
      <c r="B305" s="90" t="s">
        <v>928</v>
      </c>
      <c r="O305" s="69"/>
      <c r="Y305" s="70" t="s">
        <v>19</v>
      </c>
      <c r="Z305" s="70" t="s">
        <v>18</v>
      </c>
      <c r="AA305" s="70" t="s">
        <v>35</v>
      </c>
      <c r="AB305" s="70" t="s">
        <v>35</v>
      </c>
      <c r="AC305" s="70" t="s">
        <v>35</v>
      </c>
    </row>
    <row r="306" spans="1:29" hidden="1" x14ac:dyDescent="0.2">
      <c r="B306" s="88" t="s">
        <v>2097</v>
      </c>
      <c r="O306" s="69"/>
      <c r="Y306" s="75"/>
      <c r="Z306" s="75"/>
      <c r="AA306" s="75" t="s">
        <v>18</v>
      </c>
      <c r="AB306" s="75" t="s">
        <v>18</v>
      </c>
      <c r="AC306" s="70" t="s">
        <v>18</v>
      </c>
    </row>
    <row r="307" spans="1:29" customFormat="1" x14ac:dyDescent="0.2">
      <c r="A307" s="70"/>
      <c r="B307" s="71"/>
      <c r="C307" s="71"/>
      <c r="D307" s="72"/>
      <c r="E307" s="71"/>
      <c r="F307" s="71"/>
      <c r="G307" s="71"/>
      <c r="H307" s="69"/>
      <c r="I307" s="69"/>
      <c r="J307" s="69"/>
      <c r="K307" s="69"/>
      <c r="L307" s="71"/>
      <c r="M307" s="71"/>
      <c r="N307" s="69"/>
      <c r="O307" s="123"/>
      <c r="P307" s="71"/>
      <c r="Q307" s="71"/>
      <c r="R307" s="71"/>
      <c r="S307" s="70"/>
      <c r="T307" s="70"/>
      <c r="U307" s="70"/>
      <c r="V307" s="70"/>
      <c r="W307" s="70"/>
      <c r="X307" s="70"/>
      <c r="Y307" s="70"/>
      <c r="Z307" s="70"/>
      <c r="AA307" s="70"/>
      <c r="AB307" s="70"/>
    </row>
    <row r="308" spans="1:29" ht="16" customHeight="1" x14ac:dyDescent="0.2">
      <c r="A308" s="70"/>
      <c r="B308" s="71"/>
      <c r="C308" s="71"/>
      <c r="D308" s="72"/>
      <c r="E308" s="71"/>
      <c r="F308" s="71"/>
      <c r="G308" s="71"/>
      <c r="L308" s="71"/>
      <c r="M308" s="71"/>
      <c r="O308" s="123"/>
      <c r="P308" s="71"/>
      <c r="Q308" s="71"/>
      <c r="R308" s="71"/>
      <c r="S308" s="70"/>
      <c r="T308" s="70"/>
      <c r="U308" s="70"/>
      <c r="V308" s="70"/>
      <c r="W308" s="70"/>
      <c r="X308" s="70"/>
      <c r="Y308"/>
      <c r="Z308"/>
      <c r="AA308"/>
      <c r="AB308"/>
      <c r="AC308" s="70"/>
    </row>
    <row r="309" spans="1:29" x14ac:dyDescent="0.2">
      <c r="A309" s="70"/>
      <c r="B309" s="71"/>
      <c r="C309" s="71"/>
      <c r="D309" s="72"/>
      <c r="E309" s="71"/>
      <c r="F309" s="71"/>
      <c r="G309" s="71"/>
      <c r="L309" s="71"/>
      <c r="M309" s="71"/>
      <c r="O309" s="123"/>
      <c r="P309" s="71"/>
      <c r="Q309" s="71"/>
      <c r="R309" s="71"/>
      <c r="S309" s="70"/>
      <c r="T309" s="70"/>
      <c r="U309" s="70"/>
      <c r="V309" s="70"/>
      <c r="W309" s="70"/>
      <c r="X309" s="70"/>
      <c r="Y309" s="70"/>
      <c r="Z309" s="70"/>
      <c r="AA309" s="70"/>
      <c r="AB309" s="70"/>
      <c r="AC309" s="70"/>
    </row>
    <row r="310" spans="1:29" hidden="1" x14ac:dyDescent="0.2">
      <c r="B310" s="88" t="s">
        <v>707</v>
      </c>
      <c r="O310" s="69"/>
      <c r="Y310" s="70" t="s">
        <v>18</v>
      </c>
      <c r="Z310" s="70" t="s">
        <v>18</v>
      </c>
      <c r="AA310" s="70" t="s">
        <v>18</v>
      </c>
      <c r="AB310" s="70" t="s">
        <v>18</v>
      </c>
      <c r="AC310" s="70" t="s">
        <v>19</v>
      </c>
    </row>
    <row r="311" spans="1:29" x14ac:dyDescent="0.2">
      <c r="A311" s="70"/>
      <c r="B311" s="71"/>
      <c r="C311" s="71"/>
      <c r="D311" s="72"/>
      <c r="E311" s="71"/>
      <c r="F311" s="71"/>
      <c r="G311" s="71"/>
      <c r="L311" s="71"/>
      <c r="M311" s="71"/>
      <c r="O311" s="123"/>
      <c r="P311" s="71"/>
      <c r="Q311" s="71"/>
      <c r="R311" s="71"/>
      <c r="S311" s="70"/>
      <c r="T311" s="70"/>
      <c r="U311" s="70"/>
      <c r="V311" s="70"/>
      <c r="W311" s="70"/>
      <c r="X311" s="70"/>
      <c r="Y311"/>
      <c r="Z311"/>
      <c r="AA311"/>
      <c r="AB311"/>
      <c r="AC311" s="70"/>
    </row>
    <row r="312" spans="1:29" hidden="1" x14ac:dyDescent="0.2">
      <c r="B312" s="88" t="s">
        <v>428</v>
      </c>
      <c r="O312" s="69"/>
      <c r="Y312" s="70"/>
      <c r="Z312" s="70"/>
      <c r="AA312" s="70"/>
      <c r="AB312" s="70"/>
      <c r="AC312" s="70" t="s">
        <v>35</v>
      </c>
    </row>
    <row r="313" spans="1:29" hidden="1" x14ac:dyDescent="0.2">
      <c r="B313" s="88" t="s">
        <v>1053</v>
      </c>
      <c r="O313" s="69"/>
      <c r="Y313" s="70" t="s">
        <v>19</v>
      </c>
      <c r="Z313" s="70" t="s">
        <v>18</v>
      </c>
      <c r="AA313" s="70" t="s">
        <v>18</v>
      </c>
      <c r="AB313" s="70" t="s">
        <v>18</v>
      </c>
      <c r="AC313" s="70" t="s">
        <v>19</v>
      </c>
    </row>
    <row r="314" spans="1:29" x14ac:dyDescent="0.2">
      <c r="A314" s="70"/>
      <c r="B314" s="71"/>
      <c r="C314" s="71"/>
      <c r="D314" s="72"/>
      <c r="E314" s="71"/>
      <c r="F314" s="71"/>
      <c r="G314" s="71"/>
      <c r="L314" s="71"/>
      <c r="M314" s="71"/>
      <c r="O314" s="123"/>
      <c r="P314" s="71"/>
      <c r="Q314" s="71"/>
      <c r="R314" s="71"/>
      <c r="S314" s="70"/>
      <c r="T314" s="70"/>
      <c r="U314" s="70"/>
      <c r="V314" s="70"/>
      <c r="W314" s="70"/>
      <c r="X314" s="70"/>
      <c r="Y314" s="75"/>
      <c r="Z314" s="75"/>
      <c r="AA314" s="75"/>
      <c r="AB314" s="75"/>
      <c r="AC314" s="70"/>
    </row>
    <row r="315" spans="1:29" x14ac:dyDescent="0.2">
      <c r="A315" s="70"/>
      <c r="B315" s="71"/>
      <c r="C315" s="71"/>
      <c r="D315" s="72"/>
      <c r="E315" s="71"/>
      <c r="F315" s="71"/>
      <c r="G315" s="71"/>
      <c r="L315" s="71"/>
      <c r="M315" s="71"/>
      <c r="O315" s="123"/>
      <c r="P315" s="71"/>
      <c r="Q315" s="71"/>
      <c r="R315" s="71"/>
      <c r="S315" s="70"/>
      <c r="T315" s="70"/>
      <c r="U315" s="70"/>
      <c r="V315" s="70"/>
      <c r="W315" s="70"/>
      <c r="X315" s="70"/>
      <c r="Y315" s="75"/>
      <c r="Z315" s="75"/>
      <c r="AA315" s="75"/>
      <c r="AB315" s="75"/>
      <c r="AC315" s="70"/>
    </row>
    <row r="316" spans="1:29" x14ac:dyDescent="0.2">
      <c r="A316" s="70"/>
      <c r="B316" s="71"/>
      <c r="C316" s="71"/>
      <c r="D316" s="72"/>
      <c r="E316" s="71"/>
      <c r="F316" s="71"/>
      <c r="G316" s="71"/>
      <c r="L316" s="71"/>
      <c r="M316" s="71"/>
      <c r="O316" s="123"/>
      <c r="P316" s="71"/>
      <c r="Q316" s="70"/>
      <c r="R316" s="71"/>
      <c r="S316" s="70"/>
      <c r="T316" s="70"/>
      <c r="U316" s="70"/>
      <c r="V316" s="70"/>
      <c r="W316" s="70"/>
      <c r="X316" s="70"/>
      <c r="Y316" s="70"/>
      <c r="Z316" s="70"/>
      <c r="AA316" s="70"/>
      <c r="AB316" s="70"/>
      <c r="AC316" s="85"/>
    </row>
    <row r="317" spans="1:29" x14ac:dyDescent="0.2">
      <c r="A317" s="85"/>
      <c r="B317" s="86"/>
      <c r="C317" s="86"/>
      <c r="D317" s="87"/>
      <c r="E317" s="86"/>
      <c r="F317" s="86"/>
      <c r="G317" s="86"/>
      <c r="L317" s="86"/>
      <c r="M317" s="86"/>
      <c r="O317" s="127"/>
      <c r="P317" s="86"/>
      <c r="Q317" s="86"/>
      <c r="R317" s="86"/>
      <c r="S317" s="85"/>
      <c r="T317" s="85"/>
      <c r="U317" s="85"/>
      <c r="V317" s="85"/>
      <c r="W317" s="85"/>
      <c r="X317" s="85"/>
      <c r="Y317" s="70"/>
      <c r="Z317" s="70"/>
      <c r="AA317" s="70"/>
      <c r="AB317" s="70"/>
      <c r="AC317" s="70"/>
    </row>
    <row r="318" spans="1:29" x14ac:dyDescent="0.2">
      <c r="A318" s="70"/>
      <c r="B318" s="71"/>
      <c r="C318" s="71"/>
      <c r="D318" s="72"/>
      <c r="E318" s="71"/>
      <c r="F318" s="71"/>
      <c r="G318" s="71"/>
      <c r="L318" s="71"/>
      <c r="M318" s="71"/>
      <c r="O318" s="123"/>
      <c r="P318" s="71"/>
      <c r="Q318" s="71"/>
      <c r="R318" s="71"/>
      <c r="S318" s="70"/>
      <c r="T318" s="70"/>
      <c r="U318" s="70"/>
      <c r="V318" s="70"/>
      <c r="W318" s="70"/>
      <c r="X318" s="70"/>
      <c r="Y318" s="70"/>
      <c r="Z318" s="70"/>
      <c r="AA318" s="70"/>
      <c r="AB318" s="70"/>
      <c r="AC318" s="70"/>
    </row>
    <row r="319" spans="1:29" x14ac:dyDescent="0.2">
      <c r="A319" s="75"/>
      <c r="B319" s="76"/>
      <c r="C319" s="76"/>
      <c r="D319" s="77"/>
      <c r="E319" s="76"/>
      <c r="F319" s="76"/>
      <c r="G319" s="76"/>
      <c r="L319" s="76"/>
      <c r="M319" s="76"/>
      <c r="O319" s="125"/>
      <c r="P319" s="76"/>
      <c r="Q319" s="76"/>
      <c r="R319" s="76"/>
      <c r="S319" s="82"/>
      <c r="T319" s="82"/>
      <c r="U319" s="82"/>
      <c r="V319" s="82"/>
      <c r="W319" s="82"/>
      <c r="X319" s="82"/>
      <c r="Y319" s="70"/>
      <c r="Z319" s="70"/>
      <c r="AA319" s="70"/>
      <c r="AB319" s="70"/>
      <c r="AC319" s="70"/>
    </row>
    <row r="320" spans="1:29" x14ac:dyDescent="0.2">
      <c r="A320" s="70"/>
      <c r="B320" s="71"/>
      <c r="C320" s="71"/>
      <c r="D320" s="72"/>
      <c r="E320" s="71"/>
      <c r="F320" s="71"/>
      <c r="G320" s="71"/>
      <c r="H320" s="88"/>
      <c r="I320" s="88"/>
      <c r="J320" s="88"/>
      <c r="K320" s="88"/>
      <c r="L320" s="71"/>
      <c r="M320" s="71"/>
      <c r="O320" s="123"/>
      <c r="P320" s="71"/>
      <c r="Q320" s="71"/>
      <c r="R320" s="71"/>
      <c r="S320" s="70"/>
      <c r="T320" s="70"/>
      <c r="U320" s="70"/>
      <c r="V320" s="70"/>
      <c r="W320" s="70"/>
      <c r="X320" s="70"/>
      <c r="Y320" s="75"/>
      <c r="Z320" s="75"/>
      <c r="AA320" s="75"/>
      <c r="AB320" s="75"/>
      <c r="AC320" s="70"/>
    </row>
    <row r="321" spans="1:29" x14ac:dyDescent="0.2">
      <c r="A321" s="75"/>
      <c r="B321" s="76"/>
      <c r="C321" s="76"/>
      <c r="D321" s="77"/>
      <c r="E321" s="76"/>
      <c r="F321" s="76"/>
      <c r="G321" s="76"/>
      <c r="L321" s="76"/>
      <c r="M321" s="76"/>
      <c r="O321" s="125"/>
      <c r="P321" s="76"/>
      <c r="Q321" s="76"/>
      <c r="R321" s="76"/>
      <c r="S321" s="75"/>
      <c r="T321" s="75"/>
      <c r="U321" s="75"/>
      <c r="V321" s="75"/>
      <c r="W321" s="75"/>
      <c r="X321" s="75"/>
      <c r="Y321" s="75"/>
      <c r="Z321" s="75"/>
      <c r="AA321" s="75"/>
      <c r="AB321" s="75"/>
      <c r="AC321" s="70"/>
    </row>
    <row r="322" spans="1:29" hidden="1" x14ac:dyDescent="0.2">
      <c r="B322" s="88" t="s">
        <v>710</v>
      </c>
      <c r="O322" s="69"/>
      <c r="Y322" s="70" t="s">
        <v>19</v>
      </c>
      <c r="Z322" s="70" t="s">
        <v>18</v>
      </c>
      <c r="AA322" s="70" t="s">
        <v>255</v>
      </c>
      <c r="AB322" s="70" t="s">
        <v>255</v>
      </c>
      <c r="AC322" s="70" t="s">
        <v>255</v>
      </c>
    </row>
    <row r="323" spans="1:29" x14ac:dyDescent="0.2">
      <c r="A323" s="70"/>
      <c r="B323" s="71"/>
      <c r="C323" s="71"/>
      <c r="D323" s="72"/>
      <c r="E323" s="71"/>
      <c r="F323" s="71"/>
      <c r="G323" s="71"/>
      <c r="L323" s="71"/>
      <c r="M323" s="71"/>
      <c r="O323" s="123"/>
      <c r="P323" s="71"/>
      <c r="Q323" s="71"/>
      <c r="R323" s="70"/>
      <c r="S323" s="70"/>
      <c r="T323" s="70"/>
      <c r="U323" s="70"/>
      <c r="V323" s="70"/>
      <c r="W323" s="70"/>
      <c r="X323" s="70"/>
      <c r="Y323" s="75"/>
      <c r="Z323" s="75"/>
      <c r="AA323" s="75"/>
      <c r="AB323" s="75"/>
      <c r="AC323" s="70"/>
    </row>
    <row r="324" spans="1:29" x14ac:dyDescent="0.2">
      <c r="A324" s="70"/>
      <c r="B324" s="71"/>
      <c r="C324" s="71"/>
      <c r="D324" s="72"/>
      <c r="E324" s="71"/>
      <c r="F324" s="71"/>
      <c r="G324" s="71"/>
      <c r="L324" s="71"/>
      <c r="M324" s="71"/>
      <c r="O324" s="123"/>
      <c r="P324" s="71"/>
      <c r="Q324" s="71"/>
      <c r="R324" s="71"/>
      <c r="S324" s="70"/>
      <c r="T324" s="70"/>
      <c r="U324" s="70"/>
      <c r="V324" s="70"/>
      <c r="W324" s="70"/>
      <c r="X324" s="70"/>
      <c r="Y324" s="70"/>
      <c r="Z324" s="70"/>
      <c r="AA324" s="70"/>
      <c r="AB324" s="70"/>
      <c r="AC324" s="70"/>
    </row>
    <row r="325" spans="1:29" hidden="1" x14ac:dyDescent="0.2">
      <c r="B325" s="88" t="s">
        <v>2026</v>
      </c>
      <c r="O325" s="69"/>
      <c r="Y325" s="70" t="s">
        <v>19</v>
      </c>
      <c r="Z325" s="70" t="s">
        <v>18</v>
      </c>
      <c r="AA325" s="70" t="s">
        <v>18</v>
      </c>
      <c r="AB325" s="70" t="s">
        <v>18</v>
      </c>
      <c r="AC325" s="70" t="s">
        <v>18</v>
      </c>
    </row>
    <row r="326" spans="1:29" hidden="1" x14ac:dyDescent="0.2">
      <c r="B326" s="90" t="s">
        <v>1103</v>
      </c>
      <c r="O326" s="69"/>
      <c r="Y326" s="70" t="s">
        <v>18</v>
      </c>
      <c r="Z326" s="70" t="s">
        <v>18</v>
      </c>
      <c r="AA326" s="70" t="s">
        <v>18</v>
      </c>
      <c r="AB326" s="70" t="s">
        <v>18</v>
      </c>
      <c r="AC326" s="70" t="s">
        <v>18</v>
      </c>
    </row>
    <row r="327" spans="1:29" x14ac:dyDescent="0.2">
      <c r="A327" s="73"/>
      <c r="B327" s="71"/>
      <c r="C327" s="71"/>
      <c r="D327" s="72"/>
      <c r="E327" s="71"/>
      <c r="F327" s="71"/>
      <c r="G327" s="71"/>
      <c r="L327" s="71"/>
      <c r="M327" s="71"/>
      <c r="O327" s="123"/>
      <c r="P327" s="71"/>
      <c r="Q327" s="71"/>
      <c r="R327" s="71"/>
      <c r="S327" s="70"/>
      <c r="T327" s="70"/>
      <c r="U327" s="70"/>
      <c r="V327" s="70"/>
      <c r="W327" s="70"/>
      <c r="X327" s="70"/>
      <c r="Y327" s="70"/>
      <c r="Z327" s="70"/>
      <c r="AA327" s="70"/>
      <c r="AB327" s="70"/>
      <c r="AC327" s="70"/>
    </row>
    <row r="328" spans="1:29" x14ac:dyDescent="0.2">
      <c r="A328" s="70"/>
      <c r="B328" s="71"/>
      <c r="C328" s="71"/>
      <c r="D328" s="72"/>
      <c r="E328" s="71"/>
      <c r="F328" s="71"/>
      <c r="G328" s="71"/>
      <c r="L328" s="71"/>
      <c r="M328" s="71"/>
      <c r="O328" s="123"/>
      <c r="P328" s="71"/>
      <c r="Q328" s="71"/>
      <c r="R328" s="71"/>
      <c r="S328" s="70"/>
      <c r="T328" s="70"/>
      <c r="U328" s="70"/>
      <c r="V328" s="70"/>
      <c r="W328" s="70"/>
      <c r="X328" s="70"/>
      <c r="Y328" s="70"/>
      <c r="Z328" s="70"/>
      <c r="AA328" s="70"/>
      <c r="AB328" s="70"/>
      <c r="AC328" s="70"/>
    </row>
    <row r="329" spans="1:29" x14ac:dyDescent="0.2">
      <c r="A329" s="70"/>
      <c r="B329" s="71"/>
      <c r="C329" s="71"/>
      <c r="D329" s="72"/>
      <c r="E329" s="71"/>
      <c r="F329" s="71"/>
      <c r="G329" s="71"/>
      <c r="L329" s="71"/>
      <c r="M329" s="71"/>
      <c r="O329" s="123"/>
      <c r="P329" s="71"/>
      <c r="Q329" s="71"/>
      <c r="R329" s="71"/>
      <c r="S329" s="70"/>
      <c r="T329" s="70"/>
      <c r="U329" s="70"/>
      <c r="V329" s="70"/>
      <c r="W329" s="70"/>
      <c r="X329" s="70"/>
      <c r="Y329" s="85"/>
      <c r="Z329" s="85"/>
      <c r="AA329" s="85"/>
      <c r="AB329" s="85"/>
      <c r="AC329" s="70"/>
    </row>
    <row r="330" spans="1:29" x14ac:dyDescent="0.2">
      <c r="A330" s="70"/>
      <c r="B330" s="71"/>
      <c r="C330" s="71"/>
      <c r="D330" s="72"/>
      <c r="E330" s="71"/>
      <c r="F330" s="71"/>
      <c r="G330" s="71"/>
      <c r="L330" s="71"/>
      <c r="M330" s="71"/>
      <c r="O330" s="123"/>
      <c r="P330" s="71"/>
      <c r="Q330" s="71"/>
      <c r="R330" s="71"/>
      <c r="S330" s="70"/>
      <c r="T330" s="70"/>
      <c r="U330" s="70"/>
      <c r="V330" s="70"/>
      <c r="W330" s="70"/>
      <c r="X330" s="70"/>
      <c r="Y330"/>
      <c r="Z330"/>
      <c r="AA330"/>
      <c r="AB330"/>
      <c r="AC330" s="70"/>
    </row>
    <row r="331" spans="1:29" hidden="1" x14ac:dyDescent="0.2">
      <c r="B331" s="88" t="s">
        <v>470</v>
      </c>
      <c r="O331" s="69"/>
      <c r="Y331" s="70" t="s">
        <v>1466</v>
      </c>
      <c r="Z331" s="70" t="s">
        <v>18</v>
      </c>
      <c r="AA331" s="70" t="s">
        <v>255</v>
      </c>
      <c r="AB331" s="70" t="s">
        <v>255</v>
      </c>
      <c r="AC331" s="70" t="s">
        <v>18</v>
      </c>
    </row>
    <row r="332" spans="1:29" hidden="1" x14ac:dyDescent="0.2">
      <c r="B332" s="88" t="s">
        <v>947</v>
      </c>
      <c r="O332" s="69"/>
      <c r="Y332" s="70" t="s">
        <v>19</v>
      </c>
      <c r="Z332" s="70" t="s">
        <v>18</v>
      </c>
      <c r="AA332" s="70" t="s">
        <v>18</v>
      </c>
      <c r="AB332" s="70" t="s">
        <v>18</v>
      </c>
      <c r="AC332" s="70" t="s">
        <v>1294</v>
      </c>
    </row>
    <row r="333" spans="1:29" x14ac:dyDescent="0.2">
      <c r="A333" s="70"/>
      <c r="B333" s="71"/>
      <c r="C333" s="71"/>
      <c r="D333" s="72"/>
      <c r="E333" s="71"/>
      <c r="F333" s="71"/>
      <c r="G333" s="71"/>
      <c r="L333" s="71"/>
      <c r="M333" s="71"/>
      <c r="O333" s="123"/>
      <c r="P333" s="71"/>
      <c r="Q333" s="71"/>
      <c r="R333" s="71"/>
      <c r="S333" s="70"/>
      <c r="T333" s="70"/>
      <c r="U333" s="70"/>
      <c r="V333" s="70"/>
      <c r="W333" s="70"/>
      <c r="X333" s="70"/>
      <c r="Y333" s="70"/>
      <c r="Z333" s="70"/>
      <c r="AA333" s="70"/>
      <c r="AB333" s="70"/>
      <c r="AC333" s="70"/>
    </row>
    <row r="334" spans="1:29" hidden="1" x14ac:dyDescent="0.2">
      <c r="B334" s="90" t="s">
        <v>519</v>
      </c>
      <c r="O334" s="69"/>
      <c r="Y334" s="70" t="s">
        <v>18</v>
      </c>
      <c r="Z334" s="70" t="s">
        <v>18</v>
      </c>
      <c r="AA334" s="70" t="s">
        <v>18</v>
      </c>
      <c r="AB334" s="70" t="s">
        <v>18</v>
      </c>
      <c r="AC334" s="70" t="s">
        <v>35</v>
      </c>
    </row>
    <row r="335" spans="1:29" x14ac:dyDescent="0.2">
      <c r="A335"/>
      <c r="B335"/>
      <c r="C335" s="37"/>
      <c r="D335"/>
      <c r="E335"/>
      <c r="F335"/>
      <c r="G335"/>
      <c r="L335"/>
      <c r="M335"/>
      <c r="N335"/>
      <c r="O335" s="57"/>
      <c r="P335"/>
      <c r="Q335"/>
      <c r="R335"/>
      <c r="S335"/>
      <c r="T335"/>
      <c r="U335"/>
      <c r="V335"/>
      <c r="W335"/>
      <c r="X335"/>
      <c r="Y335" s="70"/>
      <c r="Z335" s="70"/>
      <c r="AA335" s="70"/>
      <c r="AB335" s="70"/>
      <c r="AC335" s="70"/>
    </row>
    <row r="336" spans="1:29" x14ac:dyDescent="0.2">
      <c r="A336" s="70"/>
      <c r="B336" s="71"/>
      <c r="C336" s="71"/>
      <c r="D336" s="72"/>
      <c r="E336" s="71"/>
      <c r="F336" s="71"/>
      <c r="G336" s="71"/>
      <c r="L336" s="71"/>
      <c r="M336" s="71"/>
      <c r="O336" s="123"/>
      <c r="P336" s="71"/>
      <c r="Q336" s="71"/>
      <c r="R336" s="71"/>
      <c r="S336" s="70"/>
      <c r="T336" s="70"/>
      <c r="U336" s="70"/>
      <c r="V336" s="70"/>
      <c r="W336" s="70"/>
      <c r="X336" s="70"/>
      <c r="Y336" s="88"/>
      <c r="Z336" s="88"/>
      <c r="AA336" s="88"/>
      <c r="AB336" s="88"/>
      <c r="AC336" s="70"/>
    </row>
    <row r="337" spans="1:29" x14ac:dyDescent="0.2">
      <c r="A337" s="75"/>
      <c r="B337" s="76"/>
      <c r="C337" s="76"/>
      <c r="D337" s="77"/>
      <c r="E337" s="76"/>
      <c r="F337" s="76"/>
      <c r="G337" s="76"/>
      <c r="L337" s="76"/>
      <c r="M337" s="76"/>
      <c r="O337" s="125"/>
      <c r="P337" s="76"/>
      <c r="Q337" s="76"/>
      <c r="R337" s="76"/>
      <c r="S337" s="75"/>
      <c r="T337" s="75"/>
      <c r="U337" s="75"/>
      <c r="V337" s="75"/>
      <c r="W337" s="75"/>
      <c r="X337" s="75"/>
      <c r="Y337" s="70"/>
      <c r="Z337" s="70"/>
      <c r="AA337" s="70"/>
      <c r="AB337" s="70"/>
      <c r="AC337" s="70"/>
    </row>
    <row r="338" spans="1:29" x14ac:dyDescent="0.2">
      <c r="A338" s="70"/>
      <c r="B338" s="71"/>
      <c r="C338" s="71"/>
      <c r="D338" s="72"/>
      <c r="E338" s="71"/>
      <c r="F338" s="71"/>
      <c r="G338" s="71"/>
      <c r="L338" s="71"/>
      <c r="M338" s="71"/>
      <c r="O338" s="123"/>
      <c r="P338" s="71"/>
      <c r="Q338" s="71"/>
      <c r="R338" s="71"/>
      <c r="S338" s="70"/>
      <c r="T338" s="70"/>
      <c r="U338" s="70"/>
      <c r="V338" s="70"/>
      <c r="W338" s="70"/>
      <c r="X338" s="70"/>
      <c r="Y338" s="70"/>
      <c r="Z338" s="70"/>
      <c r="AA338" s="70"/>
      <c r="AB338" s="70"/>
      <c r="AC338" s="75"/>
    </row>
    <row r="339" spans="1:29" s="89" customFormat="1" x14ac:dyDescent="0.2">
      <c r="A339" s="70"/>
      <c r="B339" s="71"/>
      <c r="C339" s="71"/>
      <c r="D339" s="72"/>
      <c r="E339" s="71"/>
      <c r="F339" s="71"/>
      <c r="G339" s="71"/>
      <c r="H339" s="69"/>
      <c r="I339" s="69"/>
      <c r="J339" s="69"/>
      <c r="K339" s="69"/>
      <c r="L339" s="71"/>
      <c r="M339" s="71"/>
      <c r="N339" s="69"/>
      <c r="O339" s="123"/>
      <c r="P339" s="71"/>
      <c r="Q339" s="71"/>
      <c r="R339" s="71"/>
      <c r="S339" s="70"/>
      <c r="T339" s="70"/>
      <c r="U339" s="70"/>
      <c r="V339" s="70"/>
      <c r="W339" s="70"/>
      <c r="X339" s="70"/>
      <c r="Y339" s="70"/>
      <c r="Z339" s="70"/>
      <c r="AA339" s="70"/>
      <c r="AB339" s="70"/>
    </row>
    <row r="340" spans="1:29" x14ac:dyDescent="0.2">
      <c r="A340" s="70"/>
      <c r="B340" s="71"/>
      <c r="C340" s="71"/>
      <c r="D340" s="72"/>
      <c r="E340" s="71"/>
      <c r="F340" s="71"/>
      <c r="G340" s="71"/>
      <c r="L340" s="71"/>
      <c r="M340" s="71"/>
      <c r="O340" s="123"/>
      <c r="P340" s="71"/>
      <c r="Q340" s="71"/>
      <c r="R340" s="71"/>
      <c r="S340" s="70"/>
      <c r="T340" s="70"/>
      <c r="U340" s="70"/>
      <c r="V340" s="70"/>
      <c r="W340" s="70"/>
      <c r="X340" s="70"/>
      <c r="Y340" s="70"/>
      <c r="Z340" s="70"/>
      <c r="AA340" s="70"/>
      <c r="AB340" s="70"/>
    </row>
    <row r="341" spans="1:29" x14ac:dyDescent="0.2">
      <c r="A341" s="75"/>
      <c r="B341" s="76"/>
      <c r="C341" s="76"/>
      <c r="D341" s="77"/>
      <c r="E341" s="76"/>
      <c r="F341" s="76"/>
      <c r="G341" s="76"/>
      <c r="L341" s="76"/>
      <c r="M341" s="76"/>
      <c r="O341" s="125"/>
      <c r="P341" s="76"/>
      <c r="Q341" s="76"/>
      <c r="R341" s="76"/>
      <c r="S341" s="75"/>
      <c r="T341" s="75"/>
      <c r="U341" s="75"/>
      <c r="V341" s="75"/>
      <c r="W341" s="75"/>
      <c r="X341" s="75"/>
      <c r="Y341" s="70"/>
      <c r="Z341" s="70"/>
      <c r="AA341" s="70"/>
      <c r="AB341" s="70"/>
    </row>
    <row r="342" spans="1:29" customFormat="1" x14ac:dyDescent="0.2">
      <c r="A342" s="70"/>
      <c r="B342" s="71"/>
      <c r="C342" s="71"/>
      <c r="D342" s="72"/>
      <c r="E342" s="71"/>
      <c r="F342" s="71"/>
      <c r="G342" s="71"/>
      <c r="H342" s="69"/>
      <c r="I342" s="69"/>
      <c r="J342" s="69"/>
      <c r="K342" s="69"/>
      <c r="L342" s="71"/>
      <c r="M342" s="72"/>
      <c r="N342" s="69"/>
      <c r="O342" s="123"/>
      <c r="P342" s="71"/>
      <c r="Q342" s="71"/>
      <c r="R342" s="71"/>
      <c r="S342" s="70"/>
      <c r="T342" s="70"/>
      <c r="U342" s="70"/>
      <c r="V342" s="70"/>
      <c r="W342" s="70"/>
      <c r="X342" s="70"/>
      <c r="Y342" s="70"/>
      <c r="Z342" s="70"/>
      <c r="AA342" s="70"/>
      <c r="AB342" s="70"/>
    </row>
    <row r="343" spans="1:29" customFormat="1" hidden="1" x14ac:dyDescent="0.2">
      <c r="A343" s="69"/>
      <c r="B343" s="88" t="s">
        <v>1314</v>
      </c>
      <c r="C343" s="69"/>
      <c r="D343" s="69"/>
      <c r="E343" s="69"/>
      <c r="F343" s="69"/>
      <c r="G343" s="69"/>
      <c r="H343" s="69"/>
      <c r="I343" s="69"/>
      <c r="J343" s="69"/>
      <c r="K343" s="69"/>
      <c r="L343" s="69"/>
      <c r="M343" s="69"/>
      <c r="N343" s="69"/>
      <c r="O343" s="69"/>
      <c r="P343" s="69"/>
      <c r="Q343" s="69"/>
      <c r="R343" s="69"/>
      <c r="S343" s="69"/>
      <c r="T343" s="69"/>
      <c r="U343" s="69"/>
      <c r="V343" s="69"/>
      <c r="W343" s="69"/>
      <c r="X343" s="69"/>
      <c r="Y343" s="70" t="s">
        <v>19</v>
      </c>
      <c r="Z343" s="70" t="s">
        <v>18</v>
      </c>
      <c r="AA343" s="70" t="s">
        <v>18</v>
      </c>
      <c r="AB343" s="70" t="s">
        <v>18</v>
      </c>
      <c r="AC343" t="s">
        <v>19</v>
      </c>
    </row>
    <row r="344" spans="1:29" customFormat="1" x14ac:dyDescent="0.2">
      <c r="A344" s="70"/>
      <c r="B344" s="71"/>
      <c r="C344" s="71"/>
      <c r="D344" s="72"/>
      <c r="E344" s="71"/>
      <c r="F344" s="71"/>
      <c r="G344" s="71"/>
      <c r="H344" s="69"/>
      <c r="I344" s="69"/>
      <c r="J344" s="69"/>
      <c r="K344" s="69"/>
      <c r="L344" s="71"/>
      <c r="M344" s="71"/>
      <c r="N344" s="69"/>
      <c r="O344" s="123"/>
      <c r="P344" s="71"/>
      <c r="Q344" s="71"/>
      <c r="R344" s="71"/>
      <c r="S344" s="70"/>
      <c r="T344" s="70"/>
      <c r="U344" s="70"/>
      <c r="V344" s="70"/>
      <c r="W344" s="70"/>
      <c r="X344" s="70"/>
      <c r="Y344" s="70"/>
      <c r="Z344" s="70"/>
      <c r="AA344" s="70"/>
      <c r="AB344" s="70"/>
    </row>
    <row r="345" spans="1:29" s="90" customFormat="1" x14ac:dyDescent="0.2">
      <c r="A345" s="70"/>
      <c r="B345" s="71"/>
      <c r="C345" s="71"/>
      <c r="D345" s="72"/>
      <c r="E345" s="71"/>
      <c r="F345" s="71"/>
      <c r="G345" s="71"/>
      <c r="H345" s="69"/>
      <c r="I345" s="69"/>
      <c r="J345" s="69"/>
      <c r="K345" s="69"/>
      <c r="L345" s="71"/>
      <c r="M345" s="71"/>
      <c r="N345" s="69"/>
      <c r="O345" s="123"/>
      <c r="P345" s="71"/>
      <c r="Q345" s="71"/>
      <c r="R345" s="71"/>
      <c r="S345" s="70"/>
      <c r="T345" s="70"/>
      <c r="U345" s="70"/>
      <c r="V345" s="70"/>
      <c r="W345" s="70"/>
      <c r="X345" s="70"/>
    </row>
    <row r="346" spans="1:29" x14ac:dyDescent="0.2">
      <c r="A346" s="70"/>
      <c r="B346" s="71"/>
      <c r="C346" s="71"/>
      <c r="D346" s="72"/>
      <c r="E346" s="71"/>
      <c r="F346" s="71"/>
      <c r="G346" s="71"/>
      <c r="L346" s="71"/>
      <c r="M346" s="71"/>
      <c r="O346" s="123"/>
      <c r="P346" s="71"/>
      <c r="Q346" s="71"/>
      <c r="R346" s="71"/>
      <c r="S346" s="70"/>
      <c r="T346" s="70"/>
      <c r="U346" s="70"/>
      <c r="V346" s="70"/>
      <c r="W346" s="70"/>
      <c r="X346" s="70"/>
    </row>
    <row r="347" spans="1:29" hidden="1" x14ac:dyDescent="0.2">
      <c r="B347" s="112" t="s">
        <v>3239</v>
      </c>
      <c r="O347" s="69"/>
    </row>
    <row r="348" spans="1:29" x14ac:dyDescent="0.2">
      <c r="A348"/>
      <c r="B348"/>
      <c r="C348" s="37"/>
      <c r="D348"/>
      <c r="E348"/>
      <c r="F348"/>
      <c r="G348"/>
      <c r="L348"/>
      <c r="M348"/>
      <c r="N348"/>
      <c r="O348" s="57"/>
      <c r="P348"/>
      <c r="Q348"/>
      <c r="R348"/>
      <c r="S348"/>
      <c r="T348"/>
      <c r="U348"/>
      <c r="V348"/>
      <c r="W348"/>
      <c r="X348"/>
    </row>
    <row r="349" spans="1:29" x14ac:dyDescent="0.2">
      <c r="A349" s="75"/>
      <c r="B349" s="76"/>
      <c r="C349" s="76"/>
      <c r="D349" s="77"/>
      <c r="E349" s="76"/>
      <c r="F349" s="76"/>
      <c r="G349" s="76"/>
      <c r="L349" s="76"/>
      <c r="M349" s="76"/>
      <c r="O349" s="125"/>
      <c r="P349" s="76"/>
      <c r="Q349" s="76"/>
      <c r="R349" s="76"/>
      <c r="S349" s="75"/>
      <c r="T349" s="75"/>
      <c r="U349" s="75"/>
      <c r="V349" s="75"/>
      <c r="W349" s="75"/>
      <c r="X349" s="75"/>
    </row>
    <row r="350" spans="1:29" x14ac:dyDescent="0.2">
      <c r="A350" s="70"/>
      <c r="B350" s="71"/>
      <c r="C350" s="71"/>
      <c r="D350" s="72"/>
      <c r="E350" s="71"/>
      <c r="F350" s="71"/>
      <c r="G350" s="71"/>
      <c r="L350" s="71"/>
      <c r="M350" s="71"/>
      <c r="O350" s="123"/>
      <c r="P350" s="71"/>
      <c r="Q350" s="71"/>
      <c r="R350" s="71"/>
      <c r="S350" s="70"/>
      <c r="T350" s="70"/>
      <c r="U350" s="70"/>
      <c r="V350" s="70"/>
      <c r="W350" s="70"/>
      <c r="X350" s="70"/>
    </row>
    <row r="351" spans="1:29" hidden="1" x14ac:dyDescent="0.2">
      <c r="B351" s="88" t="s">
        <v>1267</v>
      </c>
      <c r="O351" s="69"/>
    </row>
    <row r="352" spans="1:29" x14ac:dyDescent="0.2">
      <c r="A352" s="70"/>
      <c r="B352" s="71"/>
      <c r="C352" s="71"/>
      <c r="D352" s="72"/>
      <c r="E352" s="71"/>
      <c r="F352" s="71"/>
      <c r="G352" s="71"/>
      <c r="L352" s="71"/>
      <c r="M352" s="71"/>
      <c r="O352" s="123"/>
      <c r="P352" s="71"/>
      <c r="Q352" s="70"/>
      <c r="R352" s="70"/>
      <c r="S352" s="70"/>
      <c r="T352" s="70"/>
      <c r="U352" s="70"/>
      <c r="V352" s="70"/>
      <c r="W352" s="70"/>
      <c r="X352" s="70"/>
    </row>
    <row r="353" spans="1:24" x14ac:dyDescent="0.2">
      <c r="A353" s="70"/>
      <c r="B353" s="71"/>
      <c r="C353" s="71"/>
      <c r="D353" s="72"/>
      <c r="E353" s="71"/>
      <c r="F353" s="71"/>
      <c r="G353" s="71"/>
      <c r="L353" s="71"/>
      <c r="M353" s="71"/>
      <c r="O353" s="123"/>
      <c r="P353" s="71"/>
      <c r="Q353" s="70"/>
      <c r="R353" s="71"/>
      <c r="S353" s="70"/>
      <c r="T353" s="70"/>
      <c r="U353" s="70"/>
      <c r="V353" s="70"/>
      <c r="W353" s="70"/>
      <c r="X353" s="70"/>
    </row>
    <row r="354" spans="1:24" hidden="1" x14ac:dyDescent="0.2">
      <c r="B354" s="88" t="s">
        <v>1146</v>
      </c>
      <c r="O354" s="69"/>
    </row>
    <row r="355" spans="1:24" hidden="1" x14ac:dyDescent="0.2">
      <c r="B355" s="88" t="s">
        <v>1410</v>
      </c>
      <c r="O355" s="69"/>
    </row>
    <row r="356" spans="1:24" x14ac:dyDescent="0.2">
      <c r="A356" s="70"/>
      <c r="B356" s="71"/>
      <c r="C356" s="71"/>
      <c r="D356" s="72"/>
      <c r="E356" s="71"/>
      <c r="F356" s="71"/>
      <c r="G356" s="71"/>
      <c r="L356" s="71"/>
      <c r="M356" s="71"/>
      <c r="O356" s="123"/>
      <c r="P356" s="71"/>
      <c r="Q356" s="71"/>
      <c r="R356" s="71"/>
      <c r="S356" s="70"/>
      <c r="T356" s="70"/>
      <c r="U356" s="70"/>
      <c r="V356" s="70"/>
      <c r="W356" s="70"/>
      <c r="X356" s="70"/>
    </row>
    <row r="357" spans="1:24" x14ac:dyDescent="0.2">
      <c r="A357" s="70"/>
      <c r="B357" s="70"/>
      <c r="C357" s="70"/>
      <c r="D357" s="78"/>
      <c r="E357" s="70"/>
      <c r="F357" s="70"/>
      <c r="G357" s="70"/>
      <c r="L357" s="70"/>
      <c r="M357" s="70"/>
      <c r="O357" s="126"/>
      <c r="P357" s="70"/>
      <c r="Q357" s="70"/>
      <c r="R357" s="70"/>
      <c r="S357" s="70"/>
      <c r="T357" s="70"/>
      <c r="U357" s="70"/>
      <c r="V357" s="70"/>
      <c r="W357" s="70"/>
      <c r="X357" s="70"/>
    </row>
    <row r="358" spans="1:24" x14ac:dyDescent="0.2">
      <c r="A358" s="70"/>
      <c r="B358" s="71"/>
      <c r="C358" s="71"/>
      <c r="D358" s="72"/>
      <c r="E358" s="71"/>
      <c r="F358" s="71"/>
      <c r="G358" s="71"/>
      <c r="L358" s="71"/>
      <c r="M358" s="71"/>
      <c r="O358" s="123"/>
      <c r="P358" s="71"/>
      <c r="Q358" s="71"/>
      <c r="R358" s="71"/>
      <c r="S358" s="70"/>
      <c r="T358" s="70"/>
      <c r="U358" s="70"/>
      <c r="V358" s="70"/>
      <c r="W358" s="70"/>
      <c r="X358" s="70"/>
    </row>
    <row r="359" spans="1:24" x14ac:dyDescent="0.2">
      <c r="A359" s="70"/>
      <c r="B359" s="71"/>
      <c r="C359" s="71"/>
      <c r="D359" s="72"/>
      <c r="E359" s="71"/>
      <c r="F359" s="71"/>
      <c r="G359" s="71"/>
      <c r="L359" s="71"/>
      <c r="M359" s="71"/>
      <c r="O359" s="123"/>
      <c r="P359" s="71"/>
      <c r="Q359" s="71"/>
      <c r="R359" s="71"/>
      <c r="S359" s="70"/>
      <c r="T359" s="70"/>
      <c r="U359" s="70"/>
      <c r="V359" s="70"/>
      <c r="W359" s="70"/>
      <c r="X359" s="70"/>
    </row>
    <row r="360" spans="1:24" x14ac:dyDescent="0.2">
      <c r="A360" s="70"/>
      <c r="B360" s="71"/>
      <c r="C360" s="71"/>
      <c r="D360" s="72"/>
      <c r="E360" s="71"/>
      <c r="F360" s="71"/>
      <c r="G360" s="71"/>
      <c r="L360" s="71"/>
      <c r="M360" s="71"/>
      <c r="O360" s="123"/>
      <c r="P360" s="71"/>
      <c r="Q360" s="71"/>
      <c r="R360" s="71"/>
      <c r="S360" s="70"/>
      <c r="T360" s="70"/>
      <c r="U360" s="70"/>
      <c r="V360" s="70"/>
      <c r="W360" s="70"/>
      <c r="X360" s="70"/>
    </row>
    <row r="361" spans="1:24" x14ac:dyDescent="0.2">
      <c r="A361" s="75"/>
      <c r="B361" s="76"/>
      <c r="C361" s="76"/>
      <c r="D361" s="77"/>
      <c r="E361" s="76"/>
      <c r="F361" s="76"/>
      <c r="G361" s="76"/>
      <c r="L361" s="76"/>
      <c r="M361" s="76"/>
      <c r="O361" s="125"/>
      <c r="P361" s="76"/>
      <c r="Q361" s="76"/>
      <c r="R361" s="76"/>
      <c r="S361" s="75"/>
      <c r="T361" s="75"/>
      <c r="U361" s="75"/>
      <c r="V361" s="75"/>
      <c r="W361" s="75"/>
      <c r="X361" s="75"/>
    </row>
    <row r="362" spans="1:24" x14ac:dyDescent="0.2">
      <c r="A362" s="70"/>
      <c r="B362" s="71"/>
      <c r="C362" s="71"/>
      <c r="D362" s="72"/>
      <c r="E362" s="71"/>
      <c r="F362" s="71"/>
      <c r="G362" s="71"/>
      <c r="L362" s="71"/>
      <c r="M362" s="71"/>
      <c r="O362" s="123"/>
      <c r="P362" s="71"/>
      <c r="Q362" s="71"/>
      <c r="R362" s="71"/>
      <c r="S362" s="70"/>
      <c r="T362" s="70"/>
      <c r="U362" s="70"/>
      <c r="V362" s="70"/>
      <c r="W362" s="70"/>
      <c r="X362" s="70"/>
    </row>
    <row r="363" spans="1:24" x14ac:dyDescent="0.2">
      <c r="A363"/>
      <c r="B363"/>
      <c r="C363" s="37"/>
      <c r="D363"/>
      <c r="E363"/>
      <c r="F363"/>
      <c r="G363"/>
      <c r="L363"/>
      <c r="M363"/>
      <c r="N363"/>
      <c r="O363" s="57"/>
      <c r="P363"/>
      <c r="Q363"/>
      <c r="R363"/>
      <c r="S363"/>
      <c r="T363"/>
      <c r="U363"/>
      <c r="V363"/>
      <c r="W363"/>
      <c r="X363"/>
    </row>
    <row r="364" spans="1:24" x14ac:dyDescent="0.2">
      <c r="A364" s="70"/>
      <c r="B364" s="71"/>
      <c r="C364" s="71"/>
      <c r="D364" s="72"/>
      <c r="E364" s="71"/>
      <c r="F364" s="71"/>
      <c r="G364" s="71"/>
      <c r="L364" s="71"/>
      <c r="M364" s="71"/>
      <c r="O364" s="123"/>
      <c r="P364" s="71"/>
      <c r="Q364" s="71"/>
      <c r="R364" s="71"/>
      <c r="S364" s="70"/>
      <c r="T364" s="70"/>
      <c r="U364" s="70"/>
      <c r="V364" s="70"/>
      <c r="W364" s="70"/>
      <c r="X364" s="70"/>
    </row>
    <row r="365" spans="1:24" x14ac:dyDescent="0.2">
      <c r="A365" s="70"/>
      <c r="B365" s="71"/>
      <c r="C365" s="71"/>
      <c r="D365" s="72"/>
      <c r="E365" s="71"/>
      <c r="F365" s="71"/>
      <c r="G365" s="71"/>
      <c r="L365" s="71"/>
      <c r="M365" s="71"/>
      <c r="O365" s="123"/>
      <c r="P365" s="71"/>
      <c r="Q365" s="71"/>
      <c r="R365" s="71"/>
      <c r="S365" s="70"/>
      <c r="T365" s="70"/>
      <c r="U365" s="70"/>
      <c r="V365" s="70"/>
      <c r="W365" s="70"/>
      <c r="X365" s="70"/>
    </row>
    <row r="366" spans="1:24" x14ac:dyDescent="0.2">
      <c r="A366"/>
      <c r="B366"/>
      <c r="C366" s="37"/>
      <c r="D366" s="105"/>
      <c r="E366"/>
      <c r="F366"/>
      <c r="G366"/>
      <c r="L366"/>
      <c r="M366"/>
      <c r="N366"/>
      <c r="O366" s="57"/>
      <c r="P366"/>
      <c r="Q366"/>
      <c r="R366"/>
      <c r="S366"/>
      <c r="T366"/>
      <c r="U366"/>
      <c r="V366"/>
      <c r="W366"/>
      <c r="X366"/>
    </row>
    <row r="367" spans="1:24" hidden="1" x14ac:dyDescent="0.2">
      <c r="B367" s="90" t="s">
        <v>736</v>
      </c>
      <c r="O367" s="69"/>
    </row>
    <row r="368" spans="1:24" x14ac:dyDescent="0.2">
      <c r="A368" s="70"/>
      <c r="B368" s="71"/>
      <c r="C368" s="71"/>
      <c r="D368" s="72"/>
      <c r="E368" s="71"/>
      <c r="F368" s="71"/>
      <c r="G368" s="73"/>
      <c r="L368" s="71"/>
      <c r="M368" s="71"/>
      <c r="O368" s="123"/>
      <c r="P368" s="71"/>
      <c r="Q368" s="71"/>
      <c r="R368" s="71"/>
      <c r="S368" s="70"/>
      <c r="T368" s="70"/>
      <c r="U368" s="70"/>
      <c r="V368" s="70"/>
      <c r="W368" s="70"/>
      <c r="X368" s="70"/>
    </row>
    <row r="369" spans="1:24" x14ac:dyDescent="0.2">
      <c r="A369" s="70"/>
      <c r="B369" s="71"/>
      <c r="C369" s="71"/>
      <c r="D369" s="72"/>
      <c r="E369" s="71"/>
      <c r="F369" s="71"/>
      <c r="G369" s="71"/>
      <c r="L369" s="71"/>
      <c r="M369" s="71"/>
      <c r="O369" s="123"/>
      <c r="P369" s="71"/>
      <c r="Q369" s="71"/>
      <c r="R369" s="71"/>
      <c r="S369" s="70"/>
      <c r="T369" s="70"/>
      <c r="U369" s="70"/>
      <c r="V369" s="70"/>
      <c r="W369" s="70"/>
      <c r="X369" s="70"/>
    </row>
    <row r="370" spans="1:24" x14ac:dyDescent="0.2">
      <c r="A370" s="75"/>
      <c r="B370" s="76"/>
      <c r="C370" s="76"/>
      <c r="D370" s="77"/>
      <c r="E370" s="76"/>
      <c r="F370" s="76"/>
      <c r="G370" s="76"/>
      <c r="L370" s="76"/>
      <c r="M370" s="76"/>
      <c r="O370" s="125"/>
      <c r="P370" s="76"/>
      <c r="Q370" s="76"/>
      <c r="R370" s="76"/>
      <c r="S370" s="75"/>
      <c r="T370" s="75"/>
      <c r="U370" s="75"/>
      <c r="V370" s="75"/>
      <c r="W370" s="75"/>
      <c r="X370" s="75"/>
    </row>
    <row r="371" spans="1:24" x14ac:dyDescent="0.2">
      <c r="A371" s="75"/>
      <c r="B371" s="76"/>
      <c r="C371" s="76"/>
      <c r="D371" s="77"/>
      <c r="E371" s="76"/>
      <c r="F371" s="76"/>
      <c r="G371" s="76"/>
      <c r="L371" s="76"/>
      <c r="M371" s="76"/>
      <c r="O371" s="125"/>
      <c r="P371" s="76"/>
      <c r="Q371" s="76"/>
      <c r="R371" s="76"/>
      <c r="S371" s="75"/>
      <c r="T371" s="75"/>
      <c r="U371" s="75"/>
      <c r="V371" s="75"/>
      <c r="W371" s="75"/>
      <c r="X371" s="75"/>
    </row>
    <row r="372" spans="1:24" x14ac:dyDescent="0.2">
      <c r="A372" s="70"/>
      <c r="B372" s="71"/>
      <c r="C372" s="71"/>
      <c r="D372" s="72"/>
      <c r="E372" s="71"/>
      <c r="F372" s="71"/>
      <c r="G372" s="71"/>
      <c r="L372" s="71"/>
      <c r="M372" s="71"/>
      <c r="O372" s="123"/>
      <c r="P372" s="71"/>
      <c r="Q372" s="71"/>
      <c r="R372" s="71"/>
      <c r="S372" s="70"/>
      <c r="T372" s="70"/>
      <c r="U372" s="70"/>
      <c r="V372" s="70"/>
      <c r="W372" s="70"/>
      <c r="X372" s="70"/>
    </row>
    <row r="373" spans="1:24" x14ac:dyDescent="0.2">
      <c r="A373" s="70"/>
      <c r="B373" s="70"/>
      <c r="C373" s="70"/>
      <c r="D373" s="78"/>
      <c r="E373" s="70"/>
      <c r="F373" s="70"/>
      <c r="G373" s="70"/>
      <c r="L373" s="70"/>
      <c r="M373" s="70"/>
      <c r="O373" s="126"/>
      <c r="P373" s="70"/>
      <c r="Q373" s="70"/>
      <c r="R373" s="70"/>
      <c r="S373" s="70"/>
      <c r="T373" s="70"/>
      <c r="U373" s="70"/>
      <c r="V373" s="70"/>
      <c r="W373" s="70"/>
      <c r="X373" s="70"/>
    </row>
    <row r="374" spans="1:24" hidden="1" x14ac:dyDescent="0.2">
      <c r="B374" s="88" t="s">
        <v>1166</v>
      </c>
      <c r="O374" s="69"/>
    </row>
    <row r="375" spans="1:24" hidden="1" x14ac:dyDescent="0.2">
      <c r="B375" s="88" t="s">
        <v>3753</v>
      </c>
      <c r="O375" s="69"/>
    </row>
    <row r="376" spans="1:24" hidden="1" x14ac:dyDescent="0.2">
      <c r="B376" s="88" t="s">
        <v>1741</v>
      </c>
      <c r="O376" s="69"/>
    </row>
    <row r="377" spans="1:24" x14ac:dyDescent="0.2">
      <c r="A377" s="70"/>
      <c r="B377" s="71"/>
      <c r="C377" s="71"/>
      <c r="D377" s="72"/>
      <c r="E377" s="71"/>
      <c r="F377" s="71"/>
      <c r="G377" s="71"/>
      <c r="L377" s="71"/>
      <c r="M377" s="71"/>
      <c r="O377" s="123"/>
      <c r="P377" s="71"/>
      <c r="Q377" s="71"/>
      <c r="R377" s="71"/>
      <c r="S377" s="70"/>
      <c r="T377" s="70"/>
      <c r="U377" s="70"/>
      <c r="V377" s="70"/>
      <c r="W377" s="70"/>
      <c r="X377" s="70"/>
    </row>
    <row r="378" spans="1:24" x14ac:dyDescent="0.2">
      <c r="A378" s="70"/>
      <c r="B378" s="71"/>
      <c r="C378" s="71"/>
      <c r="D378" s="72"/>
      <c r="E378" s="71"/>
      <c r="F378" s="71"/>
      <c r="G378" s="71"/>
      <c r="L378" s="71"/>
      <c r="M378" s="71"/>
      <c r="O378" s="123"/>
      <c r="P378" s="71"/>
      <c r="Q378" s="71"/>
      <c r="R378" s="71"/>
      <c r="S378" s="70"/>
      <c r="T378" s="70"/>
      <c r="U378" s="70"/>
      <c r="V378" s="70"/>
      <c r="W378" s="70"/>
      <c r="X378" s="70"/>
    </row>
    <row r="379" spans="1:24" x14ac:dyDescent="0.2">
      <c r="A379" s="75"/>
      <c r="B379" s="76"/>
      <c r="C379" s="76"/>
      <c r="D379" s="77"/>
      <c r="E379" s="76"/>
      <c r="F379" s="76"/>
      <c r="G379" s="76"/>
      <c r="L379" s="76"/>
      <c r="M379" s="76"/>
      <c r="O379" s="125"/>
      <c r="P379" s="76"/>
      <c r="Q379" s="76"/>
      <c r="R379" s="76"/>
      <c r="S379" s="75"/>
      <c r="T379" s="75"/>
      <c r="U379" s="75"/>
      <c r="V379" s="75"/>
      <c r="W379" s="75"/>
      <c r="X379" s="75"/>
    </row>
    <row r="380" spans="1:24" x14ac:dyDescent="0.2">
      <c r="A380" s="75"/>
      <c r="B380" s="76"/>
      <c r="C380" s="76"/>
      <c r="D380" s="77"/>
      <c r="E380" s="76"/>
      <c r="F380" s="76"/>
      <c r="G380" s="76"/>
      <c r="L380" s="76"/>
      <c r="M380" s="76"/>
      <c r="O380" s="125"/>
      <c r="P380" s="76"/>
      <c r="Q380" s="76"/>
      <c r="R380" s="76"/>
      <c r="S380" s="75"/>
      <c r="T380" s="75"/>
      <c r="U380" s="75"/>
      <c r="V380" s="75"/>
      <c r="W380" s="75"/>
      <c r="X380" s="75"/>
    </row>
    <row r="381" spans="1:24" x14ac:dyDescent="0.2">
      <c r="A381" s="70"/>
      <c r="B381" s="71"/>
      <c r="C381" s="71"/>
      <c r="D381" s="72"/>
      <c r="E381" s="71"/>
      <c r="F381" s="71"/>
      <c r="G381" s="71"/>
      <c r="L381" s="71"/>
      <c r="M381" s="71"/>
      <c r="O381" s="123"/>
      <c r="P381" s="71"/>
      <c r="Q381" s="71"/>
      <c r="R381" s="71"/>
      <c r="S381" s="70"/>
      <c r="T381" s="70"/>
      <c r="U381" s="70"/>
      <c r="V381" s="70"/>
      <c r="W381" s="70"/>
      <c r="X381" s="70"/>
    </row>
    <row r="382" spans="1:24" x14ac:dyDescent="0.2">
      <c r="A382" s="75"/>
      <c r="B382" s="76"/>
      <c r="C382" s="76"/>
      <c r="D382" s="77"/>
      <c r="E382" s="76"/>
      <c r="F382" s="76"/>
      <c r="G382" s="76"/>
      <c r="L382" s="76"/>
      <c r="M382" s="76"/>
      <c r="O382" s="125"/>
      <c r="P382" s="76"/>
      <c r="Q382" s="76"/>
      <c r="R382" s="76"/>
      <c r="S382" s="75"/>
      <c r="T382" s="75"/>
      <c r="U382" s="75"/>
      <c r="V382" s="75"/>
      <c r="W382" s="75"/>
      <c r="X382" s="75"/>
    </row>
    <row r="383" spans="1:24" x14ac:dyDescent="0.2">
      <c r="A383" s="73"/>
      <c r="B383" s="71"/>
      <c r="C383" s="71"/>
      <c r="D383" s="72"/>
      <c r="E383" s="71"/>
      <c r="F383" s="71"/>
      <c r="G383" s="71"/>
      <c r="L383" s="71"/>
      <c r="M383" s="71"/>
      <c r="O383" s="123"/>
      <c r="P383" s="71"/>
      <c r="Q383" s="71"/>
      <c r="R383" s="71"/>
      <c r="S383" s="70"/>
      <c r="T383" s="70"/>
      <c r="U383" s="70"/>
      <c r="V383" s="70"/>
      <c r="W383" s="70"/>
      <c r="X383" s="70"/>
    </row>
    <row r="384" spans="1:24" x14ac:dyDescent="0.2">
      <c r="A384" s="70"/>
      <c r="B384" s="71"/>
      <c r="C384" s="71"/>
      <c r="D384" s="72"/>
      <c r="E384" s="71"/>
      <c r="F384" s="71"/>
      <c r="G384" s="71"/>
      <c r="L384" s="71"/>
      <c r="M384" s="71"/>
      <c r="O384" s="123"/>
      <c r="P384" s="71"/>
      <c r="Q384" s="71"/>
      <c r="R384" s="71"/>
      <c r="S384" s="70"/>
      <c r="T384" s="70"/>
      <c r="U384" s="70"/>
      <c r="V384" s="70"/>
      <c r="W384" s="70"/>
      <c r="X384" s="70"/>
    </row>
    <row r="385" spans="1:24" x14ac:dyDescent="0.2">
      <c r="A385" s="70"/>
      <c r="B385" s="71"/>
      <c r="C385" s="71"/>
      <c r="D385" s="72"/>
      <c r="E385" s="71"/>
      <c r="F385" s="71"/>
      <c r="G385" s="71"/>
      <c r="L385" s="71"/>
      <c r="M385" s="71"/>
      <c r="O385" s="123"/>
      <c r="P385" s="71"/>
      <c r="Q385" s="71"/>
      <c r="R385" s="71"/>
      <c r="S385" s="70"/>
      <c r="T385" s="70"/>
      <c r="U385" s="70"/>
      <c r="V385" s="70"/>
      <c r="W385" s="70"/>
      <c r="X385" s="70"/>
    </row>
    <row r="386" spans="1:24" x14ac:dyDescent="0.2">
      <c r="A386" s="70"/>
      <c r="B386" s="71"/>
      <c r="C386" s="71"/>
      <c r="D386" s="72"/>
      <c r="E386" s="71"/>
      <c r="F386" s="71"/>
      <c r="G386" s="71"/>
      <c r="L386" s="71"/>
      <c r="M386" s="71"/>
      <c r="O386" s="123"/>
      <c r="P386" s="71"/>
      <c r="Q386" s="71"/>
      <c r="R386" s="71"/>
      <c r="S386" s="70"/>
      <c r="T386" s="70"/>
      <c r="U386" s="70"/>
      <c r="V386" s="70"/>
      <c r="W386" s="70"/>
      <c r="X386" s="70"/>
    </row>
    <row r="387" spans="1:24" hidden="1" x14ac:dyDescent="0.2">
      <c r="B387" s="88" t="s">
        <v>1675</v>
      </c>
      <c r="O387" s="69"/>
    </row>
    <row r="388" spans="1:24" hidden="1" x14ac:dyDescent="0.2">
      <c r="B388" s="90" t="s">
        <v>1421</v>
      </c>
      <c r="O388" s="69"/>
    </row>
    <row r="389" spans="1:24" x14ac:dyDescent="0.2">
      <c r="A389" s="70"/>
      <c r="B389" s="71"/>
      <c r="C389" s="71"/>
      <c r="D389" s="72"/>
      <c r="E389" s="71"/>
      <c r="F389" s="71"/>
      <c r="G389" s="71"/>
      <c r="L389" s="71"/>
      <c r="M389" s="71"/>
      <c r="O389" s="123"/>
      <c r="P389" s="71"/>
      <c r="Q389" s="71"/>
      <c r="R389" s="71"/>
      <c r="S389" s="70"/>
      <c r="T389" s="70"/>
      <c r="U389" s="70"/>
      <c r="V389" s="70"/>
      <c r="W389" s="70"/>
      <c r="X389" s="70"/>
    </row>
    <row r="390" spans="1:24" x14ac:dyDescent="0.2">
      <c r="A390" s="85"/>
      <c r="B390" s="86"/>
      <c r="C390" s="86"/>
      <c r="D390" s="87"/>
      <c r="E390" s="86"/>
      <c r="F390" s="86"/>
      <c r="G390" s="86"/>
      <c r="L390" s="86"/>
      <c r="M390" s="86"/>
      <c r="O390" s="127"/>
      <c r="P390" s="86"/>
      <c r="Q390" s="86"/>
      <c r="R390" s="86"/>
      <c r="S390" s="85"/>
      <c r="T390" s="85"/>
      <c r="U390" s="85"/>
      <c r="V390" s="85"/>
      <c r="W390" s="85"/>
      <c r="X390" s="85"/>
    </row>
    <row r="391" spans="1:24" x14ac:dyDescent="0.2">
      <c r="A391"/>
      <c r="B391"/>
      <c r="C391" s="37"/>
      <c r="D391"/>
      <c r="E391"/>
      <c r="F391"/>
      <c r="G391"/>
      <c r="L391"/>
      <c r="M391"/>
      <c r="N391"/>
      <c r="O391" s="57"/>
      <c r="P391"/>
      <c r="Q391"/>
      <c r="R391"/>
      <c r="S391"/>
      <c r="T391"/>
      <c r="U391"/>
      <c r="V391"/>
      <c r="W391"/>
      <c r="X391"/>
    </row>
    <row r="392" spans="1:24" hidden="1" x14ac:dyDescent="0.2">
      <c r="B392" s="88" t="s">
        <v>1391</v>
      </c>
      <c r="O392" s="69"/>
    </row>
    <row r="393" spans="1:24" x14ac:dyDescent="0.2">
      <c r="A393" s="70"/>
      <c r="B393" s="71"/>
      <c r="C393" s="71"/>
      <c r="D393" s="72"/>
      <c r="E393" s="71"/>
      <c r="F393" s="71"/>
      <c r="G393" s="71"/>
      <c r="L393" s="71"/>
      <c r="M393" s="71"/>
      <c r="O393" s="123"/>
      <c r="P393" s="71"/>
      <c r="Q393" s="71"/>
      <c r="R393" s="71"/>
      <c r="S393" s="70"/>
      <c r="T393" s="70"/>
      <c r="U393" s="70"/>
      <c r="V393" s="70"/>
      <c r="W393" s="70"/>
      <c r="X393" s="70"/>
    </row>
    <row r="394" spans="1:24" hidden="1" x14ac:dyDescent="0.2">
      <c r="B394" s="88" t="s">
        <v>1435</v>
      </c>
      <c r="O394" s="69"/>
    </row>
    <row r="395" spans="1:24" hidden="1" x14ac:dyDescent="0.2">
      <c r="B395" s="88" t="s">
        <v>2100</v>
      </c>
      <c r="O395" s="69"/>
    </row>
    <row r="396" spans="1:24" x14ac:dyDescent="0.2">
      <c r="A396" s="70"/>
      <c r="B396" s="71"/>
      <c r="C396" s="71"/>
      <c r="D396" s="72"/>
      <c r="E396" s="71"/>
      <c r="F396" s="71"/>
      <c r="G396" s="71"/>
      <c r="L396" s="71"/>
      <c r="M396" s="71"/>
      <c r="O396" s="123"/>
      <c r="P396" s="71"/>
      <c r="Q396" s="71"/>
      <c r="R396" s="71"/>
      <c r="S396" s="70"/>
      <c r="T396" s="70"/>
      <c r="U396" s="70"/>
      <c r="V396" s="70"/>
      <c r="W396" s="70"/>
      <c r="X396" s="70"/>
    </row>
    <row r="397" spans="1:24" x14ac:dyDescent="0.2">
      <c r="A397" s="70"/>
      <c r="B397" s="71"/>
      <c r="C397" s="71"/>
      <c r="D397" s="72"/>
      <c r="E397" s="71"/>
      <c r="F397" s="71"/>
      <c r="G397" s="71"/>
      <c r="L397" s="71"/>
      <c r="M397" s="71"/>
      <c r="O397" s="123"/>
      <c r="P397" s="71"/>
      <c r="Q397" s="71"/>
      <c r="R397" s="71"/>
      <c r="S397" s="70"/>
      <c r="T397" s="70"/>
      <c r="U397" s="70"/>
      <c r="V397" s="70"/>
      <c r="W397" s="70"/>
      <c r="X397" s="70"/>
    </row>
    <row r="398" spans="1:24" hidden="1" x14ac:dyDescent="0.2">
      <c r="B398" s="88" t="s">
        <v>1730</v>
      </c>
      <c r="O398" s="69"/>
    </row>
    <row r="399" spans="1:24" hidden="1" x14ac:dyDescent="0.2">
      <c r="B399" s="88" t="s">
        <v>1429</v>
      </c>
      <c r="O399" s="69"/>
    </row>
    <row r="400" spans="1:24" x14ac:dyDescent="0.2">
      <c r="A400" s="70"/>
      <c r="B400" s="71"/>
      <c r="C400" s="71"/>
      <c r="D400" s="72"/>
      <c r="E400" s="71"/>
      <c r="F400" s="71"/>
      <c r="G400" s="71"/>
      <c r="L400" s="71"/>
      <c r="M400" s="71"/>
      <c r="O400" s="123"/>
      <c r="P400" s="71"/>
      <c r="Q400" s="71"/>
      <c r="R400" s="71"/>
      <c r="S400" s="70"/>
      <c r="T400" s="70"/>
      <c r="U400" s="70"/>
      <c r="V400" s="70"/>
      <c r="W400" s="70"/>
      <c r="X400" s="70"/>
    </row>
    <row r="401" spans="1:24" hidden="1" x14ac:dyDescent="0.2">
      <c r="B401" s="88" t="s">
        <v>1550</v>
      </c>
      <c r="O401" s="69"/>
    </row>
    <row r="402" spans="1:24" hidden="1" x14ac:dyDescent="0.2">
      <c r="B402" s="88" t="s">
        <v>1521</v>
      </c>
      <c r="O402" s="69"/>
    </row>
    <row r="403" spans="1:24" x14ac:dyDescent="0.2">
      <c r="A403" s="70"/>
      <c r="B403" s="71"/>
      <c r="C403" s="71"/>
      <c r="D403" s="72"/>
      <c r="E403" s="71"/>
      <c r="F403" s="71"/>
      <c r="G403" s="71"/>
      <c r="L403" s="71"/>
      <c r="M403" s="71"/>
      <c r="O403" s="123"/>
      <c r="P403" s="71"/>
      <c r="Q403" s="71"/>
      <c r="R403" s="71"/>
      <c r="S403" s="70"/>
      <c r="T403" s="70"/>
      <c r="U403" s="70"/>
      <c r="V403" s="70"/>
      <c r="W403" s="70"/>
      <c r="X403" s="70"/>
    </row>
    <row r="404" spans="1:24" x14ac:dyDescent="0.2">
      <c r="A404" s="88"/>
      <c r="B404" s="88"/>
      <c r="C404" s="70"/>
      <c r="D404" s="88"/>
      <c r="E404" s="88"/>
      <c r="F404" s="88"/>
      <c r="G404" s="88"/>
      <c r="L404" s="88"/>
      <c r="M404" s="88"/>
      <c r="N404" s="88"/>
      <c r="O404" s="96"/>
      <c r="P404" s="88"/>
      <c r="Q404" s="88"/>
      <c r="R404" s="88"/>
      <c r="S404" s="88"/>
      <c r="T404" s="88"/>
      <c r="U404" s="88"/>
      <c r="V404" s="88"/>
      <c r="W404" s="88"/>
      <c r="X404" s="88"/>
    </row>
    <row r="405" spans="1:24" x14ac:dyDescent="0.2">
      <c r="A405" s="70"/>
      <c r="B405" s="71"/>
      <c r="C405" s="71"/>
      <c r="D405" s="72"/>
      <c r="E405" s="71"/>
      <c r="F405" s="71"/>
      <c r="G405" s="71"/>
      <c r="L405" s="71"/>
      <c r="M405" s="71"/>
      <c r="O405" s="123"/>
      <c r="P405" s="71"/>
      <c r="Q405" s="71"/>
      <c r="R405" s="71"/>
      <c r="S405" s="70"/>
      <c r="T405" s="70"/>
      <c r="U405" s="70"/>
      <c r="V405" s="70"/>
      <c r="W405" s="70"/>
      <c r="X405" s="70"/>
    </row>
    <row r="406" spans="1:24" hidden="1" x14ac:dyDescent="0.2">
      <c r="B406" s="88" t="s">
        <v>1688</v>
      </c>
      <c r="O406" s="69"/>
    </row>
    <row r="407" spans="1:24" x14ac:dyDescent="0.2">
      <c r="A407" s="70"/>
      <c r="B407" s="71"/>
      <c r="C407" s="71"/>
      <c r="D407" s="72"/>
      <c r="E407" s="71"/>
      <c r="F407" s="71"/>
      <c r="G407" s="71"/>
      <c r="L407" s="71"/>
      <c r="M407" s="71"/>
      <c r="O407" s="123"/>
      <c r="P407" s="71"/>
      <c r="Q407" s="71"/>
      <c r="R407" s="71"/>
      <c r="S407" s="70"/>
      <c r="T407" s="70"/>
      <c r="U407" s="70"/>
      <c r="V407" s="70"/>
      <c r="W407" s="70"/>
      <c r="X407" s="70"/>
    </row>
    <row r="408" spans="1:24" x14ac:dyDescent="0.2">
      <c r="A408" s="70"/>
      <c r="B408" s="71"/>
      <c r="C408" s="71"/>
      <c r="D408" s="72"/>
      <c r="E408" s="71"/>
      <c r="F408" s="71"/>
      <c r="G408" s="71"/>
      <c r="H408" s="89"/>
      <c r="I408" s="89"/>
      <c r="J408" s="89"/>
      <c r="K408" s="89"/>
      <c r="L408" s="71"/>
      <c r="M408" s="71"/>
      <c r="O408" s="123"/>
      <c r="P408" s="71"/>
      <c r="Q408" s="71"/>
      <c r="R408" s="71"/>
      <c r="S408" s="70"/>
      <c r="T408" s="70"/>
      <c r="U408" s="70"/>
      <c r="V408" s="70"/>
      <c r="W408" s="70"/>
      <c r="X408" s="70"/>
    </row>
    <row r="409" spans="1:24" x14ac:dyDescent="0.2">
      <c r="A409" s="70"/>
      <c r="B409" s="71"/>
      <c r="C409" s="71"/>
      <c r="D409" s="72"/>
      <c r="E409" s="71"/>
      <c r="F409" s="71"/>
      <c r="G409" s="71"/>
      <c r="L409" s="71"/>
      <c r="M409" s="71"/>
      <c r="O409" s="123"/>
      <c r="P409" s="71"/>
      <c r="Q409" s="71"/>
      <c r="R409" s="71"/>
      <c r="S409" s="70"/>
      <c r="T409" s="70"/>
      <c r="U409" s="70"/>
      <c r="V409" s="70"/>
      <c r="W409" s="70"/>
      <c r="X409" s="70"/>
    </row>
    <row r="410" spans="1:24" x14ac:dyDescent="0.2">
      <c r="A410" s="70"/>
      <c r="B410" s="71"/>
      <c r="C410" s="71"/>
      <c r="D410" s="72"/>
      <c r="E410" s="71"/>
      <c r="F410" s="71"/>
      <c r="G410" s="71"/>
      <c r="L410" s="71"/>
      <c r="M410" s="71"/>
      <c r="O410" s="123"/>
      <c r="P410" s="71"/>
      <c r="Q410" s="71"/>
      <c r="R410" s="71"/>
      <c r="S410" s="70"/>
      <c r="T410" s="70"/>
      <c r="U410" s="70"/>
      <c r="V410" s="70"/>
      <c r="W410" s="70"/>
      <c r="X410" s="70"/>
    </row>
    <row r="411" spans="1:24" hidden="1" x14ac:dyDescent="0.2">
      <c r="B411" s="88" t="s">
        <v>1746</v>
      </c>
      <c r="O411" s="69"/>
    </row>
    <row r="412" spans="1:24" hidden="1" x14ac:dyDescent="0.2">
      <c r="B412" s="88" t="s">
        <v>1450</v>
      </c>
      <c r="O412" s="69"/>
    </row>
    <row r="413" spans="1:24" x14ac:dyDescent="0.2">
      <c r="A413" s="70"/>
      <c r="B413" s="71"/>
      <c r="C413" s="71"/>
      <c r="D413" s="72"/>
      <c r="E413" s="71"/>
      <c r="F413" s="71"/>
      <c r="G413" s="71"/>
      <c r="L413" s="71"/>
      <c r="M413" s="71"/>
      <c r="O413" s="123"/>
      <c r="P413" s="71"/>
      <c r="Q413" s="71"/>
      <c r="R413" s="71"/>
      <c r="S413" s="70"/>
      <c r="T413" s="70"/>
      <c r="U413" s="70"/>
      <c r="V413" s="70"/>
      <c r="W413" s="70"/>
      <c r="X413" s="70"/>
    </row>
    <row r="414" spans="1:24" x14ac:dyDescent="0.2">
      <c r="A414" s="70"/>
      <c r="B414" s="71"/>
      <c r="C414" s="71"/>
      <c r="D414" s="72"/>
      <c r="E414" s="71"/>
      <c r="F414" s="71"/>
      <c r="G414" s="71"/>
      <c r="L414" s="71"/>
      <c r="M414" s="71"/>
      <c r="O414" s="123"/>
      <c r="P414" s="71"/>
      <c r="Q414" s="71"/>
      <c r="R414" s="71"/>
      <c r="S414" s="70"/>
      <c r="T414" s="70"/>
      <c r="U414" s="70"/>
      <c r="V414" s="70"/>
      <c r="W414" s="70"/>
      <c r="X414" s="70"/>
    </row>
    <row r="415" spans="1:24" x14ac:dyDescent="0.2">
      <c r="A415" s="70"/>
      <c r="B415" s="71"/>
      <c r="C415" s="71"/>
      <c r="D415" s="72"/>
      <c r="E415" s="71"/>
      <c r="F415" s="71"/>
      <c r="G415" s="71"/>
      <c r="L415" s="71"/>
      <c r="M415" s="71"/>
      <c r="O415" s="123"/>
      <c r="P415" s="71"/>
      <c r="Q415" s="71"/>
      <c r="R415" s="71"/>
      <c r="S415" s="70"/>
      <c r="T415" s="70"/>
      <c r="U415" s="70"/>
      <c r="V415" s="70"/>
      <c r="W415" s="70"/>
      <c r="X415" s="70"/>
    </row>
  </sheetData>
  <autoFilter ref="A1:X208">
    <sortState ref="A2:X208">
      <sortCondition ref="B1:B208"/>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73"/>
  <sheetViews>
    <sheetView zoomScale="110" zoomScaleNormal="110" zoomScalePageLayoutView="110" workbookViewId="0">
      <pane xSplit="4" ySplit="1" topLeftCell="E2" activePane="bottomRight" state="frozen"/>
      <selection pane="topRight" activeCell="E1" sqref="E1"/>
      <selection pane="bottomLeft" activeCell="A2" sqref="A2"/>
      <selection pane="bottomRight" activeCell="B2" sqref="B1:B1048576"/>
    </sheetView>
  </sheetViews>
  <sheetFormatPr baseColWidth="10" defaultRowHeight="16" x14ac:dyDescent="0.2"/>
  <cols>
    <col min="1" max="1" width="70.33203125" style="107" customWidth="1"/>
    <col min="2" max="2" width="10.83203125" style="107" customWidth="1"/>
    <col min="3" max="3" width="7" style="107" customWidth="1"/>
    <col min="4" max="4" width="16.5" style="107" customWidth="1"/>
    <col min="5" max="7" width="10.83203125" style="107"/>
    <col min="11" max="12" width="10.83203125" style="107"/>
    <col min="13" max="14" width="16.83203125" style="107" customWidth="1"/>
    <col min="15" max="15" width="47" style="120" customWidth="1"/>
    <col min="16" max="16" width="25.83203125" style="107" customWidth="1"/>
    <col min="17" max="17" width="19.1640625" style="107" customWidth="1"/>
    <col min="18" max="18" width="17.83203125" style="107" customWidth="1"/>
    <col min="19" max="16384" width="10.83203125" style="107"/>
  </cols>
  <sheetData>
    <row r="1" spans="1:32" ht="33" thickBot="1" x14ac:dyDescent="0.25">
      <c r="A1" s="92" t="s">
        <v>3750</v>
      </c>
      <c r="B1" s="93" t="s">
        <v>0</v>
      </c>
      <c r="C1" s="93" t="s">
        <v>1</v>
      </c>
      <c r="D1" s="94" t="s">
        <v>4</v>
      </c>
      <c r="E1" s="93" t="s">
        <v>2</v>
      </c>
      <c r="F1" s="93" t="s">
        <v>3593</v>
      </c>
      <c r="G1" s="93" t="s">
        <v>3185</v>
      </c>
      <c r="H1" s="117" t="s">
        <v>3763</v>
      </c>
      <c r="I1" s="117" t="s">
        <v>3764</v>
      </c>
      <c r="J1" s="117" t="s">
        <v>3765</v>
      </c>
      <c r="K1" s="93" t="s">
        <v>3356</v>
      </c>
      <c r="L1" s="93" t="s">
        <v>5</v>
      </c>
      <c r="M1" s="93" t="s">
        <v>3359</v>
      </c>
      <c r="N1" s="93" t="s">
        <v>3766</v>
      </c>
      <c r="O1" s="119" t="s">
        <v>3357</v>
      </c>
      <c r="P1" s="93" t="s">
        <v>3</v>
      </c>
      <c r="Q1" s="93" t="s">
        <v>6</v>
      </c>
      <c r="R1" s="93" t="s">
        <v>3186</v>
      </c>
      <c r="S1" s="92" t="s">
        <v>7</v>
      </c>
      <c r="T1" s="92" t="s">
        <v>8</v>
      </c>
      <c r="U1" s="92" t="s">
        <v>3187</v>
      </c>
      <c r="V1" s="95" t="s">
        <v>9</v>
      </c>
      <c r="W1" s="95" t="s">
        <v>10</v>
      </c>
      <c r="X1" s="95" t="s">
        <v>11</v>
      </c>
      <c r="Y1" s="93" t="s">
        <v>242</v>
      </c>
      <c r="Z1" s="93" t="s">
        <v>233</v>
      </c>
      <c r="AA1" s="115" t="s">
        <v>250</v>
      </c>
      <c r="AB1" s="115" t="s">
        <v>248</v>
      </c>
      <c r="AC1" s="115" t="s">
        <v>249</v>
      </c>
      <c r="AD1" s="29"/>
      <c r="AE1" s="29"/>
      <c r="AF1" s="29"/>
    </row>
    <row r="2" spans="1:32" s="96" customFormat="1" x14ac:dyDescent="0.2">
      <c r="A2" s="88" t="s">
        <v>3278</v>
      </c>
      <c r="B2" s="88" t="s">
        <v>608</v>
      </c>
      <c r="C2" s="88">
        <v>2013</v>
      </c>
      <c r="D2" s="88" t="s">
        <v>744</v>
      </c>
      <c r="E2" s="88" t="s">
        <v>230</v>
      </c>
      <c r="F2" s="88" t="s">
        <v>743</v>
      </c>
      <c r="G2" s="88" t="s">
        <v>3272</v>
      </c>
      <c r="H2" s="88"/>
      <c r="I2" s="88"/>
      <c r="J2" s="88"/>
      <c r="K2" s="88" t="s">
        <v>3701</v>
      </c>
      <c r="L2" s="88" t="s">
        <v>3274</v>
      </c>
      <c r="M2" s="88" t="s">
        <v>3277</v>
      </c>
      <c r="N2" s="88"/>
      <c r="O2" s="88" t="s">
        <v>3815</v>
      </c>
      <c r="P2" s="88" t="s">
        <v>1782</v>
      </c>
      <c r="Q2" s="88" t="s">
        <v>3270</v>
      </c>
      <c r="R2" s="88" t="s">
        <v>745</v>
      </c>
      <c r="S2" s="88" t="s">
        <v>326</v>
      </c>
      <c r="T2" s="88" t="s">
        <v>3271</v>
      </c>
      <c r="U2" s="88" t="s">
        <v>326</v>
      </c>
      <c r="V2" s="88" t="s">
        <v>18</v>
      </c>
      <c r="W2" s="88" t="s">
        <v>18</v>
      </c>
      <c r="X2" s="88" t="s">
        <v>18</v>
      </c>
      <c r="Y2" s="88" t="s">
        <v>3276</v>
      </c>
      <c r="Z2" s="88" t="s">
        <v>18</v>
      </c>
      <c r="AA2" s="88" t="s">
        <v>18</v>
      </c>
      <c r="AB2" s="88" t="s">
        <v>18</v>
      </c>
      <c r="AC2" s="88" t="s">
        <v>18</v>
      </c>
      <c r="AD2" s="88"/>
      <c r="AE2" s="88"/>
      <c r="AF2" s="88"/>
    </row>
    <row r="3" spans="1:32" s="96" customFormat="1" x14ac:dyDescent="0.2">
      <c r="A3" s="88" t="s">
        <v>3094</v>
      </c>
      <c r="B3" s="88" t="s">
        <v>2018</v>
      </c>
      <c r="C3" s="88">
        <v>2004</v>
      </c>
      <c r="D3" s="88" t="s">
        <v>2017</v>
      </c>
      <c r="E3" s="88" t="s">
        <v>230</v>
      </c>
      <c r="F3" s="88" t="s">
        <v>3493</v>
      </c>
      <c r="G3" s="88" t="s">
        <v>3495</v>
      </c>
      <c r="H3" s="88"/>
      <c r="I3" s="88"/>
      <c r="J3" s="88"/>
      <c r="K3" s="88" t="s">
        <v>3494</v>
      </c>
      <c r="L3" s="88" t="s">
        <v>443</v>
      </c>
      <c r="M3" s="88" t="s">
        <v>3492</v>
      </c>
      <c r="N3" s="88"/>
      <c r="O3" s="88" t="s">
        <v>3816</v>
      </c>
      <c r="P3" s="88" t="s">
        <v>1893</v>
      </c>
      <c r="Q3" s="88" t="s">
        <v>3496</v>
      </c>
      <c r="R3" s="88">
        <v>17</v>
      </c>
      <c r="S3" s="88" t="s">
        <v>577</v>
      </c>
      <c r="T3" s="88" t="s">
        <v>432</v>
      </c>
      <c r="U3" s="88" t="s">
        <v>326</v>
      </c>
      <c r="V3" s="88" t="s">
        <v>19</v>
      </c>
      <c r="W3" s="88" t="s">
        <v>19</v>
      </c>
      <c r="X3" s="88" t="s">
        <v>19</v>
      </c>
      <c r="Y3" s="88" t="s">
        <v>18</v>
      </c>
      <c r="Z3" s="88" t="s">
        <v>19</v>
      </c>
      <c r="AA3" s="88" t="s">
        <v>18</v>
      </c>
      <c r="AB3" s="88" t="s">
        <v>18</v>
      </c>
      <c r="AC3" s="88" t="s">
        <v>19</v>
      </c>
      <c r="AD3" s="88"/>
      <c r="AE3" s="88"/>
      <c r="AF3" s="88"/>
    </row>
    <row r="4" spans="1:32" s="96" customFormat="1" x14ac:dyDescent="0.2">
      <c r="A4" s="90" t="s">
        <v>3092</v>
      </c>
      <c r="B4" s="90" t="s">
        <v>311</v>
      </c>
      <c r="C4" s="90">
        <v>2004</v>
      </c>
      <c r="D4" s="90" t="s">
        <v>2561</v>
      </c>
      <c r="E4" s="90" t="s">
        <v>230</v>
      </c>
      <c r="F4" s="90" t="s">
        <v>3582</v>
      </c>
      <c r="G4" s="90" t="s">
        <v>2001</v>
      </c>
      <c r="H4" s="88"/>
      <c r="I4" s="88"/>
      <c r="J4" s="88"/>
      <c r="K4" s="90" t="s">
        <v>3583</v>
      </c>
      <c r="L4" s="90" t="s">
        <v>537</v>
      </c>
      <c r="M4" s="90" t="s">
        <v>2562</v>
      </c>
      <c r="N4" s="90"/>
      <c r="O4" s="110" t="s">
        <v>3129</v>
      </c>
      <c r="P4" s="90" t="s">
        <v>386</v>
      </c>
      <c r="Q4" s="90" t="s">
        <v>2004</v>
      </c>
      <c r="R4" s="90">
        <v>11</v>
      </c>
      <c r="S4" s="90" t="s">
        <v>484</v>
      </c>
      <c r="T4" s="90" t="s">
        <v>2003</v>
      </c>
      <c r="U4" s="90" t="s">
        <v>251</v>
      </c>
      <c r="V4" s="90" t="s">
        <v>18</v>
      </c>
      <c r="W4" s="90" t="s">
        <v>18</v>
      </c>
      <c r="X4" s="90" t="s">
        <v>18</v>
      </c>
      <c r="Y4" s="90" t="s">
        <v>19</v>
      </c>
      <c r="Z4" s="90" t="s">
        <v>18</v>
      </c>
      <c r="AA4" s="90" t="s">
        <v>18</v>
      </c>
      <c r="AB4" s="90" t="s">
        <v>18</v>
      </c>
      <c r="AC4" s="88" t="s">
        <v>19</v>
      </c>
      <c r="AD4" s="88"/>
      <c r="AE4" s="88"/>
      <c r="AF4" s="88"/>
    </row>
    <row r="5" spans="1:32" s="96" customFormat="1" x14ac:dyDescent="0.2">
      <c r="A5" s="90" t="s">
        <v>3230</v>
      </c>
      <c r="B5" s="90" t="s">
        <v>3751</v>
      </c>
      <c r="C5" s="90">
        <v>2004</v>
      </c>
      <c r="D5" s="90" t="s">
        <v>2959</v>
      </c>
      <c r="E5" s="90" t="s">
        <v>230</v>
      </c>
      <c r="F5" s="90" t="s">
        <v>13</v>
      </c>
      <c r="G5" s="90" t="s">
        <v>3563</v>
      </c>
      <c r="H5" s="88"/>
      <c r="I5" s="88"/>
      <c r="J5" s="88"/>
      <c r="K5" s="90" t="s">
        <v>3560</v>
      </c>
      <c r="L5" s="90" t="s">
        <v>3564</v>
      </c>
      <c r="M5" s="90" t="s">
        <v>3561</v>
      </c>
      <c r="N5" s="90"/>
      <c r="O5" s="90" t="s">
        <v>3817</v>
      </c>
      <c r="P5" s="90" t="s">
        <v>1893</v>
      </c>
      <c r="Q5" s="90" t="s">
        <v>3562</v>
      </c>
      <c r="R5" s="90">
        <v>7</v>
      </c>
      <c r="S5" s="90" t="s">
        <v>1893</v>
      </c>
      <c r="T5" s="90" t="s">
        <v>1893</v>
      </c>
      <c r="U5" s="90" t="s">
        <v>1893</v>
      </c>
      <c r="V5" s="90" t="s">
        <v>19</v>
      </c>
      <c r="W5" s="90" t="s">
        <v>18</v>
      </c>
      <c r="X5" s="90" t="s">
        <v>19</v>
      </c>
      <c r="Y5" s="90" t="s">
        <v>19</v>
      </c>
      <c r="Z5" s="90" t="s">
        <v>19</v>
      </c>
      <c r="AA5" s="90" t="s">
        <v>19</v>
      </c>
      <c r="AB5" s="90" t="s">
        <v>18</v>
      </c>
      <c r="AC5" s="90" t="s">
        <v>18</v>
      </c>
      <c r="AD5" s="88"/>
      <c r="AE5" s="88"/>
      <c r="AF5" s="88"/>
    </row>
    <row r="6" spans="1:32" s="96" customFormat="1" x14ac:dyDescent="0.2">
      <c r="A6" s="88" t="s">
        <v>3644</v>
      </c>
      <c r="B6" s="88" t="s">
        <v>3645</v>
      </c>
      <c r="C6" s="88">
        <v>2016</v>
      </c>
      <c r="D6" s="88" t="s">
        <v>2970</v>
      </c>
      <c r="E6" s="88" t="s">
        <v>230</v>
      </c>
      <c r="F6" s="88" t="s">
        <v>1678</v>
      </c>
      <c r="G6" s="88" t="s">
        <v>3642</v>
      </c>
      <c r="H6" s="88"/>
      <c r="I6" s="88"/>
      <c r="J6" s="88"/>
      <c r="K6" s="88" t="s">
        <v>3411</v>
      </c>
      <c r="L6" s="88" t="s">
        <v>3647</v>
      </c>
      <c r="M6" s="88" t="s">
        <v>3646</v>
      </c>
      <c r="N6" s="88"/>
      <c r="O6" s="88" t="s">
        <v>3818</v>
      </c>
      <c r="P6" s="88" t="s">
        <v>1893</v>
      </c>
      <c r="Q6" s="88" t="s">
        <v>3643</v>
      </c>
      <c r="R6" s="88">
        <v>50</v>
      </c>
      <c r="S6" s="88" t="s">
        <v>1893</v>
      </c>
      <c r="T6" s="88" t="s">
        <v>1893</v>
      </c>
      <c r="U6" s="88" t="s">
        <v>1893</v>
      </c>
      <c r="V6" s="88" t="s">
        <v>18</v>
      </c>
      <c r="W6" s="88" t="s">
        <v>18</v>
      </c>
      <c r="X6" s="88" t="s">
        <v>18</v>
      </c>
      <c r="Y6" s="88" t="s">
        <v>18</v>
      </c>
      <c r="Z6" s="88" t="s">
        <v>18</v>
      </c>
      <c r="AA6" s="88" t="s">
        <v>18</v>
      </c>
      <c r="AB6" s="88" t="s">
        <v>18</v>
      </c>
      <c r="AC6" s="88" t="s">
        <v>18</v>
      </c>
      <c r="AD6" s="88"/>
      <c r="AE6" s="88"/>
      <c r="AF6" s="88"/>
    </row>
    <row r="7" spans="1:32" s="96" customFormat="1" x14ac:dyDescent="0.2">
      <c r="A7" s="88" t="s">
        <v>2971</v>
      </c>
      <c r="B7" s="88" t="s">
        <v>2005</v>
      </c>
      <c r="C7" s="88">
        <v>2002</v>
      </c>
      <c r="D7" s="88" t="s">
        <v>2006</v>
      </c>
      <c r="E7" s="88" t="s">
        <v>230</v>
      </c>
      <c r="F7" s="88" t="s">
        <v>755</v>
      </c>
      <c r="G7" s="88" t="s">
        <v>3598</v>
      </c>
      <c r="H7" s="88"/>
      <c r="I7" s="88"/>
      <c r="J7" s="88"/>
      <c r="K7" s="88" t="s">
        <v>3599</v>
      </c>
      <c r="L7" s="88" t="s">
        <v>522</v>
      </c>
      <c r="M7" s="88" t="s">
        <v>3595</v>
      </c>
      <c r="N7" s="88"/>
      <c r="O7" s="88" t="s">
        <v>3819</v>
      </c>
      <c r="P7" s="88" t="s">
        <v>3597</v>
      </c>
      <c r="Q7" s="88" t="s">
        <v>3596</v>
      </c>
      <c r="R7" s="88">
        <v>41</v>
      </c>
      <c r="S7" s="88" t="s">
        <v>3594</v>
      </c>
      <c r="T7" s="88" t="s">
        <v>3594</v>
      </c>
      <c r="U7" s="88" t="s">
        <v>3594</v>
      </c>
      <c r="V7" s="88" t="s">
        <v>19</v>
      </c>
      <c r="W7" s="88" t="s">
        <v>19</v>
      </c>
      <c r="X7" s="88" t="s">
        <v>19</v>
      </c>
      <c r="Y7" s="88" t="s">
        <v>19</v>
      </c>
      <c r="Z7" s="88" t="s">
        <v>19</v>
      </c>
      <c r="AA7" s="88" t="s">
        <v>1893</v>
      </c>
      <c r="AB7" s="88" t="s">
        <v>18</v>
      </c>
      <c r="AC7" s="88" t="s">
        <v>18</v>
      </c>
      <c r="AD7" s="88"/>
      <c r="AE7" s="88"/>
      <c r="AF7" s="88"/>
    </row>
    <row r="8" spans="1:32" s="96" customFormat="1" x14ac:dyDescent="0.2">
      <c r="A8" s="88" t="s">
        <v>3769</v>
      </c>
      <c r="B8" s="88" t="s">
        <v>2028</v>
      </c>
      <c r="C8" s="88">
        <v>2003</v>
      </c>
      <c r="D8" s="88" t="s">
        <v>2027</v>
      </c>
      <c r="E8" s="88" t="s">
        <v>230</v>
      </c>
      <c r="F8" s="88" t="s">
        <v>3591</v>
      </c>
      <c r="G8" s="88" t="s">
        <v>3586</v>
      </c>
      <c r="H8" s="88"/>
      <c r="I8" s="88"/>
      <c r="J8" s="88"/>
      <c r="K8" s="88" t="s">
        <v>3587</v>
      </c>
      <c r="L8" s="88" t="s">
        <v>802</v>
      </c>
      <c r="M8" s="88" t="s">
        <v>3588</v>
      </c>
      <c r="N8" s="88"/>
      <c r="O8" s="88" t="s">
        <v>3768</v>
      </c>
      <c r="P8" s="88" t="s">
        <v>1893</v>
      </c>
      <c r="Q8" s="88" t="s">
        <v>3590</v>
      </c>
      <c r="R8" s="88">
        <v>15</v>
      </c>
      <c r="S8" s="88" t="s">
        <v>3589</v>
      </c>
      <c r="T8" s="88" t="s">
        <v>326</v>
      </c>
      <c r="U8" s="88" t="s">
        <v>1893</v>
      </c>
      <c r="V8" s="88" t="s">
        <v>19</v>
      </c>
      <c r="W8" s="88" t="s">
        <v>1893</v>
      </c>
      <c r="X8" s="88" t="s">
        <v>1893</v>
      </c>
      <c r="Y8" s="88" t="s">
        <v>3592</v>
      </c>
      <c r="Z8" s="88" t="s">
        <v>19</v>
      </c>
      <c r="AA8" s="88" t="s">
        <v>18</v>
      </c>
      <c r="AB8" s="88" t="s">
        <v>18</v>
      </c>
      <c r="AC8" s="88" t="s">
        <v>18</v>
      </c>
      <c r="AD8" s="88"/>
      <c r="AE8" s="88"/>
      <c r="AF8" s="88"/>
    </row>
    <row r="9" spans="1:32" s="96" customFormat="1" x14ac:dyDescent="0.2">
      <c r="A9" s="103" t="s">
        <v>3559</v>
      </c>
      <c r="B9" s="103" t="s">
        <v>1703</v>
      </c>
      <c r="C9" s="103">
        <v>2016</v>
      </c>
      <c r="D9" s="103" t="s">
        <v>1704</v>
      </c>
      <c r="E9" s="103" t="s">
        <v>230</v>
      </c>
      <c r="F9" s="103" t="s">
        <v>3551</v>
      </c>
      <c r="G9" s="103" t="s">
        <v>3558</v>
      </c>
      <c r="H9" s="88"/>
      <c r="I9" s="88"/>
      <c r="J9" s="88"/>
      <c r="K9" s="103" t="s">
        <v>3557</v>
      </c>
      <c r="L9" s="88" t="s">
        <v>3554</v>
      </c>
      <c r="M9" s="103" t="s">
        <v>3556</v>
      </c>
      <c r="N9" s="103"/>
      <c r="O9" s="103" t="s">
        <v>3552</v>
      </c>
      <c r="P9" s="103" t="s">
        <v>3553</v>
      </c>
      <c r="Q9" s="103" t="s">
        <v>3555</v>
      </c>
      <c r="R9" s="103" t="s">
        <v>1893</v>
      </c>
      <c r="S9" s="103" t="s">
        <v>1893</v>
      </c>
      <c r="T9" s="103" t="s">
        <v>484</v>
      </c>
      <c r="U9" s="103" t="s">
        <v>1893</v>
      </c>
      <c r="V9" s="103" t="s">
        <v>18</v>
      </c>
      <c r="W9" s="103" t="s">
        <v>18</v>
      </c>
      <c r="X9" s="103" t="s">
        <v>18</v>
      </c>
      <c r="Y9" s="103" t="s">
        <v>1038</v>
      </c>
      <c r="Z9" s="103" t="s">
        <v>18</v>
      </c>
      <c r="AA9" s="103" t="s">
        <v>18</v>
      </c>
      <c r="AB9" s="103" t="s">
        <v>18</v>
      </c>
      <c r="AC9" s="103" t="s">
        <v>19</v>
      </c>
      <c r="AD9" s="88"/>
      <c r="AE9" s="88"/>
      <c r="AF9" s="88"/>
    </row>
    <row r="10" spans="1:32" s="96" customFormat="1" x14ac:dyDescent="0.2">
      <c r="A10" s="88" t="s">
        <v>3093</v>
      </c>
      <c r="B10" s="88" t="s">
        <v>1534</v>
      </c>
      <c r="C10" s="88">
        <v>2011</v>
      </c>
      <c r="D10" s="88" t="s">
        <v>1535</v>
      </c>
      <c r="E10" s="88" t="s">
        <v>241</v>
      </c>
      <c r="F10" s="88" t="s">
        <v>3486</v>
      </c>
      <c r="G10" s="88" t="s">
        <v>3487</v>
      </c>
      <c r="H10" s="88"/>
      <c r="I10" s="88"/>
      <c r="J10" s="88"/>
      <c r="K10" s="88" t="s">
        <v>3488</v>
      </c>
      <c r="L10" s="88" t="s">
        <v>802</v>
      </c>
      <c r="M10" s="88" t="s">
        <v>3485</v>
      </c>
      <c r="N10" s="88"/>
      <c r="O10" s="88" t="s">
        <v>3490</v>
      </c>
      <c r="P10" s="88" t="s">
        <v>1893</v>
      </c>
      <c r="Q10" s="88" t="s">
        <v>3489</v>
      </c>
      <c r="R10" s="88">
        <v>2</v>
      </c>
      <c r="S10" s="88" t="s">
        <v>3491</v>
      </c>
      <c r="T10" s="88" t="s">
        <v>1893</v>
      </c>
      <c r="U10" s="88" t="s">
        <v>1893</v>
      </c>
      <c r="V10" s="88" t="s">
        <v>19</v>
      </c>
      <c r="W10" s="88" t="s">
        <v>19</v>
      </c>
      <c r="X10" s="88" t="s">
        <v>18</v>
      </c>
      <c r="Y10" s="88" t="s">
        <v>18</v>
      </c>
      <c r="Z10" s="88" t="s">
        <v>19</v>
      </c>
      <c r="AA10" s="88" t="s">
        <v>18</v>
      </c>
      <c r="AB10" s="88" t="s">
        <v>18</v>
      </c>
      <c r="AC10" s="88" t="s">
        <v>18</v>
      </c>
      <c r="AD10" s="88"/>
      <c r="AE10" s="88"/>
      <c r="AF10" s="88"/>
    </row>
    <row r="11" spans="1:32" s="96" customFormat="1" x14ac:dyDescent="0.2">
      <c r="A11" s="88" t="s">
        <v>3095</v>
      </c>
      <c r="B11" s="88" t="s">
        <v>1013</v>
      </c>
      <c r="C11" s="88">
        <v>2015</v>
      </c>
      <c r="D11" s="88" t="s">
        <v>1012</v>
      </c>
      <c r="E11" s="88" t="s">
        <v>230</v>
      </c>
      <c r="F11" s="88" t="s">
        <v>1014</v>
      </c>
      <c r="G11" s="88" t="s">
        <v>3339</v>
      </c>
      <c r="H11" s="88"/>
      <c r="I11" s="88"/>
      <c r="J11" s="88"/>
      <c r="K11" s="88"/>
      <c r="L11" s="88" t="s">
        <v>3337</v>
      </c>
      <c r="M11" s="88" t="s">
        <v>3338</v>
      </c>
      <c r="N11" s="88"/>
      <c r="O11" s="88" t="s">
        <v>3772</v>
      </c>
      <c r="P11" s="88" t="s">
        <v>3335</v>
      </c>
      <c r="Q11" s="88" t="s">
        <v>1867</v>
      </c>
      <c r="R11" s="88">
        <v>0</v>
      </c>
      <c r="S11" s="88" t="s">
        <v>3336</v>
      </c>
      <c r="T11" s="88" t="s">
        <v>3336</v>
      </c>
      <c r="U11" s="88" t="s">
        <v>3336</v>
      </c>
      <c r="V11" s="88" t="s">
        <v>19</v>
      </c>
      <c r="W11" s="88" t="s">
        <v>19</v>
      </c>
      <c r="X11" s="88" t="s">
        <v>19</v>
      </c>
      <c r="Y11" s="88" t="s">
        <v>19</v>
      </c>
      <c r="Z11" s="88" t="s">
        <v>19</v>
      </c>
      <c r="AA11" s="88" t="s">
        <v>1893</v>
      </c>
      <c r="AB11" s="88" t="s">
        <v>1893</v>
      </c>
      <c r="AC11" s="88" t="s">
        <v>1893</v>
      </c>
      <c r="AD11" s="88"/>
      <c r="AE11" s="88"/>
      <c r="AF11" s="88"/>
    </row>
    <row r="12" spans="1:32" s="96" customFormat="1" x14ac:dyDescent="0.2">
      <c r="A12" s="99" t="s">
        <v>3096</v>
      </c>
      <c r="B12" s="99" t="s">
        <v>3698</v>
      </c>
      <c r="C12" s="99">
        <v>2009</v>
      </c>
      <c r="D12" s="99" t="s">
        <v>505</v>
      </c>
      <c r="E12" s="99" t="s">
        <v>241</v>
      </c>
      <c r="F12" s="99" t="s">
        <v>2284</v>
      </c>
      <c r="G12" s="99" t="s">
        <v>3700</v>
      </c>
      <c r="H12" s="88"/>
      <c r="I12" s="88"/>
      <c r="J12" s="88"/>
      <c r="K12" s="99" t="s">
        <v>3699</v>
      </c>
      <c r="L12" s="99" t="s">
        <v>2285</v>
      </c>
      <c r="M12" s="99" t="s">
        <v>2283</v>
      </c>
      <c r="N12" s="99"/>
      <c r="O12" s="99" t="s">
        <v>3773</v>
      </c>
      <c r="P12" s="99" t="s">
        <v>1782</v>
      </c>
      <c r="Q12" s="99" t="s">
        <v>2286</v>
      </c>
      <c r="R12" s="99">
        <v>4</v>
      </c>
      <c r="S12" s="99" t="s">
        <v>255</v>
      </c>
      <c r="T12" s="99" t="s">
        <v>255</v>
      </c>
      <c r="U12" s="99" t="s">
        <v>255</v>
      </c>
      <c r="V12" s="99" t="s">
        <v>18</v>
      </c>
      <c r="W12" s="99" t="s">
        <v>19</v>
      </c>
      <c r="X12" s="99" t="s">
        <v>19</v>
      </c>
      <c r="Y12" s="99" t="s">
        <v>18</v>
      </c>
      <c r="Z12" s="99" t="s">
        <v>18</v>
      </c>
      <c r="AA12" s="99" t="s">
        <v>255</v>
      </c>
      <c r="AB12" s="99" t="s">
        <v>255</v>
      </c>
      <c r="AC12" s="99" t="s">
        <v>255</v>
      </c>
      <c r="AD12" s="88"/>
      <c r="AE12" s="88"/>
      <c r="AF12" s="88"/>
    </row>
    <row r="13" spans="1:32" s="108" customFormat="1" x14ac:dyDescent="0.2">
      <c r="A13" s="88" t="s">
        <v>3214</v>
      </c>
      <c r="B13" s="88" t="s">
        <v>1471</v>
      </c>
      <c r="C13" s="88">
        <v>2009</v>
      </c>
      <c r="D13" s="88" t="s">
        <v>1472</v>
      </c>
      <c r="E13" s="88" t="s">
        <v>230</v>
      </c>
      <c r="F13" s="88" t="s">
        <v>3724</v>
      </c>
      <c r="G13" s="88" t="s">
        <v>3767</v>
      </c>
      <c r="K13" s="88" t="s">
        <v>3725</v>
      </c>
      <c r="L13" s="88" t="s">
        <v>255</v>
      </c>
      <c r="M13" s="88" t="s">
        <v>3723</v>
      </c>
      <c r="N13" s="88"/>
      <c r="O13" s="88" t="s">
        <v>3722</v>
      </c>
      <c r="P13" s="88" t="s">
        <v>3726</v>
      </c>
      <c r="Q13" s="88" t="s">
        <v>1893</v>
      </c>
      <c r="R13" s="88" t="s">
        <v>1893</v>
      </c>
      <c r="S13" s="88" t="s">
        <v>1893</v>
      </c>
      <c r="T13" s="88" t="s">
        <v>3727</v>
      </c>
      <c r="U13" s="88" t="s">
        <v>1893</v>
      </c>
      <c r="V13" s="88" t="s">
        <v>18</v>
      </c>
      <c r="W13" s="88" t="s">
        <v>18</v>
      </c>
      <c r="X13" s="88" t="s">
        <v>18</v>
      </c>
      <c r="Y13" s="88" t="s">
        <v>3728</v>
      </c>
      <c r="Z13" s="88" t="s">
        <v>18</v>
      </c>
      <c r="AA13" s="88" t="s">
        <v>1893</v>
      </c>
      <c r="AB13" s="88" t="s">
        <v>1893</v>
      </c>
      <c r="AC13" s="88" t="s">
        <v>1893</v>
      </c>
      <c r="AD13" s="90"/>
    </row>
    <row r="14" spans="1:32" s="108" customFormat="1" x14ac:dyDescent="0.2">
      <c r="A14" s="88" t="s">
        <v>3225</v>
      </c>
      <c r="B14" s="88" t="s">
        <v>1671</v>
      </c>
      <c r="C14" s="88">
        <v>2015</v>
      </c>
      <c r="D14" s="88" t="s">
        <v>1672</v>
      </c>
      <c r="E14" s="88" t="s">
        <v>241</v>
      </c>
      <c r="F14" s="88" t="s">
        <v>755</v>
      </c>
      <c r="G14" s="88" t="s">
        <v>3636</v>
      </c>
      <c r="K14" s="88" t="s">
        <v>3637</v>
      </c>
      <c r="L14" s="88" t="s">
        <v>443</v>
      </c>
      <c r="M14" s="88" t="s">
        <v>3638</v>
      </c>
      <c r="N14" s="88"/>
      <c r="O14" s="88" t="s">
        <v>1446</v>
      </c>
      <c r="P14" s="88" t="s">
        <v>3635</v>
      </c>
      <c r="Q14" s="88" t="s">
        <v>1867</v>
      </c>
      <c r="R14" s="88">
        <v>0</v>
      </c>
      <c r="S14" s="88" t="s">
        <v>1893</v>
      </c>
      <c r="T14" s="88" t="s">
        <v>1893</v>
      </c>
      <c r="U14" s="88" t="s">
        <v>1893</v>
      </c>
      <c r="V14" s="88" t="s">
        <v>18</v>
      </c>
      <c r="W14" s="88" t="s">
        <v>18</v>
      </c>
      <c r="X14" s="88" t="s">
        <v>18</v>
      </c>
      <c r="Y14" s="88" t="s">
        <v>3481</v>
      </c>
      <c r="Z14" s="88" t="s">
        <v>18</v>
      </c>
      <c r="AA14" s="88" t="s">
        <v>18</v>
      </c>
      <c r="AB14" s="88" t="s">
        <v>18</v>
      </c>
      <c r="AC14" s="88" t="s">
        <v>19</v>
      </c>
      <c r="AD14" s="90"/>
    </row>
    <row r="15" spans="1:32" s="91" customFormat="1" x14ac:dyDescent="0.2">
      <c r="A15" s="99" t="s">
        <v>3706</v>
      </c>
      <c r="B15" s="99" t="s">
        <v>3705</v>
      </c>
      <c r="C15" s="99">
        <v>2007</v>
      </c>
      <c r="D15" s="99" t="s">
        <v>404</v>
      </c>
      <c r="E15" s="99" t="s">
        <v>230</v>
      </c>
      <c r="F15" s="99" t="s">
        <v>2277</v>
      </c>
      <c r="G15" s="99" t="s">
        <v>2278</v>
      </c>
      <c r="H15" s="90"/>
      <c r="I15" s="90"/>
      <c r="J15" s="90"/>
      <c r="K15" s="99" t="s">
        <v>3704</v>
      </c>
      <c r="L15" s="99" t="s">
        <v>443</v>
      </c>
      <c r="M15" s="99" t="s">
        <v>2281</v>
      </c>
      <c r="N15" s="99"/>
      <c r="O15" s="99" t="s">
        <v>3774</v>
      </c>
      <c r="P15" s="99" t="s">
        <v>403</v>
      </c>
      <c r="Q15" s="99" t="s">
        <v>2279</v>
      </c>
      <c r="R15" s="99">
        <v>0</v>
      </c>
      <c r="S15" s="99" t="s">
        <v>255</v>
      </c>
      <c r="T15" s="99" t="s">
        <v>2282</v>
      </c>
      <c r="U15" s="99" t="s">
        <v>255</v>
      </c>
      <c r="V15" s="99" t="s">
        <v>19</v>
      </c>
      <c r="W15" s="99" t="s">
        <v>18</v>
      </c>
      <c r="X15" s="99" t="s">
        <v>19</v>
      </c>
      <c r="Y15" s="99" t="s">
        <v>2280</v>
      </c>
      <c r="Z15" s="99" t="s">
        <v>18</v>
      </c>
      <c r="AA15" s="99" t="s">
        <v>18</v>
      </c>
      <c r="AB15" s="99" t="s">
        <v>18</v>
      </c>
      <c r="AC15" s="99" t="s">
        <v>19</v>
      </c>
      <c r="AD15" s="90"/>
      <c r="AE15" s="90"/>
      <c r="AF15" s="90"/>
    </row>
    <row r="16" spans="1:32" s="96" customFormat="1" x14ac:dyDescent="0.2">
      <c r="A16" s="88" t="s">
        <v>3107</v>
      </c>
      <c r="B16" s="88" t="s">
        <v>752</v>
      </c>
      <c r="C16" s="88">
        <v>2013</v>
      </c>
      <c r="D16" s="88" t="s">
        <v>751</v>
      </c>
      <c r="E16" s="88" t="s">
        <v>241</v>
      </c>
      <c r="F16" s="88" t="s">
        <v>3297</v>
      </c>
      <c r="G16" s="88" t="s">
        <v>3298</v>
      </c>
      <c r="H16" s="88"/>
      <c r="I16" s="88"/>
      <c r="J16" s="88"/>
      <c r="K16" s="88"/>
      <c r="L16" s="88" t="s">
        <v>255</v>
      </c>
      <c r="M16" s="88" t="s">
        <v>3299</v>
      </c>
      <c r="N16" s="88"/>
      <c r="O16" s="88" t="s">
        <v>3775</v>
      </c>
      <c r="P16" s="88" t="s">
        <v>3300</v>
      </c>
      <c r="Q16" s="88" t="s">
        <v>1867</v>
      </c>
      <c r="R16" s="88">
        <v>0</v>
      </c>
      <c r="S16" s="88" t="s">
        <v>643</v>
      </c>
      <c r="T16" s="88" t="s">
        <v>252</v>
      </c>
      <c r="U16" s="88" t="s">
        <v>252</v>
      </c>
      <c r="V16" s="88" t="s">
        <v>18</v>
      </c>
      <c r="W16" s="88" t="s">
        <v>19</v>
      </c>
      <c r="X16" s="88" t="s">
        <v>18</v>
      </c>
      <c r="Y16" s="88" t="s">
        <v>19</v>
      </c>
      <c r="Z16" s="88" t="s">
        <v>18</v>
      </c>
      <c r="AA16" s="88" t="s">
        <v>255</v>
      </c>
      <c r="AB16" s="88" t="s">
        <v>255</v>
      </c>
      <c r="AC16" s="88" t="s">
        <v>255</v>
      </c>
      <c r="AD16" s="88"/>
      <c r="AE16" s="88"/>
      <c r="AF16" s="88"/>
    </row>
    <row r="17" spans="1:32" s="96" customFormat="1" x14ac:dyDescent="0.2">
      <c r="A17" s="100" t="s">
        <v>2981</v>
      </c>
      <c r="B17" s="100" t="s">
        <v>194</v>
      </c>
      <c r="C17" s="100">
        <v>2014</v>
      </c>
      <c r="D17" s="100" t="s">
        <v>197</v>
      </c>
      <c r="E17" s="100" t="s">
        <v>230</v>
      </c>
      <c r="F17" s="100" t="s">
        <v>195</v>
      </c>
      <c r="G17" s="100" t="s">
        <v>3321</v>
      </c>
      <c r="H17" s="88"/>
      <c r="I17" s="88"/>
      <c r="J17" s="88"/>
      <c r="K17" s="100"/>
      <c r="L17" s="100" t="s">
        <v>802</v>
      </c>
      <c r="M17" s="100" t="s">
        <v>196</v>
      </c>
      <c r="N17" s="100"/>
      <c r="O17" s="100" t="s">
        <v>3776</v>
      </c>
      <c r="P17" s="100" t="s">
        <v>1880</v>
      </c>
      <c r="Q17" s="100" t="s">
        <v>1893</v>
      </c>
      <c r="R17" s="100" t="s">
        <v>1893</v>
      </c>
      <c r="S17" s="100" t="s">
        <v>3322</v>
      </c>
      <c r="T17" s="100" t="s">
        <v>1893</v>
      </c>
      <c r="U17" s="100" t="s">
        <v>326</v>
      </c>
      <c r="V17" s="100" t="s">
        <v>19</v>
      </c>
      <c r="W17" s="100" t="s">
        <v>19</v>
      </c>
      <c r="X17" s="100" t="s">
        <v>19</v>
      </c>
      <c r="Y17" s="100" t="s">
        <v>19</v>
      </c>
      <c r="Z17" s="100" t="s">
        <v>19</v>
      </c>
      <c r="AA17" s="100" t="s">
        <v>18</v>
      </c>
      <c r="AB17" s="100" t="s">
        <v>18</v>
      </c>
      <c r="AC17" s="100" t="s">
        <v>18</v>
      </c>
      <c r="AD17" s="88"/>
      <c r="AE17" s="88"/>
      <c r="AF17" s="88"/>
    </row>
    <row r="18" spans="1:32" s="96" customFormat="1" x14ac:dyDescent="0.2">
      <c r="A18" s="90" t="s">
        <v>3778</v>
      </c>
      <c r="B18" s="90" t="s">
        <v>900</v>
      </c>
      <c r="C18" s="90">
        <v>2014</v>
      </c>
      <c r="D18" s="90" t="s">
        <v>2610</v>
      </c>
      <c r="E18" s="90" t="s">
        <v>230</v>
      </c>
      <c r="F18" s="90" t="s">
        <v>908</v>
      </c>
      <c r="G18" s="90" t="s">
        <v>901</v>
      </c>
      <c r="H18" s="88"/>
      <c r="I18" s="88"/>
      <c r="J18" s="88"/>
      <c r="K18" s="90" t="s">
        <v>3570</v>
      </c>
      <c r="L18" s="90" t="s">
        <v>905</v>
      </c>
      <c r="M18" s="90" t="s">
        <v>2611</v>
      </c>
      <c r="N18" s="90"/>
      <c r="O18" s="110" t="s">
        <v>3777</v>
      </c>
      <c r="P18" s="90" t="s">
        <v>2612</v>
      </c>
      <c r="Q18" s="90" t="s">
        <v>902</v>
      </c>
      <c r="R18" s="90">
        <v>21</v>
      </c>
      <c r="S18" s="90" t="s">
        <v>903</v>
      </c>
      <c r="T18" s="90" t="s">
        <v>255</v>
      </c>
      <c r="U18" s="90" t="s">
        <v>889</v>
      </c>
      <c r="V18" s="90" t="s">
        <v>18</v>
      </c>
      <c r="W18" s="90" t="s">
        <v>18</v>
      </c>
      <c r="X18" s="90" t="s">
        <v>18</v>
      </c>
      <c r="Y18" s="90" t="s">
        <v>19</v>
      </c>
      <c r="Z18" s="90" t="s">
        <v>18</v>
      </c>
      <c r="AA18" s="90" t="s">
        <v>19</v>
      </c>
      <c r="AB18" s="90" t="s">
        <v>255</v>
      </c>
      <c r="AC18" s="88" t="s">
        <v>19</v>
      </c>
      <c r="AD18" s="88"/>
      <c r="AE18" s="88"/>
      <c r="AF18" s="88"/>
    </row>
    <row r="19" spans="1:32" s="96" customFormat="1" x14ac:dyDescent="0.2">
      <c r="A19" s="88" t="s">
        <v>2996</v>
      </c>
      <c r="B19" s="88" t="s">
        <v>2041</v>
      </c>
      <c r="C19" s="88">
        <v>2002</v>
      </c>
      <c r="D19" s="88" t="s">
        <v>2042</v>
      </c>
      <c r="E19" s="88" t="s">
        <v>230</v>
      </c>
      <c r="F19" s="88" t="s">
        <v>755</v>
      </c>
      <c r="G19" s="88" t="s">
        <v>3455</v>
      </c>
      <c r="H19" s="88"/>
      <c r="I19" s="88"/>
      <c r="J19" s="88"/>
      <c r="K19" s="88" t="s">
        <v>3457</v>
      </c>
      <c r="L19" s="88" t="s">
        <v>247</v>
      </c>
      <c r="M19" s="88" t="s">
        <v>1351</v>
      </c>
      <c r="N19" s="88"/>
      <c r="O19" s="88" t="s">
        <v>422</v>
      </c>
      <c r="P19" s="88" t="s">
        <v>3458</v>
      </c>
      <c r="Q19" s="88" t="s">
        <v>3459</v>
      </c>
      <c r="R19" s="88">
        <v>80</v>
      </c>
      <c r="S19" s="88" t="s">
        <v>3456</v>
      </c>
      <c r="T19" s="88" t="s">
        <v>432</v>
      </c>
      <c r="U19" s="88" t="s">
        <v>1893</v>
      </c>
      <c r="V19" s="88" t="s">
        <v>18</v>
      </c>
      <c r="W19" s="88" t="s">
        <v>18</v>
      </c>
      <c r="X19" s="88" t="s">
        <v>18</v>
      </c>
      <c r="Y19" s="88" t="s">
        <v>3388</v>
      </c>
      <c r="Z19" s="88" t="s">
        <v>18</v>
      </c>
      <c r="AA19" s="88" t="s">
        <v>18</v>
      </c>
      <c r="AB19" s="88" t="s">
        <v>18</v>
      </c>
      <c r="AC19" s="88" t="s">
        <v>18</v>
      </c>
      <c r="AD19" s="88"/>
      <c r="AE19" s="88"/>
      <c r="AF19" s="88"/>
    </row>
    <row r="20" spans="1:32" s="96" customFormat="1" x14ac:dyDescent="0.2">
      <c r="A20" s="88" t="s">
        <v>2997</v>
      </c>
      <c r="B20" s="88" t="s">
        <v>1218</v>
      </c>
      <c r="C20" s="88">
        <v>2016</v>
      </c>
      <c r="D20" s="88" t="s">
        <v>1219</v>
      </c>
      <c r="E20" s="88" t="s">
        <v>241</v>
      </c>
      <c r="F20" s="88" t="s">
        <v>3323</v>
      </c>
      <c r="G20" s="88" t="s">
        <v>3325</v>
      </c>
      <c r="H20" s="88"/>
      <c r="I20" s="88"/>
      <c r="J20" s="88"/>
      <c r="K20" s="88"/>
      <c r="L20" s="88" t="s">
        <v>3324</v>
      </c>
      <c r="M20" s="88" t="s">
        <v>1221</v>
      </c>
      <c r="N20" s="88"/>
      <c r="O20" s="88" t="s">
        <v>3780</v>
      </c>
      <c r="P20" s="88" t="s">
        <v>1220</v>
      </c>
      <c r="Q20" s="88" t="s">
        <v>3326</v>
      </c>
      <c r="R20" s="88">
        <v>45</v>
      </c>
      <c r="S20" s="88" t="s">
        <v>1893</v>
      </c>
      <c r="T20" s="88" t="s">
        <v>1893</v>
      </c>
      <c r="U20" s="88" t="s">
        <v>1893</v>
      </c>
      <c r="V20" s="88" t="s">
        <v>19</v>
      </c>
      <c r="W20" s="88" t="s">
        <v>1893</v>
      </c>
      <c r="X20" s="88" t="s">
        <v>18</v>
      </c>
      <c r="Y20" s="88" t="s">
        <v>18</v>
      </c>
      <c r="Z20" s="88" t="s">
        <v>18</v>
      </c>
      <c r="AA20" s="88" t="s">
        <v>18</v>
      </c>
      <c r="AB20" s="88" t="s">
        <v>18</v>
      </c>
      <c r="AC20" s="88" t="s">
        <v>18</v>
      </c>
      <c r="AD20" s="88"/>
      <c r="AE20" s="88"/>
      <c r="AF20" s="88"/>
    </row>
    <row r="21" spans="1:32" s="96" customFormat="1" x14ac:dyDescent="0.2">
      <c r="A21" s="90" t="s">
        <v>3641</v>
      </c>
      <c r="B21" s="90" t="s">
        <v>1972</v>
      </c>
      <c r="C21" s="90">
        <v>2008</v>
      </c>
      <c r="D21" s="110" t="s">
        <v>455</v>
      </c>
      <c r="E21" s="90" t="s">
        <v>241</v>
      </c>
      <c r="F21" s="90" t="s">
        <v>454</v>
      </c>
      <c r="G21" s="90" t="s">
        <v>457</v>
      </c>
      <c r="H21" s="88"/>
      <c r="I21" s="88"/>
      <c r="J21" s="88"/>
      <c r="K21" s="90" t="s">
        <v>3640</v>
      </c>
      <c r="L21" s="90" t="s">
        <v>522</v>
      </c>
      <c r="M21" s="90" t="s">
        <v>1973</v>
      </c>
      <c r="N21" s="90"/>
      <c r="O21" s="110" t="s">
        <v>3129</v>
      </c>
      <c r="P21" s="90" t="s">
        <v>1974</v>
      </c>
      <c r="Q21" s="90" t="s">
        <v>456</v>
      </c>
      <c r="R21" s="90">
        <v>1620</v>
      </c>
      <c r="S21" s="90" t="s">
        <v>19</v>
      </c>
      <c r="T21" s="90" t="s">
        <v>1976</v>
      </c>
      <c r="U21" s="90" t="s">
        <v>255</v>
      </c>
      <c r="V21" s="90" t="s">
        <v>18</v>
      </c>
      <c r="W21" s="90" t="s">
        <v>18</v>
      </c>
      <c r="X21" s="90" t="s">
        <v>18</v>
      </c>
      <c r="Y21" s="90" t="s">
        <v>19</v>
      </c>
      <c r="Z21" s="90" t="s">
        <v>18</v>
      </c>
      <c r="AA21" s="90" t="s">
        <v>18</v>
      </c>
      <c r="AB21" s="90" t="s">
        <v>18</v>
      </c>
      <c r="AC21" s="88" t="s">
        <v>18</v>
      </c>
      <c r="AD21" s="88"/>
      <c r="AE21" s="88"/>
      <c r="AF21" s="88"/>
    </row>
    <row r="22" spans="1:32" s="96" customFormat="1" x14ac:dyDescent="0.2">
      <c r="A22" s="88" t="s">
        <v>3539</v>
      </c>
      <c r="B22" s="88" t="s">
        <v>1223</v>
      </c>
      <c r="C22" s="88">
        <v>2017</v>
      </c>
      <c r="D22" s="88" t="s">
        <v>1300</v>
      </c>
      <c r="E22" s="88" t="s">
        <v>241</v>
      </c>
      <c r="F22" s="88" t="s">
        <v>3536</v>
      </c>
      <c r="G22" s="88" t="s">
        <v>3533</v>
      </c>
      <c r="H22" s="88"/>
      <c r="I22" s="88"/>
      <c r="J22" s="88"/>
      <c r="K22" s="88" t="s">
        <v>3534</v>
      </c>
      <c r="L22" s="88" t="s">
        <v>704</v>
      </c>
      <c r="M22" s="88" t="s">
        <v>3537</v>
      </c>
      <c r="N22" s="88"/>
      <c r="O22" s="88" t="s">
        <v>3538</v>
      </c>
      <c r="P22" s="88" t="s">
        <v>1893</v>
      </c>
      <c r="Q22" s="88" t="s">
        <v>3489</v>
      </c>
      <c r="R22" s="88">
        <v>2</v>
      </c>
      <c r="S22" s="88" t="s">
        <v>3535</v>
      </c>
      <c r="T22" s="88" t="s">
        <v>432</v>
      </c>
      <c r="U22" s="88" t="s">
        <v>1893</v>
      </c>
      <c r="V22" s="88" t="s">
        <v>19</v>
      </c>
      <c r="W22" s="88" t="s">
        <v>19</v>
      </c>
      <c r="X22" s="88" t="s">
        <v>19</v>
      </c>
      <c r="Y22" s="88" t="s">
        <v>18</v>
      </c>
      <c r="Z22" s="88" t="s">
        <v>19</v>
      </c>
      <c r="AA22" s="88" t="s">
        <v>1893</v>
      </c>
      <c r="AB22" s="88" t="s">
        <v>1893</v>
      </c>
      <c r="AC22" s="88" t="s">
        <v>1893</v>
      </c>
      <c r="AD22" s="88"/>
      <c r="AE22" s="88"/>
      <c r="AF22" s="88"/>
    </row>
    <row r="23" spans="1:32" s="96" customFormat="1" x14ac:dyDescent="0.2">
      <c r="A23" s="90" t="s">
        <v>3781</v>
      </c>
      <c r="B23" s="90" t="s">
        <v>766</v>
      </c>
      <c r="C23" s="90">
        <v>2013</v>
      </c>
      <c r="D23" s="110" t="s">
        <v>2629</v>
      </c>
      <c r="E23" s="90" t="s">
        <v>230</v>
      </c>
      <c r="F23" s="90" t="s">
        <v>332</v>
      </c>
      <c r="G23" s="90" t="s">
        <v>771</v>
      </c>
      <c r="H23" s="88"/>
      <c r="I23" s="88"/>
      <c r="J23" s="88"/>
      <c r="K23" s="90" t="s">
        <v>3702</v>
      </c>
      <c r="L23" s="90" t="s">
        <v>3703</v>
      </c>
      <c r="M23" s="90" t="s">
        <v>772</v>
      </c>
      <c r="N23" s="90"/>
      <c r="O23" s="110" t="s">
        <v>3782</v>
      </c>
      <c r="P23" s="90" t="s">
        <v>767</v>
      </c>
      <c r="Q23" s="90" t="s">
        <v>2630</v>
      </c>
      <c r="R23" s="90" t="s">
        <v>1893</v>
      </c>
      <c r="S23" s="90" t="s">
        <v>768</v>
      </c>
      <c r="T23" s="90"/>
      <c r="U23" s="90" t="s">
        <v>769</v>
      </c>
      <c r="V23" s="90" t="s">
        <v>18</v>
      </c>
      <c r="W23" s="90" t="s">
        <v>18</v>
      </c>
      <c r="X23" s="90" t="s">
        <v>18</v>
      </c>
      <c r="Y23" s="90" t="s">
        <v>19</v>
      </c>
      <c r="Z23" s="90" t="s">
        <v>18</v>
      </c>
      <c r="AA23" s="90" t="s">
        <v>19</v>
      </c>
      <c r="AB23" s="90" t="s">
        <v>19</v>
      </c>
      <c r="AC23" s="88" t="s">
        <v>18</v>
      </c>
      <c r="AD23" s="88"/>
      <c r="AE23" s="88"/>
      <c r="AF23" s="88"/>
    </row>
    <row r="24" spans="1:32" s="96" customFormat="1" x14ac:dyDescent="0.2">
      <c r="A24" s="102" t="s">
        <v>3694</v>
      </c>
      <c r="B24" s="102" t="s">
        <v>198</v>
      </c>
      <c r="C24" s="102">
        <v>2014</v>
      </c>
      <c r="D24" s="102" t="s">
        <v>201</v>
      </c>
      <c r="E24" s="102" t="s">
        <v>230</v>
      </c>
      <c r="F24" s="102" t="s">
        <v>199</v>
      </c>
      <c r="G24" s="102" t="s">
        <v>200</v>
      </c>
      <c r="H24" s="88"/>
      <c r="I24" s="88"/>
      <c r="J24" s="88"/>
      <c r="K24" s="102" t="s">
        <v>3693</v>
      </c>
      <c r="L24" s="102" t="s">
        <v>1023</v>
      </c>
      <c r="M24" s="102" t="s">
        <v>1886</v>
      </c>
      <c r="N24" s="102"/>
      <c r="O24" s="102" t="s">
        <v>3783</v>
      </c>
      <c r="P24" s="102" t="s">
        <v>1889</v>
      </c>
      <c r="Q24" s="102" t="s">
        <v>1890</v>
      </c>
      <c r="R24" s="102">
        <v>32</v>
      </c>
      <c r="S24" s="102" t="s">
        <v>1883</v>
      </c>
      <c r="T24" s="102" t="s">
        <v>1884</v>
      </c>
      <c r="U24" s="102" t="s">
        <v>1885</v>
      </c>
      <c r="V24" s="102" t="s">
        <v>19</v>
      </c>
      <c r="W24" s="102" t="s">
        <v>18</v>
      </c>
      <c r="X24" s="102" t="s">
        <v>19</v>
      </c>
      <c r="Y24" s="102" t="s">
        <v>18</v>
      </c>
      <c r="Z24" s="102" t="s">
        <v>19</v>
      </c>
      <c r="AA24" s="102" t="s">
        <v>18</v>
      </c>
      <c r="AB24" s="102" t="s">
        <v>18</v>
      </c>
      <c r="AC24" s="102" t="s">
        <v>19</v>
      </c>
      <c r="AD24" s="88"/>
      <c r="AE24" s="88"/>
      <c r="AF24" s="88"/>
    </row>
    <row r="25" spans="1:32" s="96" customFormat="1" x14ac:dyDescent="0.2">
      <c r="A25" s="90" t="s">
        <v>3235</v>
      </c>
      <c r="B25" s="90" t="s">
        <v>774</v>
      </c>
      <c r="C25" s="90">
        <v>2013</v>
      </c>
      <c r="D25" s="110" t="s">
        <v>775</v>
      </c>
      <c r="E25" s="90" t="s">
        <v>230</v>
      </c>
      <c r="F25" s="90" t="s">
        <v>778</v>
      </c>
      <c r="G25" s="90" t="s">
        <v>777</v>
      </c>
      <c r="H25" s="88"/>
      <c r="I25" s="88"/>
      <c r="J25" s="88"/>
      <c r="K25" s="90" t="s">
        <v>3580</v>
      </c>
      <c r="L25" s="90" t="s">
        <v>439</v>
      </c>
      <c r="M25" s="90" t="s">
        <v>2631</v>
      </c>
      <c r="N25" s="90"/>
      <c r="O25" s="110" t="s">
        <v>3132</v>
      </c>
      <c r="P25" s="90" t="s">
        <v>386</v>
      </c>
      <c r="Q25" s="90" t="s">
        <v>1893</v>
      </c>
      <c r="R25" s="90" t="s">
        <v>1893</v>
      </c>
      <c r="S25" s="90" t="s">
        <v>643</v>
      </c>
      <c r="T25" s="90" t="s">
        <v>776</v>
      </c>
      <c r="U25" s="90" t="s">
        <v>643</v>
      </c>
      <c r="V25" s="90" t="s">
        <v>18</v>
      </c>
      <c r="W25" s="90" t="s">
        <v>18</v>
      </c>
      <c r="X25" s="90" t="s">
        <v>18</v>
      </c>
      <c r="Y25" s="90" t="s">
        <v>19</v>
      </c>
      <c r="Z25" s="90" t="s">
        <v>18</v>
      </c>
      <c r="AA25" s="90" t="s">
        <v>18</v>
      </c>
      <c r="AB25" s="90" t="s">
        <v>18</v>
      </c>
      <c r="AC25" s="88" t="s">
        <v>18</v>
      </c>
      <c r="AD25" s="88"/>
      <c r="AE25" s="88"/>
      <c r="AF25" s="88"/>
    </row>
    <row r="26" spans="1:32" s="96" customFormat="1" x14ac:dyDescent="0.2">
      <c r="A26" s="88" t="s">
        <v>3428</v>
      </c>
      <c r="B26" s="88" t="s">
        <v>2120</v>
      </c>
      <c r="C26" s="88">
        <v>2001</v>
      </c>
      <c r="D26" s="88" t="s">
        <v>2121</v>
      </c>
      <c r="E26" s="88" t="s">
        <v>230</v>
      </c>
      <c r="F26" s="88" t="s">
        <v>3423</v>
      </c>
      <c r="G26" s="88" t="s">
        <v>3424</v>
      </c>
      <c r="H26" s="88"/>
      <c r="I26" s="88"/>
      <c r="J26" s="88"/>
      <c r="K26" s="88" t="s">
        <v>3425</v>
      </c>
      <c r="L26" s="88" t="s">
        <v>443</v>
      </c>
      <c r="M26" s="88" t="s">
        <v>3426</v>
      </c>
      <c r="N26" s="88"/>
      <c r="O26" s="88" t="s">
        <v>3414</v>
      </c>
      <c r="P26" s="88" t="s">
        <v>3427</v>
      </c>
      <c r="Q26" s="88" t="s">
        <v>1893</v>
      </c>
      <c r="R26" s="88" t="s">
        <v>1893</v>
      </c>
      <c r="S26" s="88" t="s">
        <v>484</v>
      </c>
      <c r="T26" s="88" t="s">
        <v>1893</v>
      </c>
      <c r="U26" s="88" t="s">
        <v>484</v>
      </c>
      <c r="V26" s="88" t="s">
        <v>18</v>
      </c>
      <c r="W26" s="88" t="s">
        <v>18</v>
      </c>
      <c r="X26" s="88" t="s">
        <v>18</v>
      </c>
      <c r="Y26" s="88" t="s">
        <v>2016</v>
      </c>
      <c r="Z26" s="88" t="s">
        <v>18</v>
      </c>
      <c r="AA26" s="88" t="s">
        <v>18</v>
      </c>
      <c r="AB26" s="88" t="s">
        <v>18</v>
      </c>
      <c r="AC26" s="88" t="s">
        <v>19</v>
      </c>
      <c r="AD26" s="88"/>
      <c r="AE26" s="88"/>
      <c r="AF26" s="88"/>
    </row>
    <row r="27" spans="1:32" s="96" customFormat="1" x14ac:dyDescent="0.2">
      <c r="A27" s="88" t="s">
        <v>3021</v>
      </c>
      <c r="B27" s="88" t="s">
        <v>579</v>
      </c>
      <c r="C27" s="88">
        <v>2010</v>
      </c>
      <c r="D27" s="88" t="s">
        <v>578</v>
      </c>
      <c r="E27" s="88" t="s">
        <v>230</v>
      </c>
      <c r="F27" s="88" t="s">
        <v>584</v>
      </c>
      <c r="G27" s="88" t="s">
        <v>2292</v>
      </c>
      <c r="H27" s="88"/>
      <c r="I27" s="88"/>
      <c r="J27" s="88"/>
      <c r="K27" s="88"/>
      <c r="L27" s="88" t="s">
        <v>580</v>
      </c>
      <c r="M27" s="88" t="s">
        <v>2301</v>
      </c>
      <c r="N27" s="88"/>
      <c r="O27" s="88" t="s">
        <v>3784</v>
      </c>
      <c r="P27" s="88" t="s">
        <v>583</v>
      </c>
      <c r="Q27" s="88" t="s">
        <v>2293</v>
      </c>
      <c r="R27" s="88">
        <v>68</v>
      </c>
      <c r="S27" s="88" t="s">
        <v>582</v>
      </c>
      <c r="T27" s="88" t="s">
        <v>255</v>
      </c>
      <c r="U27" s="88" t="s">
        <v>581</v>
      </c>
      <c r="V27" s="88" t="s">
        <v>19</v>
      </c>
      <c r="W27" s="88" t="s">
        <v>19</v>
      </c>
      <c r="X27" s="88" t="s">
        <v>18</v>
      </c>
      <c r="Y27" s="88" t="s">
        <v>19</v>
      </c>
      <c r="Z27" s="88" t="s">
        <v>18</v>
      </c>
      <c r="AA27" s="88" t="s">
        <v>18</v>
      </c>
      <c r="AB27" s="88" t="s">
        <v>18</v>
      </c>
      <c r="AC27" s="88" t="s">
        <v>19</v>
      </c>
      <c r="AD27" s="88"/>
      <c r="AE27" s="88"/>
      <c r="AF27" s="88"/>
    </row>
    <row r="28" spans="1:32" s="96" customFormat="1" x14ac:dyDescent="0.2">
      <c r="A28" s="88" t="s">
        <v>2550</v>
      </c>
      <c r="B28" s="88" t="s">
        <v>2084</v>
      </c>
      <c r="C28" s="88">
        <v>2001</v>
      </c>
      <c r="D28" s="88" t="s">
        <v>2083</v>
      </c>
      <c r="E28" s="88" t="s">
        <v>230</v>
      </c>
      <c r="F28" s="88" t="s">
        <v>3430</v>
      </c>
      <c r="G28" s="88" t="s">
        <v>3627</v>
      </c>
      <c r="H28" s="88"/>
      <c r="I28" s="88"/>
      <c r="J28" s="88"/>
      <c r="K28" s="88" t="s">
        <v>3628</v>
      </c>
      <c r="L28" s="88" t="s">
        <v>3442</v>
      </c>
      <c r="M28" s="88" t="s">
        <v>3629</v>
      </c>
      <c r="N28" s="88"/>
      <c r="O28" s="88" t="s">
        <v>3632</v>
      </c>
      <c r="P28" s="88" t="s">
        <v>3633</v>
      </c>
      <c r="Q28" s="88" t="s">
        <v>3631</v>
      </c>
      <c r="R28" s="88">
        <v>4</v>
      </c>
      <c r="S28" s="88" t="s">
        <v>3630</v>
      </c>
      <c r="T28" s="88" t="s">
        <v>1893</v>
      </c>
      <c r="U28" s="88" t="s">
        <v>1893</v>
      </c>
      <c r="V28" s="88" t="s">
        <v>18</v>
      </c>
      <c r="W28" s="88" t="s">
        <v>18</v>
      </c>
      <c r="X28" s="88" t="s">
        <v>18</v>
      </c>
      <c r="Y28" s="88" t="s">
        <v>3634</v>
      </c>
      <c r="Z28" s="88" t="s">
        <v>18</v>
      </c>
      <c r="AA28" s="88" t="s">
        <v>1893</v>
      </c>
      <c r="AB28" s="88" t="s">
        <v>1893</v>
      </c>
      <c r="AC28" s="88" t="s">
        <v>1893</v>
      </c>
      <c r="AD28" s="88"/>
      <c r="AE28" s="88"/>
      <c r="AF28" s="88"/>
    </row>
    <row r="29" spans="1:32" s="96" customFormat="1" x14ac:dyDescent="0.2">
      <c r="A29" s="88" t="s">
        <v>3023</v>
      </c>
      <c r="B29" s="88" t="s">
        <v>2049</v>
      </c>
      <c r="C29" s="88">
        <v>2003</v>
      </c>
      <c r="D29" s="88" t="s">
        <v>2048</v>
      </c>
      <c r="E29" s="88" t="s">
        <v>241</v>
      </c>
      <c r="F29" s="88" t="s">
        <v>3473</v>
      </c>
      <c r="G29" s="88" t="s">
        <v>3477</v>
      </c>
      <c r="H29" s="88"/>
      <c r="I29" s="88"/>
      <c r="J29" s="88"/>
      <c r="K29" s="88" t="s">
        <v>3478</v>
      </c>
      <c r="L29" s="88" t="s">
        <v>443</v>
      </c>
      <c r="M29" s="88" t="s">
        <v>3474</v>
      </c>
      <c r="N29" s="88"/>
      <c r="O29" s="88" t="s">
        <v>422</v>
      </c>
      <c r="P29" s="88" t="s">
        <v>3479</v>
      </c>
      <c r="Q29" s="88" t="s">
        <v>3480</v>
      </c>
      <c r="R29" s="88">
        <v>14</v>
      </c>
      <c r="S29" s="88" t="s">
        <v>3475</v>
      </c>
      <c r="T29" s="88" t="s">
        <v>3476</v>
      </c>
      <c r="U29" s="88" t="s">
        <v>1893</v>
      </c>
      <c r="V29" s="88" t="s">
        <v>18</v>
      </c>
      <c r="W29" s="88" t="s">
        <v>18</v>
      </c>
      <c r="X29" s="88" t="s">
        <v>18</v>
      </c>
      <c r="Y29" s="88" t="s">
        <v>3481</v>
      </c>
      <c r="Z29" s="88" t="s">
        <v>18</v>
      </c>
      <c r="AA29" s="88" t="s">
        <v>18</v>
      </c>
      <c r="AB29" s="88" t="s">
        <v>18</v>
      </c>
      <c r="AC29" s="88" t="s">
        <v>19</v>
      </c>
      <c r="AD29" s="88"/>
      <c r="AE29" s="88"/>
      <c r="AF29" s="88"/>
    </row>
    <row r="30" spans="1:32" s="96" customFormat="1" x14ac:dyDescent="0.2">
      <c r="A30" s="88" t="s">
        <v>3218</v>
      </c>
      <c r="B30" s="88" t="s">
        <v>2080</v>
      </c>
      <c r="C30" s="88">
        <v>2003</v>
      </c>
      <c r="D30" s="88" t="s">
        <v>2079</v>
      </c>
      <c r="E30" s="88" t="s">
        <v>241</v>
      </c>
      <c r="F30" s="88"/>
      <c r="G30" s="88" t="s">
        <v>3417</v>
      </c>
      <c r="H30" s="88"/>
      <c r="I30" s="88"/>
      <c r="J30" s="88"/>
      <c r="K30" s="88" t="s">
        <v>3416</v>
      </c>
      <c r="L30" s="88" t="s">
        <v>443</v>
      </c>
      <c r="M30" s="88" t="s">
        <v>3420</v>
      </c>
      <c r="N30" s="88"/>
      <c r="O30" s="88" t="s">
        <v>3418</v>
      </c>
      <c r="P30" s="88" t="s">
        <v>3419</v>
      </c>
      <c r="Q30" s="88" t="s">
        <v>1893</v>
      </c>
      <c r="R30" s="88" t="s">
        <v>1893</v>
      </c>
      <c r="S30" s="88" t="s">
        <v>3422</v>
      </c>
      <c r="T30" s="88" t="s">
        <v>1893</v>
      </c>
      <c r="U30" s="88" t="s">
        <v>3421</v>
      </c>
      <c r="V30" s="88" t="s">
        <v>18</v>
      </c>
      <c r="W30" s="88" t="s">
        <v>18</v>
      </c>
      <c r="X30" s="88" t="s">
        <v>18</v>
      </c>
      <c r="Y30" s="88" t="s">
        <v>2016</v>
      </c>
      <c r="Z30" s="88" t="s">
        <v>18</v>
      </c>
      <c r="AA30" s="88" t="s">
        <v>18</v>
      </c>
      <c r="AB30" s="88" t="s">
        <v>18</v>
      </c>
      <c r="AC30" s="88" t="s">
        <v>19</v>
      </c>
      <c r="AD30" s="88"/>
      <c r="AE30" s="88"/>
      <c r="AF30" s="88"/>
    </row>
    <row r="31" spans="1:32" s="96" customFormat="1" x14ac:dyDescent="0.2">
      <c r="A31" s="88" t="s">
        <v>3219</v>
      </c>
      <c r="B31" s="88" t="s">
        <v>2126</v>
      </c>
      <c r="C31" s="88">
        <v>2004</v>
      </c>
      <c r="D31" s="88" t="s">
        <v>2125</v>
      </c>
      <c r="E31" s="88" t="s">
        <v>230</v>
      </c>
      <c r="F31" s="88" t="s">
        <v>13</v>
      </c>
      <c r="G31" s="88" t="s">
        <v>3412</v>
      </c>
      <c r="H31" s="88"/>
      <c r="I31" s="88"/>
      <c r="J31" s="88"/>
      <c r="K31" s="88" t="s">
        <v>3411</v>
      </c>
      <c r="L31" s="88" t="s">
        <v>443</v>
      </c>
      <c r="M31" s="88" t="s">
        <v>3413</v>
      </c>
      <c r="N31" s="88"/>
      <c r="O31" s="88" t="s">
        <v>3414</v>
      </c>
      <c r="P31" s="88" t="s">
        <v>3415</v>
      </c>
      <c r="Q31" s="88" t="s">
        <v>1893</v>
      </c>
      <c r="R31" s="88" t="s">
        <v>1893</v>
      </c>
      <c r="S31" s="88" t="s">
        <v>484</v>
      </c>
      <c r="T31" s="88" t="s">
        <v>1893</v>
      </c>
      <c r="U31" s="88" t="s">
        <v>484</v>
      </c>
      <c r="V31" s="88" t="s">
        <v>18</v>
      </c>
      <c r="W31" s="88" t="s">
        <v>18</v>
      </c>
      <c r="X31" s="88" t="s">
        <v>18</v>
      </c>
      <c r="Y31" s="88" t="s">
        <v>2016</v>
      </c>
      <c r="Z31" s="88" t="s">
        <v>18</v>
      </c>
      <c r="AA31" s="88" t="s">
        <v>18</v>
      </c>
      <c r="AB31" s="88" t="s">
        <v>18</v>
      </c>
      <c r="AC31" s="88" t="s">
        <v>19</v>
      </c>
      <c r="AD31" s="88"/>
      <c r="AE31" s="88"/>
      <c r="AF31" s="88"/>
    </row>
    <row r="32" spans="1:32" s="96" customFormat="1" x14ac:dyDescent="0.2">
      <c r="A32" s="88" t="s">
        <v>3028</v>
      </c>
      <c r="B32" s="88" t="s">
        <v>2024</v>
      </c>
      <c r="C32" s="88">
        <v>2004</v>
      </c>
      <c r="D32" s="88" t="s">
        <v>2023</v>
      </c>
      <c r="E32" s="88" t="s">
        <v>230</v>
      </c>
      <c r="F32" s="88" t="s">
        <v>1021</v>
      </c>
      <c r="G32" s="88" t="s">
        <v>3618</v>
      </c>
      <c r="H32" s="88"/>
      <c r="I32" s="88"/>
      <c r="J32" s="88"/>
      <c r="K32" s="88" t="s">
        <v>3619</v>
      </c>
      <c r="L32" s="88" t="s">
        <v>3576</v>
      </c>
      <c r="M32" s="88" t="s">
        <v>3616</v>
      </c>
      <c r="N32" s="88"/>
      <c r="O32" s="88" t="s">
        <v>3617</v>
      </c>
      <c r="P32" s="88" t="s">
        <v>3615</v>
      </c>
      <c r="Q32" s="88" t="s">
        <v>1893</v>
      </c>
      <c r="R32" s="88" t="s">
        <v>1893</v>
      </c>
      <c r="S32" s="88" t="s">
        <v>1893</v>
      </c>
      <c r="T32" s="88" t="s">
        <v>1893</v>
      </c>
      <c r="U32" s="88" t="s">
        <v>1893</v>
      </c>
      <c r="V32" s="88" t="s">
        <v>19</v>
      </c>
      <c r="W32" s="88" t="s">
        <v>18</v>
      </c>
      <c r="X32" s="88" t="s">
        <v>18</v>
      </c>
      <c r="Y32" s="88" t="s">
        <v>18</v>
      </c>
      <c r="Z32" s="88" t="s">
        <v>18</v>
      </c>
      <c r="AA32" s="88" t="s">
        <v>18</v>
      </c>
      <c r="AB32" s="88" t="s">
        <v>18</v>
      </c>
      <c r="AC32" s="88" t="s">
        <v>19</v>
      </c>
      <c r="AD32" s="88"/>
      <c r="AE32" s="88"/>
      <c r="AF32" s="88"/>
    </row>
    <row r="33" spans="1:32" s="96" customFormat="1" x14ac:dyDescent="0.2">
      <c r="A33" s="88" t="s">
        <v>3306</v>
      </c>
      <c r="B33" s="88" t="s">
        <v>1027</v>
      </c>
      <c r="C33" s="88">
        <v>2015</v>
      </c>
      <c r="D33" s="88" t="s">
        <v>1028</v>
      </c>
      <c r="E33" s="88" t="s">
        <v>230</v>
      </c>
      <c r="F33" s="88" t="s">
        <v>1021</v>
      </c>
      <c r="G33" s="88" t="s">
        <v>1026</v>
      </c>
      <c r="H33" s="88"/>
      <c r="I33" s="88"/>
      <c r="J33" s="88"/>
      <c r="K33" s="88"/>
      <c r="L33" s="88" t="s">
        <v>1023</v>
      </c>
      <c r="M33" s="88" t="s">
        <v>1022</v>
      </c>
      <c r="N33" s="88"/>
      <c r="O33" s="88" t="s">
        <v>3301</v>
      </c>
      <c r="P33" s="88" t="s">
        <v>3302</v>
      </c>
      <c r="Q33" s="88" t="s">
        <v>1782</v>
      </c>
      <c r="R33" s="88" t="s">
        <v>1893</v>
      </c>
      <c r="S33" s="88" t="s">
        <v>1024</v>
      </c>
      <c r="T33" s="88" t="s">
        <v>1025</v>
      </c>
      <c r="U33" s="88" t="s">
        <v>1893</v>
      </c>
      <c r="V33" s="88" t="s">
        <v>18</v>
      </c>
      <c r="W33" s="88" t="s">
        <v>18</v>
      </c>
      <c r="X33" s="88" t="s">
        <v>18</v>
      </c>
      <c r="Y33" s="88" t="s">
        <v>3303</v>
      </c>
      <c r="Z33" s="88" t="s">
        <v>18</v>
      </c>
      <c r="AA33" s="88" t="s">
        <v>18</v>
      </c>
      <c r="AB33" s="88" t="s">
        <v>18</v>
      </c>
      <c r="AC33" s="88" t="s">
        <v>19</v>
      </c>
      <c r="AD33" s="88"/>
      <c r="AE33" s="88"/>
      <c r="AF33" s="88"/>
    </row>
    <row r="34" spans="1:32" s="96" customFormat="1" x14ac:dyDescent="0.2">
      <c r="A34" s="88" t="s">
        <v>3222</v>
      </c>
      <c r="B34" s="88" t="s">
        <v>624</v>
      </c>
      <c r="C34" s="88">
        <v>2011</v>
      </c>
      <c r="D34" s="88" t="s">
        <v>623</v>
      </c>
      <c r="E34" s="88" t="s">
        <v>230</v>
      </c>
      <c r="F34" s="88" t="s">
        <v>625</v>
      </c>
      <c r="G34" s="88" t="s">
        <v>627</v>
      </c>
      <c r="H34" s="88"/>
      <c r="I34" s="88"/>
      <c r="J34" s="88"/>
      <c r="K34" s="88"/>
      <c r="L34" s="88" t="s">
        <v>3280</v>
      </c>
      <c r="M34" s="88" t="s">
        <v>628</v>
      </c>
      <c r="N34" s="88"/>
      <c r="O34" s="88" t="s">
        <v>3785</v>
      </c>
      <c r="P34" s="88" t="s">
        <v>3279</v>
      </c>
      <c r="Q34" s="88" t="s">
        <v>1867</v>
      </c>
      <c r="R34" s="88">
        <v>0</v>
      </c>
      <c r="S34" s="88" t="s">
        <v>577</v>
      </c>
      <c r="T34" s="88" t="s">
        <v>626</v>
      </c>
      <c r="U34" s="88" t="s">
        <v>255</v>
      </c>
      <c r="V34" s="88" t="s">
        <v>18</v>
      </c>
      <c r="W34" s="88" t="s">
        <v>18</v>
      </c>
      <c r="X34" s="88" t="s">
        <v>18</v>
      </c>
      <c r="Y34" s="88" t="s">
        <v>19</v>
      </c>
      <c r="Z34" s="88" t="s">
        <v>18</v>
      </c>
      <c r="AA34" s="88" t="s">
        <v>18</v>
      </c>
      <c r="AB34" s="88" t="s">
        <v>18</v>
      </c>
      <c r="AC34" s="88" t="s">
        <v>18</v>
      </c>
      <c r="AD34" s="88"/>
      <c r="AE34" s="88"/>
      <c r="AF34" s="88"/>
    </row>
    <row r="35" spans="1:32" s="96" customFormat="1" x14ac:dyDescent="0.2">
      <c r="A35" s="88" t="s">
        <v>3607</v>
      </c>
      <c r="B35" s="88" t="s">
        <v>2030</v>
      </c>
      <c r="C35" s="88">
        <v>2001</v>
      </c>
      <c r="D35" s="88" t="s">
        <v>3034</v>
      </c>
      <c r="E35" s="88" t="s">
        <v>230</v>
      </c>
      <c r="F35" s="88" t="s">
        <v>983</v>
      </c>
      <c r="G35" s="88" t="s">
        <v>3609</v>
      </c>
      <c r="H35" s="88"/>
      <c r="I35" s="88"/>
      <c r="J35" s="88"/>
      <c r="K35" s="88" t="s">
        <v>3608</v>
      </c>
      <c r="L35" s="88" t="s">
        <v>800</v>
      </c>
      <c r="M35" s="88" t="s">
        <v>3290</v>
      </c>
      <c r="N35" s="88"/>
      <c r="O35" s="88" t="s">
        <v>3786</v>
      </c>
      <c r="P35" s="88" t="s">
        <v>3291</v>
      </c>
      <c r="Q35" s="88" t="s">
        <v>3610</v>
      </c>
      <c r="R35" s="88">
        <v>95</v>
      </c>
      <c r="S35" s="88" t="s">
        <v>251</v>
      </c>
      <c r="T35" s="88" t="s">
        <v>648</v>
      </c>
      <c r="U35" s="88" t="s">
        <v>386</v>
      </c>
      <c r="V35" s="88" t="s">
        <v>19</v>
      </c>
      <c r="W35" s="88" t="s">
        <v>19</v>
      </c>
      <c r="X35" s="88" t="s">
        <v>19</v>
      </c>
      <c r="Y35" s="88" t="s">
        <v>19</v>
      </c>
      <c r="Z35" s="88" t="s">
        <v>19</v>
      </c>
      <c r="AA35" s="88" t="s">
        <v>18</v>
      </c>
      <c r="AB35" s="88" t="s">
        <v>18</v>
      </c>
      <c r="AC35" s="88" t="s">
        <v>19</v>
      </c>
      <c r="AD35" s="88"/>
      <c r="AE35" s="88"/>
      <c r="AF35" s="88"/>
    </row>
    <row r="36" spans="1:32" s="96" customFormat="1" x14ac:dyDescent="0.2">
      <c r="A36" s="88" t="s">
        <v>3037</v>
      </c>
      <c r="B36" s="88" t="s">
        <v>3752</v>
      </c>
      <c r="C36" s="88">
        <v>2003</v>
      </c>
      <c r="D36" s="88" t="s">
        <v>3036</v>
      </c>
      <c r="E36" s="88" t="s">
        <v>230</v>
      </c>
      <c r="F36" s="88" t="s">
        <v>3521</v>
      </c>
      <c r="G36" s="88" t="s">
        <v>3524</v>
      </c>
      <c r="H36" s="88"/>
      <c r="I36" s="88"/>
      <c r="J36" s="88"/>
      <c r="K36" s="88" t="s">
        <v>3523</v>
      </c>
      <c r="L36" s="88" t="s">
        <v>443</v>
      </c>
      <c r="M36" s="88" t="s">
        <v>3522</v>
      </c>
      <c r="N36" s="88"/>
      <c r="O36" s="88" t="s">
        <v>3787</v>
      </c>
      <c r="P36" s="88" t="s">
        <v>3525</v>
      </c>
      <c r="Q36" s="88" t="s">
        <v>1893</v>
      </c>
      <c r="R36" s="88" t="s">
        <v>1893</v>
      </c>
      <c r="S36" s="88" t="s">
        <v>1893</v>
      </c>
      <c r="T36" s="88" t="s">
        <v>1893</v>
      </c>
      <c r="U36" s="88" t="s">
        <v>1893</v>
      </c>
      <c r="V36" s="88" t="s">
        <v>19</v>
      </c>
      <c r="W36" s="88" t="s">
        <v>19</v>
      </c>
      <c r="X36" s="88" t="s">
        <v>18</v>
      </c>
      <c r="Y36" s="88" t="s">
        <v>18</v>
      </c>
      <c r="Z36" s="88" t="s">
        <v>19</v>
      </c>
      <c r="AA36" s="88" t="s">
        <v>18</v>
      </c>
      <c r="AB36" s="88" t="s">
        <v>18</v>
      </c>
      <c r="AC36" s="88" t="s">
        <v>19</v>
      </c>
      <c r="AD36" s="88"/>
      <c r="AE36" s="88"/>
      <c r="AF36" s="88"/>
    </row>
    <row r="37" spans="1:32" s="96" customFormat="1" x14ac:dyDescent="0.2">
      <c r="A37" s="88" t="s">
        <v>3041</v>
      </c>
      <c r="B37" s="88" t="s">
        <v>3697</v>
      </c>
      <c r="C37" s="88">
        <v>2003</v>
      </c>
      <c r="D37" s="88" t="s">
        <v>1384</v>
      </c>
      <c r="E37" s="88" t="s">
        <v>241</v>
      </c>
      <c r="F37" s="88" t="s">
        <v>1382</v>
      </c>
      <c r="G37" s="88" t="s">
        <v>3604</v>
      </c>
      <c r="H37" s="88"/>
      <c r="I37" s="88"/>
      <c r="J37" s="88"/>
      <c r="K37" s="88" t="s">
        <v>3603</v>
      </c>
      <c r="L37" s="88" t="s">
        <v>800</v>
      </c>
      <c r="M37" s="88" t="s">
        <v>3600</v>
      </c>
      <c r="N37" s="88"/>
      <c r="O37" s="88" t="s">
        <v>3602</v>
      </c>
      <c r="P37" s="88" t="s">
        <v>3605</v>
      </c>
      <c r="Q37" s="88" t="s">
        <v>3606</v>
      </c>
      <c r="R37" s="88">
        <v>50</v>
      </c>
      <c r="S37" s="88" t="s">
        <v>3601</v>
      </c>
      <c r="T37" s="88" t="s">
        <v>3601</v>
      </c>
      <c r="U37" s="88" t="s">
        <v>1893</v>
      </c>
      <c r="V37" s="88" t="s">
        <v>18</v>
      </c>
      <c r="W37" s="88" t="s">
        <v>18</v>
      </c>
      <c r="X37" s="88" t="s">
        <v>18</v>
      </c>
      <c r="Y37" s="88" t="s">
        <v>3481</v>
      </c>
      <c r="Z37" s="88" t="s">
        <v>18</v>
      </c>
      <c r="AA37" s="88" t="s">
        <v>18</v>
      </c>
      <c r="AB37" s="88" t="s">
        <v>18</v>
      </c>
      <c r="AC37" s="88" t="s">
        <v>19</v>
      </c>
      <c r="AD37" s="88"/>
      <c r="AE37" s="88"/>
      <c r="AF37" s="88"/>
    </row>
    <row r="38" spans="1:32" s="96" customFormat="1" x14ac:dyDescent="0.2">
      <c r="A38" s="97" t="s">
        <v>3104</v>
      </c>
      <c r="B38" s="88" t="s">
        <v>420</v>
      </c>
      <c r="C38" s="98">
        <v>2007</v>
      </c>
      <c r="D38" s="88" t="s">
        <v>418</v>
      </c>
      <c r="E38" s="88" t="s">
        <v>241</v>
      </c>
      <c r="F38" s="88" t="s">
        <v>419</v>
      </c>
      <c r="G38" s="88" t="s">
        <v>3320</v>
      </c>
      <c r="H38" s="88"/>
      <c r="I38" s="88"/>
      <c r="J38" s="88"/>
      <c r="K38" s="88"/>
      <c r="L38" s="88" t="s">
        <v>423</v>
      </c>
      <c r="M38" s="88" t="s">
        <v>421</v>
      </c>
      <c r="N38" s="88"/>
      <c r="O38" s="88" t="s">
        <v>422</v>
      </c>
      <c r="P38" s="88" t="s">
        <v>424</v>
      </c>
      <c r="Q38" s="88" t="s">
        <v>1893</v>
      </c>
      <c r="R38" s="88" t="s">
        <v>1893</v>
      </c>
      <c r="S38" s="88" t="s">
        <v>1893</v>
      </c>
      <c r="T38" s="88" t="s">
        <v>1893</v>
      </c>
      <c r="U38" s="88" t="s">
        <v>1893</v>
      </c>
      <c r="V38" s="88" t="s">
        <v>18</v>
      </c>
      <c r="W38" s="88" t="s">
        <v>18</v>
      </c>
      <c r="X38" s="88" t="s">
        <v>18</v>
      </c>
      <c r="Y38" s="88" t="s">
        <v>19</v>
      </c>
      <c r="Z38" s="88" t="s">
        <v>18</v>
      </c>
      <c r="AA38" s="88" t="s">
        <v>18</v>
      </c>
      <c r="AB38" s="88" t="s">
        <v>18</v>
      </c>
      <c r="AC38" s="88" t="s">
        <v>19</v>
      </c>
      <c r="AD38" s="88"/>
      <c r="AE38" s="88"/>
      <c r="AF38" s="88"/>
    </row>
    <row r="39" spans="1:32" s="96" customFormat="1" x14ac:dyDescent="0.2">
      <c r="A39" s="90" t="s">
        <v>3334</v>
      </c>
      <c r="B39" s="90" t="s">
        <v>928</v>
      </c>
      <c r="C39" s="90">
        <v>2015</v>
      </c>
      <c r="D39" s="110" t="s">
        <v>1042</v>
      </c>
      <c r="E39" s="90" t="s">
        <v>230</v>
      </c>
      <c r="F39" s="90" t="s">
        <v>281</v>
      </c>
      <c r="G39" s="90" t="s">
        <v>1045</v>
      </c>
      <c r="H39" s="88"/>
      <c r="I39" s="88"/>
      <c r="J39" s="88"/>
      <c r="K39" s="90" t="s">
        <v>3624</v>
      </c>
      <c r="L39" s="90" t="s">
        <v>929</v>
      </c>
      <c r="M39" s="90" t="s">
        <v>3625</v>
      </c>
      <c r="N39" s="90"/>
      <c r="O39" s="110" t="s">
        <v>3788</v>
      </c>
      <c r="P39" s="90" t="s">
        <v>2646</v>
      </c>
      <c r="Q39" s="90" t="s">
        <v>1047</v>
      </c>
      <c r="R39" s="90">
        <v>64</v>
      </c>
      <c r="S39" s="90" t="s">
        <v>255</v>
      </c>
      <c r="T39" s="90" t="s">
        <v>255</v>
      </c>
      <c r="U39" s="90" t="s">
        <v>255</v>
      </c>
      <c r="V39" s="90" t="s">
        <v>19</v>
      </c>
      <c r="W39" s="90" t="s">
        <v>19</v>
      </c>
      <c r="X39" s="90" t="s">
        <v>19</v>
      </c>
      <c r="Y39" s="90" t="s">
        <v>18</v>
      </c>
      <c r="Z39" s="90" t="s">
        <v>19</v>
      </c>
      <c r="AA39" s="90" t="s">
        <v>18</v>
      </c>
      <c r="AB39" s="90" t="s">
        <v>18</v>
      </c>
      <c r="AC39" s="88" t="s">
        <v>18</v>
      </c>
      <c r="AD39" s="88"/>
      <c r="AE39" s="88"/>
      <c r="AF39" s="88"/>
    </row>
    <row r="40" spans="1:32" s="96" customFormat="1" x14ac:dyDescent="0.2">
      <c r="A40" s="88" t="s">
        <v>3220</v>
      </c>
      <c r="B40" s="88" t="s">
        <v>2097</v>
      </c>
      <c r="C40" s="88">
        <v>2004</v>
      </c>
      <c r="D40" s="88" t="s">
        <v>2098</v>
      </c>
      <c r="E40" s="88" t="s">
        <v>230</v>
      </c>
      <c r="F40" s="88" t="s">
        <v>3441</v>
      </c>
      <c r="G40" s="88" t="s">
        <v>3443</v>
      </c>
      <c r="H40" s="88"/>
      <c r="I40" s="88"/>
      <c r="J40" s="88"/>
      <c r="K40" s="88" t="s">
        <v>3444</v>
      </c>
      <c r="L40" s="88" t="s">
        <v>3442</v>
      </c>
      <c r="M40" s="88" t="s">
        <v>3445</v>
      </c>
      <c r="N40" s="88"/>
      <c r="O40" s="88" t="s">
        <v>3789</v>
      </c>
      <c r="P40" s="88" t="s">
        <v>3447</v>
      </c>
      <c r="Q40" s="88" t="s">
        <v>1893</v>
      </c>
      <c r="R40" s="88" t="s">
        <v>1893</v>
      </c>
      <c r="S40" s="88" t="s">
        <v>1893</v>
      </c>
      <c r="T40" s="88" t="s">
        <v>1893</v>
      </c>
      <c r="U40" s="88" t="s">
        <v>1893</v>
      </c>
      <c r="V40" s="88" t="s">
        <v>18</v>
      </c>
      <c r="W40" s="88" t="s">
        <v>18</v>
      </c>
      <c r="X40" s="88" t="s">
        <v>18</v>
      </c>
      <c r="Y40" s="88" t="s">
        <v>3446</v>
      </c>
      <c r="Z40" s="88" t="s">
        <v>18</v>
      </c>
      <c r="AA40" s="88" t="s">
        <v>1893</v>
      </c>
      <c r="AB40" s="88" t="s">
        <v>1893</v>
      </c>
      <c r="AC40" s="88" t="s">
        <v>1893</v>
      </c>
      <c r="AD40" s="88"/>
      <c r="AE40" s="88"/>
      <c r="AF40" s="88"/>
    </row>
    <row r="41" spans="1:32" s="96" customFormat="1" x14ac:dyDescent="0.2">
      <c r="A41" s="88" t="s">
        <v>3384</v>
      </c>
      <c r="B41" s="88" t="s">
        <v>707</v>
      </c>
      <c r="C41" s="88">
        <v>2012</v>
      </c>
      <c r="D41" s="88" t="s">
        <v>706</v>
      </c>
      <c r="E41" s="88" t="s">
        <v>230</v>
      </c>
      <c r="F41" s="88" t="s">
        <v>3377</v>
      </c>
      <c r="G41" s="88" t="s">
        <v>3380</v>
      </c>
      <c r="H41" s="88"/>
      <c r="I41" s="88"/>
      <c r="J41" s="88"/>
      <c r="K41" s="88" t="s">
        <v>3381</v>
      </c>
      <c r="L41" s="88" t="s">
        <v>443</v>
      </c>
      <c r="M41" s="88" t="s">
        <v>3378</v>
      </c>
      <c r="N41" s="88"/>
      <c r="O41" s="88" t="s">
        <v>45</v>
      </c>
      <c r="P41" s="88" t="s">
        <v>3382</v>
      </c>
      <c r="Q41" s="88" t="s">
        <v>3383</v>
      </c>
      <c r="R41" s="88">
        <v>111</v>
      </c>
      <c r="S41" s="88" t="s">
        <v>3379</v>
      </c>
      <c r="T41" s="88" t="s">
        <v>1893</v>
      </c>
      <c r="U41" s="88" t="s">
        <v>1893</v>
      </c>
      <c r="V41" s="88" t="s">
        <v>18</v>
      </c>
      <c r="W41" s="88" t="s">
        <v>18</v>
      </c>
      <c r="X41" s="88" t="s">
        <v>18</v>
      </c>
      <c r="Y41" s="88" t="s">
        <v>3365</v>
      </c>
      <c r="Z41" s="88" t="s">
        <v>18</v>
      </c>
      <c r="AA41" s="88" t="s">
        <v>18</v>
      </c>
      <c r="AB41" s="88" t="s">
        <v>18</v>
      </c>
      <c r="AC41" s="88" t="s">
        <v>19</v>
      </c>
      <c r="AD41" s="88"/>
      <c r="AE41" s="88"/>
      <c r="AF41" s="88"/>
    </row>
    <row r="42" spans="1:32" s="96" customFormat="1" x14ac:dyDescent="0.2">
      <c r="A42" s="97" t="s">
        <v>3105</v>
      </c>
      <c r="B42" s="88" t="s">
        <v>428</v>
      </c>
      <c r="C42" s="88">
        <v>2007</v>
      </c>
      <c r="D42" s="88" t="s">
        <v>425</v>
      </c>
      <c r="E42" s="88" t="s">
        <v>230</v>
      </c>
      <c r="F42" s="88" t="s">
        <v>3318</v>
      </c>
      <c r="G42" s="88" t="s">
        <v>427</v>
      </c>
      <c r="H42" s="88"/>
      <c r="I42" s="88"/>
      <c r="J42" s="88"/>
      <c r="K42" s="88"/>
      <c r="L42" s="88" t="s">
        <v>429</v>
      </c>
      <c r="M42" s="88" t="s">
        <v>430</v>
      </c>
      <c r="N42" s="88"/>
      <c r="O42" s="88" t="s">
        <v>3319</v>
      </c>
      <c r="P42" s="88" t="s">
        <v>426</v>
      </c>
      <c r="Q42" s="88" t="s">
        <v>1893</v>
      </c>
      <c r="R42" s="88" t="s">
        <v>1893</v>
      </c>
      <c r="S42" s="88" t="s">
        <v>326</v>
      </c>
      <c r="T42" s="88" t="s">
        <v>326</v>
      </c>
      <c r="U42" s="88" t="s">
        <v>1893</v>
      </c>
      <c r="V42" s="88" t="s">
        <v>18</v>
      </c>
      <c r="W42" s="88" t="s">
        <v>18</v>
      </c>
      <c r="X42" s="88" t="s">
        <v>18</v>
      </c>
      <c r="Y42" s="88" t="s">
        <v>19</v>
      </c>
      <c r="Z42" s="88" t="s">
        <v>18</v>
      </c>
      <c r="AA42" s="88" t="s">
        <v>18</v>
      </c>
      <c r="AB42" s="88" t="s">
        <v>18</v>
      </c>
      <c r="AC42" s="88" t="s">
        <v>18</v>
      </c>
      <c r="AD42" s="88"/>
      <c r="AE42" s="88"/>
      <c r="AF42" s="88"/>
    </row>
    <row r="43" spans="1:32" s="96" customFormat="1" x14ac:dyDescent="0.2">
      <c r="A43" s="88" t="s">
        <v>2488</v>
      </c>
      <c r="B43" s="88" t="s">
        <v>1053</v>
      </c>
      <c r="C43" s="88">
        <v>2015</v>
      </c>
      <c r="D43" s="88" t="s">
        <v>1054</v>
      </c>
      <c r="E43" s="88" t="s">
        <v>230</v>
      </c>
      <c r="F43" s="88" t="s">
        <v>3430</v>
      </c>
      <c r="G43" s="88" t="s">
        <v>3736</v>
      </c>
      <c r="H43" s="88"/>
      <c r="I43" s="88"/>
      <c r="J43" s="88"/>
      <c r="K43" s="88" t="s">
        <v>3737</v>
      </c>
      <c r="L43" s="88" t="s">
        <v>3738</v>
      </c>
      <c r="M43" s="88" t="s">
        <v>3739</v>
      </c>
      <c r="N43" s="88"/>
      <c r="O43" s="88" t="s">
        <v>1019</v>
      </c>
      <c r="P43" s="88" t="s">
        <v>1893</v>
      </c>
      <c r="Q43" s="88" t="s">
        <v>3383</v>
      </c>
      <c r="R43" s="88">
        <v>738</v>
      </c>
      <c r="S43" s="88" t="s">
        <v>1893</v>
      </c>
      <c r="T43" s="88" t="s">
        <v>484</v>
      </c>
      <c r="U43" s="88" t="s">
        <v>1893</v>
      </c>
      <c r="V43" s="88" t="s">
        <v>18</v>
      </c>
      <c r="W43" s="88" t="s">
        <v>18</v>
      </c>
      <c r="X43" s="88" t="s">
        <v>18</v>
      </c>
      <c r="Y43" s="88" t="s">
        <v>3481</v>
      </c>
      <c r="Z43" s="88" t="s">
        <v>18</v>
      </c>
      <c r="AA43" s="88" t="s">
        <v>19</v>
      </c>
      <c r="AB43" s="88" t="s">
        <v>1893</v>
      </c>
      <c r="AC43" s="88" t="s">
        <v>19</v>
      </c>
      <c r="AD43" s="88"/>
      <c r="AE43" s="88"/>
      <c r="AF43" s="88"/>
    </row>
    <row r="44" spans="1:32" s="96" customFormat="1" x14ac:dyDescent="0.2">
      <c r="A44" s="88" t="s">
        <v>3649</v>
      </c>
      <c r="B44" s="88" t="s">
        <v>710</v>
      </c>
      <c r="C44" s="88">
        <v>2012</v>
      </c>
      <c r="D44" s="88" t="s">
        <v>711</v>
      </c>
      <c r="E44" s="88" t="s">
        <v>230</v>
      </c>
      <c r="F44" s="88" t="s">
        <v>3430</v>
      </c>
      <c r="G44" s="88" t="s">
        <v>3652</v>
      </c>
      <c r="H44" s="88"/>
      <c r="I44" s="88"/>
      <c r="J44" s="88"/>
      <c r="K44" s="88" t="s">
        <v>3651</v>
      </c>
      <c r="L44" s="88" t="s">
        <v>712</v>
      </c>
      <c r="M44" s="88" t="s">
        <v>3650</v>
      </c>
      <c r="N44" s="88"/>
      <c r="O44" s="88" t="s">
        <v>3211</v>
      </c>
      <c r="P44" s="88" t="s">
        <v>1893</v>
      </c>
      <c r="Q44" s="70" t="s">
        <v>3655</v>
      </c>
      <c r="R44" s="88">
        <v>404</v>
      </c>
      <c r="S44" s="88" t="s">
        <v>3653</v>
      </c>
      <c r="T44" s="88" t="s">
        <v>3654</v>
      </c>
      <c r="U44" s="88" t="s">
        <v>1893</v>
      </c>
      <c r="V44" s="88" t="s">
        <v>18</v>
      </c>
      <c r="W44" s="88" t="s">
        <v>18</v>
      </c>
      <c r="X44" s="88" t="s">
        <v>18</v>
      </c>
      <c r="Y44" s="88" t="s">
        <v>3481</v>
      </c>
      <c r="Z44" s="88" t="s">
        <v>18</v>
      </c>
      <c r="AA44" s="88" t="s">
        <v>18</v>
      </c>
      <c r="AB44" s="88" t="s">
        <v>19</v>
      </c>
      <c r="AC44" s="88" t="s">
        <v>19</v>
      </c>
      <c r="AD44" s="88"/>
      <c r="AE44" s="88"/>
      <c r="AF44" s="88"/>
    </row>
    <row r="45" spans="1:32" s="96" customFormat="1" x14ac:dyDescent="0.2">
      <c r="A45" s="88" t="s">
        <v>3224</v>
      </c>
      <c r="B45" s="88" t="s">
        <v>2026</v>
      </c>
      <c r="C45" s="88">
        <v>2002</v>
      </c>
      <c r="D45" s="88" t="s">
        <v>2025</v>
      </c>
      <c r="E45" s="88" t="s">
        <v>230</v>
      </c>
      <c r="F45" s="88" t="s">
        <v>104</v>
      </c>
      <c r="G45" s="88" t="s">
        <v>3390</v>
      </c>
      <c r="H45" s="88"/>
      <c r="I45" s="88"/>
      <c r="J45" s="88"/>
      <c r="K45" s="88" t="s">
        <v>3391</v>
      </c>
      <c r="L45" s="88" t="s">
        <v>443</v>
      </c>
      <c r="M45" s="88" t="s">
        <v>2161</v>
      </c>
      <c r="N45" s="88"/>
      <c r="O45" s="88" t="s">
        <v>3394</v>
      </c>
      <c r="P45" s="88" t="s">
        <v>1893</v>
      </c>
      <c r="Q45" s="88" t="s">
        <v>3392</v>
      </c>
      <c r="R45" s="88">
        <v>203</v>
      </c>
      <c r="S45" s="88" t="s">
        <v>3393</v>
      </c>
      <c r="T45" s="88" t="s">
        <v>484</v>
      </c>
      <c r="U45" s="88" t="s">
        <v>1893</v>
      </c>
      <c r="V45" s="88" t="s">
        <v>18</v>
      </c>
      <c r="W45" s="88" t="s">
        <v>18</v>
      </c>
      <c r="X45" s="88" t="s">
        <v>18</v>
      </c>
      <c r="Y45" s="88" t="s">
        <v>3365</v>
      </c>
      <c r="Z45" s="88" t="s">
        <v>18</v>
      </c>
      <c r="AA45" s="88" t="s">
        <v>18</v>
      </c>
      <c r="AB45" s="88" t="s">
        <v>3395</v>
      </c>
      <c r="AC45" s="88" t="s">
        <v>19</v>
      </c>
      <c r="AD45" s="88"/>
      <c r="AE45" s="88"/>
      <c r="AF45" s="88"/>
    </row>
    <row r="46" spans="1:32" s="96" customFormat="1" x14ac:dyDescent="0.2">
      <c r="A46" s="90" t="s">
        <v>3237</v>
      </c>
      <c r="B46" s="90" t="s">
        <v>1103</v>
      </c>
      <c r="C46" s="90">
        <v>2015</v>
      </c>
      <c r="D46" s="110" t="s">
        <v>2676</v>
      </c>
      <c r="E46" s="90" t="s">
        <v>241</v>
      </c>
      <c r="F46" s="90" t="s">
        <v>1080</v>
      </c>
      <c r="G46" s="90" t="s">
        <v>2677</v>
      </c>
      <c r="H46" s="88"/>
      <c r="I46" s="88"/>
      <c r="J46" s="88"/>
      <c r="K46" s="90" t="s">
        <v>3581</v>
      </c>
      <c r="L46" s="90" t="s">
        <v>537</v>
      </c>
      <c r="M46" s="90" t="s">
        <v>2678</v>
      </c>
      <c r="N46" s="90"/>
      <c r="O46" s="110" t="s">
        <v>3147</v>
      </c>
      <c r="P46" s="90" t="s">
        <v>1108</v>
      </c>
      <c r="Q46" s="90" t="s">
        <v>1106</v>
      </c>
      <c r="R46" s="90">
        <v>4</v>
      </c>
      <c r="S46" s="90" t="s">
        <v>534</v>
      </c>
      <c r="T46" s="90" t="s">
        <v>1105</v>
      </c>
      <c r="U46" s="90" t="s">
        <v>255</v>
      </c>
      <c r="V46" s="90" t="s">
        <v>19</v>
      </c>
      <c r="W46" s="90" t="s">
        <v>19</v>
      </c>
      <c r="X46" s="90" t="s">
        <v>19</v>
      </c>
      <c r="Y46" s="90" t="s">
        <v>19</v>
      </c>
      <c r="Z46" s="90" t="s">
        <v>19</v>
      </c>
      <c r="AA46" s="90" t="s">
        <v>1893</v>
      </c>
      <c r="AB46" s="90" t="s">
        <v>1893</v>
      </c>
      <c r="AC46" s="88" t="s">
        <v>19</v>
      </c>
      <c r="AD46" s="88"/>
      <c r="AE46" s="88"/>
      <c r="AF46" s="88"/>
    </row>
    <row r="47" spans="1:32" s="96" customFormat="1" x14ac:dyDescent="0.2">
      <c r="A47" s="88" t="s">
        <v>3223</v>
      </c>
      <c r="B47" s="88" t="s">
        <v>470</v>
      </c>
      <c r="C47" s="88">
        <v>2012</v>
      </c>
      <c r="D47" s="88" t="s">
        <v>713</v>
      </c>
      <c r="E47" s="88" t="s">
        <v>230</v>
      </c>
      <c r="F47" s="88" t="s">
        <v>717</v>
      </c>
      <c r="G47" s="88" t="s">
        <v>719</v>
      </c>
      <c r="H47" s="88"/>
      <c r="I47" s="88"/>
      <c r="J47" s="88"/>
      <c r="K47" s="88"/>
      <c r="L47" s="88" t="s">
        <v>522</v>
      </c>
      <c r="M47" s="88" t="s">
        <v>715</v>
      </c>
      <c r="N47" s="88"/>
      <c r="O47" s="88" t="s">
        <v>3790</v>
      </c>
      <c r="P47" s="88" t="s">
        <v>714</v>
      </c>
      <c r="Q47" s="88" t="s">
        <v>718</v>
      </c>
      <c r="R47" s="88">
        <v>16</v>
      </c>
      <c r="S47" s="88" t="s">
        <v>643</v>
      </c>
      <c r="T47" s="88" t="s">
        <v>716</v>
      </c>
      <c r="U47" s="88" t="s">
        <v>643</v>
      </c>
      <c r="V47" s="88" t="s">
        <v>18</v>
      </c>
      <c r="W47" s="88" t="s">
        <v>18</v>
      </c>
      <c r="X47" s="88" t="s">
        <v>19</v>
      </c>
      <c r="Y47" s="88" t="s">
        <v>19</v>
      </c>
      <c r="Z47" s="88" t="s">
        <v>18</v>
      </c>
      <c r="AA47" s="88" t="s">
        <v>35</v>
      </c>
      <c r="AB47" s="88" t="s">
        <v>35</v>
      </c>
      <c r="AC47" s="88" t="s">
        <v>18</v>
      </c>
      <c r="AD47" s="88"/>
      <c r="AE47" s="88"/>
      <c r="AF47" s="88"/>
    </row>
    <row r="48" spans="1:32" s="96" customFormat="1" x14ac:dyDescent="0.2">
      <c r="A48" s="88" t="s">
        <v>3791</v>
      </c>
      <c r="B48" s="88" t="s">
        <v>947</v>
      </c>
      <c r="C48" s="88">
        <v>2014</v>
      </c>
      <c r="D48" s="88" t="s">
        <v>948</v>
      </c>
      <c r="E48" s="88" t="s">
        <v>230</v>
      </c>
      <c r="F48" s="88" t="s">
        <v>3430</v>
      </c>
      <c r="G48" s="88" t="s">
        <v>3541</v>
      </c>
      <c r="H48" s="88"/>
      <c r="I48" s="88"/>
      <c r="J48" s="88"/>
      <c r="K48" s="88" t="s">
        <v>3542</v>
      </c>
      <c r="L48" s="88" t="s">
        <v>949</v>
      </c>
      <c r="M48" s="88" t="s">
        <v>3540</v>
      </c>
      <c r="N48" s="88"/>
      <c r="O48" s="88" t="s">
        <v>3792</v>
      </c>
      <c r="P48" s="88" t="s">
        <v>1893</v>
      </c>
      <c r="Q48" s="88" t="s">
        <v>1893</v>
      </c>
      <c r="R48" s="88" t="s">
        <v>1893</v>
      </c>
      <c r="S48" s="88" t="s">
        <v>1893</v>
      </c>
      <c r="T48" s="88" t="s">
        <v>1893</v>
      </c>
      <c r="U48" s="88" t="s">
        <v>484</v>
      </c>
      <c r="V48" s="88" t="s">
        <v>18</v>
      </c>
      <c r="W48" s="88" t="s">
        <v>18</v>
      </c>
      <c r="X48" s="88" t="s">
        <v>18</v>
      </c>
      <c r="Y48" s="88" t="s">
        <v>18</v>
      </c>
      <c r="Z48" s="88" t="s">
        <v>18</v>
      </c>
      <c r="AA48" s="88" t="s">
        <v>18</v>
      </c>
      <c r="AB48" s="88" t="s">
        <v>18</v>
      </c>
      <c r="AC48" s="88" t="s">
        <v>18</v>
      </c>
      <c r="AD48" s="88"/>
      <c r="AE48" s="88"/>
      <c r="AF48" s="88"/>
    </row>
    <row r="49" spans="1:32" s="96" customFormat="1" x14ac:dyDescent="0.2">
      <c r="A49" s="116" t="s">
        <v>3238</v>
      </c>
      <c r="B49" s="90" t="s">
        <v>519</v>
      </c>
      <c r="C49" s="90">
        <v>2015</v>
      </c>
      <c r="D49" s="110" t="s">
        <v>518</v>
      </c>
      <c r="E49" s="90" t="s">
        <v>230</v>
      </c>
      <c r="F49" s="90" t="s">
        <v>520</v>
      </c>
      <c r="G49" s="90" t="s">
        <v>2290</v>
      </c>
      <c r="H49" s="88"/>
      <c r="I49" s="88"/>
      <c r="J49" s="88"/>
      <c r="K49" s="90" t="s">
        <v>3569</v>
      </c>
      <c r="L49" s="90" t="s">
        <v>723</v>
      </c>
      <c r="M49" s="90" t="s">
        <v>521</v>
      </c>
      <c r="N49" s="90"/>
      <c r="O49" s="110" t="s">
        <v>3793</v>
      </c>
      <c r="P49" s="90" t="s">
        <v>2688</v>
      </c>
      <c r="Q49" s="90" t="s">
        <v>2289</v>
      </c>
      <c r="R49" s="90">
        <v>70</v>
      </c>
      <c r="S49" s="116" t="s">
        <v>577</v>
      </c>
      <c r="T49" s="116" t="s">
        <v>266</v>
      </c>
      <c r="U49" s="116" t="s">
        <v>255</v>
      </c>
      <c r="V49" s="116" t="s">
        <v>19</v>
      </c>
      <c r="W49" s="116" t="s">
        <v>19</v>
      </c>
      <c r="X49" s="116" t="s">
        <v>19</v>
      </c>
      <c r="Y49" s="116" t="s">
        <v>18</v>
      </c>
      <c r="Z49" s="116" t="s">
        <v>19</v>
      </c>
      <c r="AA49" s="116" t="s">
        <v>19</v>
      </c>
      <c r="AB49" s="116" t="s">
        <v>18</v>
      </c>
      <c r="AC49" s="88" t="s">
        <v>18</v>
      </c>
      <c r="AD49" s="88"/>
      <c r="AE49" s="88"/>
      <c r="AF49" s="88"/>
    </row>
    <row r="50" spans="1:32" s="96" customFormat="1" x14ac:dyDescent="0.2">
      <c r="A50" s="88" t="s">
        <v>3053</v>
      </c>
      <c r="B50" s="88" t="s">
        <v>1314</v>
      </c>
      <c r="C50" s="88">
        <v>2017</v>
      </c>
      <c r="D50" s="88" t="s">
        <v>1315</v>
      </c>
      <c r="E50" s="88" t="s">
        <v>230</v>
      </c>
      <c r="F50" s="88" t="s">
        <v>755</v>
      </c>
      <c r="G50" s="88" t="s">
        <v>3584</v>
      </c>
      <c r="H50" s="88"/>
      <c r="I50" s="88"/>
      <c r="J50" s="88"/>
      <c r="K50" s="88" t="s">
        <v>3585</v>
      </c>
      <c r="L50" s="88" t="s">
        <v>800</v>
      </c>
      <c r="M50" s="88" t="s">
        <v>1316</v>
      </c>
      <c r="N50" s="88"/>
      <c r="O50" s="88" t="s">
        <v>3794</v>
      </c>
      <c r="P50" s="88" t="s">
        <v>1893</v>
      </c>
      <c r="Q50" s="88" t="s">
        <v>1318</v>
      </c>
      <c r="R50" s="88">
        <v>49</v>
      </c>
      <c r="S50" s="88" t="s">
        <v>326</v>
      </c>
      <c r="T50" s="88" t="s">
        <v>484</v>
      </c>
      <c r="U50" s="88" t="s">
        <v>1893</v>
      </c>
      <c r="V50" s="88" t="s">
        <v>19</v>
      </c>
      <c r="W50" s="88" t="s">
        <v>18</v>
      </c>
      <c r="X50" s="88" t="s">
        <v>19</v>
      </c>
      <c r="Y50" s="88" t="s">
        <v>3481</v>
      </c>
      <c r="Z50" s="88" t="s">
        <v>18</v>
      </c>
      <c r="AA50" s="88" t="s">
        <v>1317</v>
      </c>
      <c r="AB50" s="88" t="s">
        <v>35</v>
      </c>
      <c r="AC50" s="88" t="s">
        <v>35</v>
      </c>
      <c r="AD50" s="88"/>
      <c r="AE50" s="88"/>
      <c r="AF50" s="88"/>
    </row>
    <row r="51" spans="1:32" s="96" customFormat="1" x14ac:dyDescent="0.2">
      <c r="A51" s="88" t="s">
        <v>3240</v>
      </c>
      <c r="B51" s="112" t="s">
        <v>3239</v>
      </c>
      <c r="C51" s="112">
        <v>2012</v>
      </c>
      <c r="D51" s="112" t="s">
        <v>725</v>
      </c>
      <c r="E51" s="112" t="s">
        <v>230</v>
      </c>
      <c r="F51" s="112" t="s">
        <v>254</v>
      </c>
      <c r="G51" s="112" t="s">
        <v>726</v>
      </c>
      <c r="H51" s="88"/>
      <c r="I51" s="88"/>
      <c r="J51" s="88"/>
      <c r="K51" s="112" t="s">
        <v>3648</v>
      </c>
      <c r="L51" s="112" t="s">
        <v>2961</v>
      </c>
      <c r="M51" s="112" t="s">
        <v>2705</v>
      </c>
      <c r="N51" s="112"/>
      <c r="O51" s="113" t="s">
        <v>3795</v>
      </c>
      <c r="P51" s="112" t="s">
        <v>732</v>
      </c>
      <c r="Q51" s="112" t="s">
        <v>729</v>
      </c>
      <c r="R51" s="112">
        <v>23</v>
      </c>
      <c r="S51" s="88" t="s">
        <v>577</v>
      </c>
      <c r="T51" s="88" t="s">
        <v>731</v>
      </c>
      <c r="U51" s="88" t="s">
        <v>730</v>
      </c>
      <c r="V51" s="88" t="s">
        <v>19</v>
      </c>
      <c r="W51" s="88" t="s">
        <v>19</v>
      </c>
      <c r="X51" s="88" t="s">
        <v>19</v>
      </c>
      <c r="Y51" s="88" t="s">
        <v>19</v>
      </c>
      <c r="Z51" s="88" t="s">
        <v>19</v>
      </c>
      <c r="AA51" s="88" t="s">
        <v>255</v>
      </c>
      <c r="AB51" s="88" t="s">
        <v>255</v>
      </c>
      <c r="AC51" s="88" t="s">
        <v>19</v>
      </c>
      <c r="AD51" s="88"/>
      <c r="AE51" s="88"/>
      <c r="AF51" s="88"/>
    </row>
    <row r="52" spans="1:32" s="96" customFormat="1" x14ac:dyDescent="0.2">
      <c r="A52" s="88" t="s">
        <v>3055</v>
      </c>
      <c r="B52" s="88" t="s">
        <v>1267</v>
      </c>
      <c r="C52" s="88">
        <v>2016</v>
      </c>
      <c r="D52" s="88" t="s">
        <v>1265</v>
      </c>
      <c r="E52" s="88" t="s">
        <v>230</v>
      </c>
      <c r="F52" s="88" t="s">
        <v>2052</v>
      </c>
      <c r="G52" s="88" t="s">
        <v>3568</v>
      </c>
      <c r="H52" s="88"/>
      <c r="I52" s="88"/>
      <c r="J52" s="88"/>
      <c r="K52" s="88" t="s">
        <v>3566</v>
      </c>
      <c r="L52" s="88" t="s">
        <v>3565</v>
      </c>
      <c r="M52" s="88" t="s">
        <v>3567</v>
      </c>
      <c r="N52" s="88"/>
      <c r="O52" s="88" t="s">
        <v>3796</v>
      </c>
      <c r="P52" s="88" t="s">
        <v>1893</v>
      </c>
      <c r="Q52" s="88" t="s">
        <v>1893</v>
      </c>
      <c r="R52" s="88">
        <v>193</v>
      </c>
      <c r="S52" s="88" t="s">
        <v>1893</v>
      </c>
      <c r="T52" s="88" t="s">
        <v>326</v>
      </c>
      <c r="U52" s="88" t="s">
        <v>1893</v>
      </c>
      <c r="V52" s="88" t="s">
        <v>1893</v>
      </c>
      <c r="W52" s="88" t="s">
        <v>1893</v>
      </c>
      <c r="X52" s="88" t="s">
        <v>1893</v>
      </c>
      <c r="Y52" s="88" t="s">
        <v>3481</v>
      </c>
      <c r="Z52" s="88" t="s">
        <v>19</v>
      </c>
      <c r="AA52" s="88" t="s">
        <v>18</v>
      </c>
      <c r="AB52" s="88" t="s">
        <v>18</v>
      </c>
      <c r="AC52" s="88" t="s">
        <v>18</v>
      </c>
      <c r="AD52" s="88"/>
      <c r="AE52" s="88"/>
      <c r="AF52" s="88"/>
    </row>
    <row r="53" spans="1:32" s="96" customFormat="1" x14ac:dyDescent="0.2">
      <c r="A53" s="88" t="s">
        <v>2549</v>
      </c>
      <c r="B53" s="88" t="s">
        <v>1146</v>
      </c>
      <c r="C53" s="88">
        <v>2015</v>
      </c>
      <c r="D53" s="88" t="s">
        <v>1145</v>
      </c>
      <c r="E53" s="88" t="s">
        <v>230</v>
      </c>
      <c r="F53" s="88" t="s">
        <v>1147</v>
      </c>
      <c r="G53" s="88" t="s">
        <v>1148</v>
      </c>
      <c r="H53" s="88"/>
      <c r="I53" s="88"/>
      <c r="J53" s="88"/>
      <c r="K53" s="88" t="s">
        <v>3613</v>
      </c>
      <c r="L53" s="88" t="s">
        <v>522</v>
      </c>
      <c r="M53" s="88" t="s">
        <v>3611</v>
      </c>
      <c r="N53" s="88"/>
      <c r="O53" s="88" t="s">
        <v>422</v>
      </c>
      <c r="P53" s="88" t="s">
        <v>3612</v>
      </c>
      <c r="Q53" s="88" t="s">
        <v>3614</v>
      </c>
      <c r="R53" s="88">
        <v>174</v>
      </c>
      <c r="S53" s="88" t="s">
        <v>1893</v>
      </c>
      <c r="T53" s="88" t="s">
        <v>1893</v>
      </c>
      <c r="U53" s="88" t="s">
        <v>1893</v>
      </c>
      <c r="V53" s="88" t="s">
        <v>18</v>
      </c>
      <c r="W53" s="88" t="s">
        <v>18</v>
      </c>
      <c r="X53" s="88" t="s">
        <v>18</v>
      </c>
      <c r="Y53" s="88" t="s">
        <v>3481</v>
      </c>
      <c r="Z53" s="88" t="s">
        <v>18</v>
      </c>
      <c r="AA53" s="88" t="s">
        <v>18</v>
      </c>
      <c r="AB53" s="88" t="s">
        <v>18</v>
      </c>
      <c r="AC53" s="88" t="s">
        <v>18</v>
      </c>
      <c r="AD53" s="88"/>
      <c r="AE53" s="88"/>
      <c r="AF53" s="88"/>
    </row>
    <row r="54" spans="1:32" s="96" customFormat="1" x14ac:dyDescent="0.2">
      <c r="A54" s="88" t="s">
        <v>3047</v>
      </c>
      <c r="B54" s="88" t="s">
        <v>1410</v>
      </c>
      <c r="C54" s="88">
        <v>2006</v>
      </c>
      <c r="D54" s="88" t="s">
        <v>3498</v>
      </c>
      <c r="E54" s="88" t="s">
        <v>230</v>
      </c>
      <c r="F54" s="88" t="s">
        <v>887</v>
      </c>
      <c r="G54" s="88" t="s">
        <v>3500</v>
      </c>
      <c r="H54" s="88"/>
      <c r="I54" s="88"/>
      <c r="J54" s="88"/>
      <c r="K54" s="88" t="s">
        <v>3501</v>
      </c>
      <c r="L54" s="88" t="s">
        <v>443</v>
      </c>
      <c r="M54" s="88" t="s">
        <v>3502</v>
      </c>
      <c r="N54" s="88"/>
      <c r="O54" s="88" t="s">
        <v>3797</v>
      </c>
      <c r="P54" s="88" t="s">
        <v>1893</v>
      </c>
      <c r="Q54" s="88" t="s">
        <v>3499</v>
      </c>
      <c r="R54" s="88">
        <v>45</v>
      </c>
      <c r="S54" s="88" t="s">
        <v>577</v>
      </c>
      <c r="T54" s="88" t="s">
        <v>3503</v>
      </c>
      <c r="U54" s="88" t="s">
        <v>3504</v>
      </c>
      <c r="V54" s="88" t="s">
        <v>18</v>
      </c>
      <c r="W54" s="88" t="s">
        <v>18</v>
      </c>
      <c r="X54" s="88" t="s">
        <v>19</v>
      </c>
      <c r="Y54" s="88" t="s">
        <v>3481</v>
      </c>
      <c r="Z54" s="88" t="s">
        <v>18</v>
      </c>
      <c r="AA54" s="88" t="s">
        <v>18</v>
      </c>
      <c r="AB54" s="88" t="s">
        <v>18</v>
      </c>
      <c r="AC54" s="88" t="s">
        <v>19</v>
      </c>
      <c r="AD54" s="88"/>
      <c r="AE54" s="88"/>
      <c r="AF54" s="88"/>
    </row>
    <row r="55" spans="1:32" s="96" customFormat="1" x14ac:dyDescent="0.2">
      <c r="A55" s="90" t="s">
        <v>3217</v>
      </c>
      <c r="B55" s="90" t="s">
        <v>736</v>
      </c>
      <c r="C55" s="90">
        <v>2012</v>
      </c>
      <c r="D55" s="90" t="s">
        <v>2732</v>
      </c>
      <c r="E55" s="90" t="s">
        <v>230</v>
      </c>
      <c r="F55" s="90" t="s">
        <v>254</v>
      </c>
      <c r="G55" s="90" t="s">
        <v>740</v>
      </c>
      <c r="H55" s="88"/>
      <c r="I55" s="88"/>
      <c r="J55" s="88"/>
      <c r="K55" s="90" t="s">
        <v>3639</v>
      </c>
      <c r="L55" s="90" t="s">
        <v>739</v>
      </c>
      <c r="M55" s="90" t="s">
        <v>2733</v>
      </c>
      <c r="N55" s="90"/>
      <c r="O55" s="110" t="s">
        <v>3798</v>
      </c>
      <c r="P55" s="90" t="s">
        <v>741</v>
      </c>
      <c r="Q55" s="90" t="s">
        <v>742</v>
      </c>
      <c r="R55" s="90">
        <v>10</v>
      </c>
      <c r="S55" s="90" t="s">
        <v>255</v>
      </c>
      <c r="T55" s="90" t="s">
        <v>255</v>
      </c>
      <c r="U55" s="90" t="s">
        <v>255</v>
      </c>
      <c r="V55" s="90" t="s">
        <v>19</v>
      </c>
      <c r="W55" s="90" t="s">
        <v>19</v>
      </c>
      <c r="X55" s="90" t="s">
        <v>19</v>
      </c>
      <c r="Y55" s="90" t="s">
        <v>18</v>
      </c>
      <c r="Z55" s="90" t="s">
        <v>19</v>
      </c>
      <c r="AA55" s="90" t="s">
        <v>18</v>
      </c>
      <c r="AB55" s="90" t="s">
        <v>18</v>
      </c>
      <c r="AC55" s="88" t="s">
        <v>19</v>
      </c>
      <c r="AD55" s="88"/>
      <c r="AE55" s="88"/>
      <c r="AF55" s="88"/>
    </row>
    <row r="56" spans="1:32" s="96" customFormat="1" x14ac:dyDescent="0.2">
      <c r="A56" s="88" t="s">
        <v>3059</v>
      </c>
      <c r="B56" s="88" t="s">
        <v>1166</v>
      </c>
      <c r="C56" s="88">
        <v>2015</v>
      </c>
      <c r="D56" s="88" t="s">
        <v>1165</v>
      </c>
      <c r="E56" s="88" t="s">
        <v>241</v>
      </c>
      <c r="F56" s="88" t="s">
        <v>1167</v>
      </c>
      <c r="G56" s="88" t="s">
        <v>3281</v>
      </c>
      <c r="H56" s="88"/>
      <c r="I56" s="88"/>
      <c r="J56" s="88"/>
      <c r="K56" s="88"/>
      <c r="L56" s="88" t="s">
        <v>443</v>
      </c>
      <c r="M56" s="88" t="s">
        <v>3282</v>
      </c>
      <c r="N56" s="88"/>
      <c r="O56" s="88" t="s">
        <v>3283</v>
      </c>
      <c r="P56" s="88" t="s">
        <v>3284</v>
      </c>
      <c r="Q56" s="88" t="s">
        <v>1168</v>
      </c>
      <c r="R56" s="88">
        <v>2</v>
      </c>
      <c r="S56" s="88" t="s">
        <v>255</v>
      </c>
      <c r="T56" s="88" t="s">
        <v>255</v>
      </c>
      <c r="U56" s="88" t="s">
        <v>484</v>
      </c>
      <c r="V56" s="88" t="s">
        <v>18</v>
      </c>
      <c r="W56" s="88" t="s">
        <v>19</v>
      </c>
      <c r="X56" s="88" t="s">
        <v>18</v>
      </c>
      <c r="Y56" s="88" t="s">
        <v>315</v>
      </c>
      <c r="Z56" s="88" t="s">
        <v>18</v>
      </c>
      <c r="AA56" s="88" t="s">
        <v>18</v>
      </c>
      <c r="AB56" s="88" t="s">
        <v>18</v>
      </c>
      <c r="AC56" s="88" t="s">
        <v>19</v>
      </c>
      <c r="AD56" s="88"/>
      <c r="AE56" s="88"/>
      <c r="AF56" s="88"/>
    </row>
    <row r="57" spans="1:32" s="96" customFormat="1" x14ac:dyDescent="0.2">
      <c r="A57" s="88" t="s">
        <v>3216</v>
      </c>
      <c r="B57" s="88" t="s">
        <v>3753</v>
      </c>
      <c r="C57" s="88">
        <v>2011</v>
      </c>
      <c r="D57" s="88" t="s">
        <v>656</v>
      </c>
      <c r="E57" s="88" t="s">
        <v>230</v>
      </c>
      <c r="F57" s="88" t="s">
        <v>657</v>
      </c>
      <c r="G57" s="88" t="s">
        <v>3660</v>
      </c>
      <c r="H57" s="88"/>
      <c r="I57" s="88"/>
      <c r="J57" s="88"/>
      <c r="K57" s="88" t="s">
        <v>3658</v>
      </c>
      <c r="L57" s="88" t="s">
        <v>810</v>
      </c>
      <c r="M57" s="88" t="s">
        <v>3659</v>
      </c>
      <c r="N57" s="88"/>
      <c r="O57" s="88" t="s">
        <v>1059</v>
      </c>
      <c r="P57" s="88" t="s">
        <v>3656</v>
      </c>
      <c r="Q57" s="88" t="s">
        <v>3657</v>
      </c>
      <c r="R57" s="88">
        <v>3</v>
      </c>
      <c r="S57" s="88" t="s">
        <v>3661</v>
      </c>
      <c r="T57" s="88" t="s">
        <v>3662</v>
      </c>
      <c r="U57" s="88" t="s">
        <v>1893</v>
      </c>
      <c r="V57" s="88" t="s">
        <v>18</v>
      </c>
      <c r="W57" s="88" t="s">
        <v>18</v>
      </c>
      <c r="X57" s="88" t="s">
        <v>18</v>
      </c>
      <c r="Y57" s="88" t="s">
        <v>3481</v>
      </c>
      <c r="Z57" s="88" t="s">
        <v>18</v>
      </c>
      <c r="AA57" s="88" t="s">
        <v>18</v>
      </c>
      <c r="AB57" s="88" t="s">
        <v>18</v>
      </c>
      <c r="AC57" s="88" t="s">
        <v>18</v>
      </c>
      <c r="AD57" s="88"/>
      <c r="AE57" s="88"/>
      <c r="AF57" s="88"/>
    </row>
    <row r="58" spans="1:32" s="96" customFormat="1" x14ac:dyDescent="0.2">
      <c r="A58" s="88" t="s">
        <v>2485</v>
      </c>
      <c r="B58" s="88" t="s">
        <v>1741</v>
      </c>
      <c r="C58" s="88">
        <v>2017</v>
      </c>
      <c r="D58" s="88" t="s">
        <v>1740</v>
      </c>
      <c r="E58" s="88" t="s">
        <v>230</v>
      </c>
      <c r="F58" s="88" t="s">
        <v>104</v>
      </c>
      <c r="G58" s="88" t="s">
        <v>3667</v>
      </c>
      <c r="H58" s="88"/>
      <c r="I58" s="88"/>
      <c r="J58" s="88"/>
      <c r="K58" s="88" t="s">
        <v>3668</v>
      </c>
      <c r="L58" s="88" t="s">
        <v>3576</v>
      </c>
      <c r="M58" s="88" t="s">
        <v>3665</v>
      </c>
      <c r="N58" s="88"/>
      <c r="O58" s="88" t="s">
        <v>3686</v>
      </c>
      <c r="P58" s="88" t="s">
        <v>3666</v>
      </c>
      <c r="Q58" s="88" t="s">
        <v>3669</v>
      </c>
      <c r="R58" s="88">
        <v>68</v>
      </c>
      <c r="S58" s="88" t="s">
        <v>1893</v>
      </c>
      <c r="T58" s="88" t="s">
        <v>1893</v>
      </c>
      <c r="U58" s="88" t="s">
        <v>1893</v>
      </c>
      <c r="V58" s="88" t="s">
        <v>18</v>
      </c>
      <c r="W58" s="88" t="s">
        <v>18</v>
      </c>
      <c r="X58" s="88" t="s">
        <v>18</v>
      </c>
      <c r="Y58" s="88" t="s">
        <v>18</v>
      </c>
      <c r="Z58" s="88" t="s">
        <v>18</v>
      </c>
      <c r="AA58" s="88" t="s">
        <v>18</v>
      </c>
      <c r="AB58" s="88" t="s">
        <v>18</v>
      </c>
      <c r="AC58" s="88" t="s">
        <v>19</v>
      </c>
      <c r="AD58" s="88"/>
      <c r="AE58" s="88"/>
      <c r="AF58" s="88"/>
    </row>
    <row r="59" spans="1:32" s="96" customFormat="1" x14ac:dyDescent="0.2">
      <c r="A59" s="88" t="s">
        <v>3215</v>
      </c>
      <c r="B59" s="88" t="s">
        <v>1675</v>
      </c>
      <c r="C59" s="88">
        <v>2015</v>
      </c>
      <c r="D59" s="88" t="s">
        <v>1676</v>
      </c>
      <c r="E59" s="88" t="s">
        <v>230</v>
      </c>
      <c r="F59" s="88" t="s">
        <v>3721</v>
      </c>
      <c r="G59" s="88" t="s">
        <v>3715</v>
      </c>
      <c r="H59" s="88"/>
      <c r="I59" s="88"/>
      <c r="J59" s="88"/>
      <c r="K59" s="88" t="s">
        <v>3716</v>
      </c>
      <c r="L59" s="88" t="s">
        <v>522</v>
      </c>
      <c r="M59" s="88" t="s">
        <v>3718</v>
      </c>
      <c r="N59" s="88"/>
      <c r="O59" s="88" t="s">
        <v>3717</v>
      </c>
      <c r="P59" s="88" t="s">
        <v>1893</v>
      </c>
      <c r="Q59" s="88" t="s">
        <v>3719</v>
      </c>
      <c r="R59" s="88">
        <v>10</v>
      </c>
      <c r="S59" s="88" t="s">
        <v>1893</v>
      </c>
      <c r="T59" s="88" t="s">
        <v>1893</v>
      </c>
      <c r="U59" s="88" t="s">
        <v>1893</v>
      </c>
      <c r="V59" s="88" t="s">
        <v>18</v>
      </c>
      <c r="W59" s="88" t="s">
        <v>18</v>
      </c>
      <c r="X59" s="88" t="s">
        <v>18</v>
      </c>
      <c r="Y59" s="88" t="s">
        <v>3720</v>
      </c>
      <c r="Z59" s="88" t="s">
        <v>18</v>
      </c>
      <c r="AA59" s="88" t="s">
        <v>18</v>
      </c>
      <c r="AB59" s="88" t="s">
        <v>18</v>
      </c>
      <c r="AC59" s="88" t="s">
        <v>18</v>
      </c>
      <c r="AD59" s="88"/>
      <c r="AE59" s="88"/>
      <c r="AF59" s="88"/>
    </row>
    <row r="60" spans="1:32" s="96" customFormat="1" x14ac:dyDescent="0.2">
      <c r="A60" s="90" t="s">
        <v>3232</v>
      </c>
      <c r="B60" s="90" t="s">
        <v>1421</v>
      </c>
      <c r="C60" s="90">
        <v>2006</v>
      </c>
      <c r="D60" s="90" t="s">
        <v>2763</v>
      </c>
      <c r="E60" s="90" t="s">
        <v>241</v>
      </c>
      <c r="F60" s="90" t="s">
        <v>2129</v>
      </c>
      <c r="G60" s="90" t="s">
        <v>2130</v>
      </c>
      <c r="H60" s="88"/>
      <c r="I60" s="88"/>
      <c r="J60" s="88"/>
      <c r="K60" s="90" t="s">
        <v>3579</v>
      </c>
      <c r="L60" s="90" t="s">
        <v>2135</v>
      </c>
      <c r="M60" s="90" t="s">
        <v>3578</v>
      </c>
      <c r="N60" s="90"/>
      <c r="O60" s="110" t="s">
        <v>3210</v>
      </c>
      <c r="P60" s="90" t="s">
        <v>2127</v>
      </c>
      <c r="Q60" s="90" t="s">
        <v>2765</v>
      </c>
      <c r="R60" s="90">
        <v>2</v>
      </c>
      <c r="S60" s="90" t="s">
        <v>2131</v>
      </c>
      <c r="T60" s="90" t="s">
        <v>2132</v>
      </c>
      <c r="U60" s="90" t="s">
        <v>1893</v>
      </c>
      <c r="V60" s="90" t="s">
        <v>18</v>
      </c>
      <c r="W60" s="90" t="s">
        <v>18</v>
      </c>
      <c r="X60" s="90" t="s">
        <v>18</v>
      </c>
      <c r="Y60" s="90" t="s">
        <v>19</v>
      </c>
      <c r="Z60" s="90" t="s">
        <v>18</v>
      </c>
      <c r="AA60" s="90" t="s">
        <v>1893</v>
      </c>
      <c r="AB60" s="90" t="s">
        <v>1893</v>
      </c>
      <c r="AC60" s="88" t="s">
        <v>1893</v>
      </c>
      <c r="AD60" s="88"/>
      <c r="AE60" s="88"/>
      <c r="AF60" s="88"/>
    </row>
    <row r="61" spans="1:32" s="96" customFormat="1" x14ac:dyDescent="0.2">
      <c r="A61" s="88" t="s">
        <v>3799</v>
      </c>
      <c r="B61" s="88" t="s">
        <v>1391</v>
      </c>
      <c r="C61" s="88">
        <v>2011</v>
      </c>
      <c r="D61" s="88" t="s">
        <v>1549</v>
      </c>
      <c r="E61" s="88" t="s">
        <v>230</v>
      </c>
      <c r="F61" s="88" t="s">
        <v>3520</v>
      </c>
      <c r="G61" s="88" t="s">
        <v>3517</v>
      </c>
      <c r="H61" s="88"/>
      <c r="I61" s="88"/>
      <c r="J61" s="88"/>
      <c r="K61" s="88" t="s">
        <v>3514</v>
      </c>
      <c r="L61" s="88" t="s">
        <v>522</v>
      </c>
      <c r="M61" s="88" t="s">
        <v>2171</v>
      </c>
      <c r="N61" s="88"/>
      <c r="O61" s="88" t="s">
        <v>3800</v>
      </c>
      <c r="P61" s="88" t="s">
        <v>3513</v>
      </c>
      <c r="Q61" s="88" t="s">
        <v>3518</v>
      </c>
      <c r="R61" s="88">
        <v>37</v>
      </c>
      <c r="S61" s="88" t="s">
        <v>3516</v>
      </c>
      <c r="T61" s="88" t="s">
        <v>3519</v>
      </c>
      <c r="U61" s="88" t="s">
        <v>1893</v>
      </c>
      <c r="V61" s="88" t="s">
        <v>19</v>
      </c>
      <c r="W61" s="88" t="s">
        <v>19</v>
      </c>
      <c r="X61" s="88" t="s">
        <v>19</v>
      </c>
      <c r="Y61" s="88" t="s">
        <v>3481</v>
      </c>
      <c r="Z61" s="88" t="s">
        <v>19</v>
      </c>
      <c r="AA61" s="88" t="s">
        <v>18</v>
      </c>
      <c r="AB61" s="88" t="s">
        <v>18</v>
      </c>
      <c r="AC61" s="88" t="s">
        <v>3515</v>
      </c>
      <c r="AD61" s="88"/>
      <c r="AE61" s="88"/>
      <c r="AF61" s="88"/>
    </row>
    <row r="62" spans="1:32" s="96" customFormat="1" x14ac:dyDescent="0.2">
      <c r="A62" s="88" t="s">
        <v>3450</v>
      </c>
      <c r="B62" s="88" t="s">
        <v>1435</v>
      </c>
      <c r="C62" s="88">
        <v>2007</v>
      </c>
      <c r="D62" s="88" t="s">
        <v>1436</v>
      </c>
      <c r="E62" s="88" t="s">
        <v>230</v>
      </c>
      <c r="F62" s="88" t="s">
        <v>1080</v>
      </c>
      <c r="G62" s="88" t="s">
        <v>3452</v>
      </c>
      <c r="H62" s="88"/>
      <c r="I62" s="88"/>
      <c r="J62" s="88"/>
      <c r="K62" s="114" t="s">
        <v>3448</v>
      </c>
      <c r="L62" s="88" t="s">
        <v>3449</v>
      </c>
      <c r="M62" s="88" t="s">
        <v>3451</v>
      </c>
      <c r="N62" s="88"/>
      <c r="O62" s="88" t="s">
        <v>3801</v>
      </c>
      <c r="P62" s="88" t="s">
        <v>1893</v>
      </c>
      <c r="Q62" s="88" t="s">
        <v>3453</v>
      </c>
      <c r="R62" s="88">
        <v>4</v>
      </c>
      <c r="S62" s="88" t="s">
        <v>1893</v>
      </c>
      <c r="T62" s="88" t="s">
        <v>1893</v>
      </c>
      <c r="U62" s="88" t="s">
        <v>1893</v>
      </c>
      <c r="V62" s="88" t="s">
        <v>18</v>
      </c>
      <c r="W62" s="88" t="s">
        <v>18</v>
      </c>
      <c r="X62" s="88" t="s">
        <v>18</v>
      </c>
      <c r="Y62" s="88" t="s">
        <v>3454</v>
      </c>
      <c r="Z62" s="88" t="s">
        <v>18</v>
      </c>
      <c r="AA62" s="88" t="s">
        <v>18</v>
      </c>
      <c r="AB62" s="88" t="s">
        <v>18</v>
      </c>
      <c r="AC62" s="88" t="s">
        <v>18</v>
      </c>
      <c r="AD62" s="88"/>
      <c r="AE62" s="88"/>
      <c r="AF62" s="88"/>
    </row>
    <row r="63" spans="1:32" s="96" customFormat="1" x14ac:dyDescent="0.2">
      <c r="A63" s="88" t="s">
        <v>3097</v>
      </c>
      <c r="B63" s="88" t="s">
        <v>2100</v>
      </c>
      <c r="C63" s="88">
        <v>2002</v>
      </c>
      <c r="D63" s="88" t="s">
        <v>2099</v>
      </c>
      <c r="E63" s="88" t="s">
        <v>230</v>
      </c>
      <c r="F63" s="88" t="s">
        <v>755</v>
      </c>
      <c r="G63" s="88" t="s">
        <v>3385</v>
      </c>
      <c r="H63" s="88"/>
      <c r="I63" s="88"/>
      <c r="J63" s="88"/>
      <c r="K63" s="88" t="s">
        <v>3386</v>
      </c>
      <c r="L63" s="88" t="s">
        <v>723</v>
      </c>
      <c r="M63" s="88" t="s">
        <v>3389</v>
      </c>
      <c r="N63" s="88"/>
      <c r="O63" s="88" t="s">
        <v>3802</v>
      </c>
      <c r="P63" s="88" t="s">
        <v>1893</v>
      </c>
      <c r="Q63" s="88" t="s">
        <v>3387</v>
      </c>
      <c r="R63" s="88">
        <v>97</v>
      </c>
      <c r="S63" s="88" t="s">
        <v>1893</v>
      </c>
      <c r="T63" s="88" t="s">
        <v>484</v>
      </c>
      <c r="U63" s="88" t="s">
        <v>1893</v>
      </c>
      <c r="V63" s="88" t="s">
        <v>19</v>
      </c>
      <c r="W63" s="88" t="s">
        <v>19</v>
      </c>
      <c r="X63" s="88" t="s">
        <v>19</v>
      </c>
      <c r="Y63" s="88" t="s">
        <v>3388</v>
      </c>
      <c r="Z63" s="88" t="s">
        <v>19</v>
      </c>
      <c r="AA63" s="88" t="s">
        <v>19</v>
      </c>
      <c r="AB63" s="88" t="s">
        <v>18</v>
      </c>
      <c r="AC63" s="88" t="s">
        <v>18</v>
      </c>
      <c r="AD63" s="88"/>
      <c r="AE63" s="88"/>
      <c r="AF63" s="88"/>
    </row>
    <row r="64" spans="1:32" s="96" customFormat="1" x14ac:dyDescent="0.2">
      <c r="A64" s="88" t="s">
        <v>3511</v>
      </c>
      <c r="B64" s="88" t="s">
        <v>1730</v>
      </c>
      <c r="C64" s="88">
        <v>2016</v>
      </c>
      <c r="D64" s="88" t="s">
        <v>1731</v>
      </c>
      <c r="E64" s="88" t="s">
        <v>230</v>
      </c>
      <c r="F64" s="88" t="s">
        <v>1021</v>
      </c>
      <c r="G64" s="88" t="s">
        <v>3509</v>
      </c>
      <c r="H64" s="88"/>
      <c r="I64" s="88"/>
      <c r="J64" s="88"/>
      <c r="K64" s="88" t="s">
        <v>3507</v>
      </c>
      <c r="L64" s="88" t="s">
        <v>3506</v>
      </c>
      <c r="M64" s="88" t="s">
        <v>3505</v>
      </c>
      <c r="N64" s="88"/>
      <c r="O64" s="88" t="s">
        <v>3803</v>
      </c>
      <c r="P64" s="88" t="s">
        <v>1893</v>
      </c>
      <c r="Q64" s="88" t="s">
        <v>3508</v>
      </c>
      <c r="R64" s="88">
        <v>23</v>
      </c>
      <c r="S64" s="88" t="s">
        <v>1893</v>
      </c>
      <c r="T64" s="88" t="s">
        <v>3510</v>
      </c>
      <c r="U64" s="88" t="s">
        <v>1893</v>
      </c>
      <c r="V64" s="88" t="s">
        <v>19</v>
      </c>
      <c r="W64" s="88" t="s">
        <v>19</v>
      </c>
      <c r="X64" s="88" t="s">
        <v>19</v>
      </c>
      <c r="Y64" s="88" t="s">
        <v>18</v>
      </c>
      <c r="Z64" s="88" t="s">
        <v>19</v>
      </c>
      <c r="AA64" s="88" t="s">
        <v>18</v>
      </c>
      <c r="AB64" s="88" t="s">
        <v>18</v>
      </c>
      <c r="AC64" s="88" t="s">
        <v>18</v>
      </c>
      <c r="AD64" s="88"/>
      <c r="AE64" s="88"/>
      <c r="AF64" s="88"/>
    </row>
    <row r="65" spans="1:32" s="96" customFormat="1" x14ac:dyDescent="0.2">
      <c r="A65" s="88" t="s">
        <v>3465</v>
      </c>
      <c r="B65" s="88" t="s">
        <v>1429</v>
      </c>
      <c r="C65" s="88">
        <v>2006</v>
      </c>
      <c r="D65" s="88" t="s">
        <v>1427</v>
      </c>
      <c r="E65" s="88" t="s">
        <v>230</v>
      </c>
      <c r="F65" s="88" t="s">
        <v>104</v>
      </c>
      <c r="G65" s="88" t="s">
        <v>3468</v>
      </c>
      <c r="H65" s="88"/>
      <c r="I65" s="88"/>
      <c r="J65" s="88"/>
      <c r="K65" s="88" t="s">
        <v>3469</v>
      </c>
      <c r="L65" s="88" t="s">
        <v>1023</v>
      </c>
      <c r="M65" s="88" t="s">
        <v>3464</v>
      </c>
      <c r="N65" s="88"/>
      <c r="O65" s="88" t="s">
        <v>246</v>
      </c>
      <c r="P65" s="88" t="s">
        <v>3466</v>
      </c>
      <c r="Q65" s="88" t="s">
        <v>3467</v>
      </c>
      <c r="R65" s="88">
        <v>59</v>
      </c>
      <c r="S65" s="88" t="s">
        <v>19</v>
      </c>
      <c r="T65" s="88" t="s">
        <v>3470</v>
      </c>
      <c r="U65" s="88" t="s">
        <v>1893</v>
      </c>
      <c r="V65" s="88" t="s">
        <v>18</v>
      </c>
      <c r="W65" s="88" t="s">
        <v>18</v>
      </c>
      <c r="X65" s="88" t="s">
        <v>18</v>
      </c>
      <c r="Y65" s="88" t="s">
        <v>3388</v>
      </c>
      <c r="Z65" s="88" t="s">
        <v>18</v>
      </c>
      <c r="AA65" s="88" t="s">
        <v>18</v>
      </c>
      <c r="AB65" s="88" t="s">
        <v>18</v>
      </c>
      <c r="AC65" s="88" t="s">
        <v>19</v>
      </c>
      <c r="AD65" s="88"/>
      <c r="AE65" s="88"/>
      <c r="AF65" s="88"/>
    </row>
    <row r="66" spans="1:32" s="96" customFormat="1" x14ac:dyDescent="0.2">
      <c r="A66" s="88" t="s">
        <v>3086</v>
      </c>
      <c r="B66" s="88" t="s">
        <v>1550</v>
      </c>
      <c r="C66" s="88">
        <v>2011</v>
      </c>
      <c r="D66" s="88" t="s">
        <v>1551</v>
      </c>
      <c r="E66" s="88" t="s">
        <v>230</v>
      </c>
      <c r="F66" s="88" t="s">
        <v>3528</v>
      </c>
      <c r="G66" s="88" t="s">
        <v>3529</v>
      </c>
      <c r="H66" s="88"/>
      <c r="I66" s="88"/>
      <c r="J66" s="88"/>
      <c r="K66" s="88" t="s">
        <v>3530</v>
      </c>
      <c r="L66" s="88" t="s">
        <v>443</v>
      </c>
      <c r="M66" s="88" t="s">
        <v>3527</v>
      </c>
      <c r="N66" s="88"/>
      <c r="O66" s="88" t="s">
        <v>3531</v>
      </c>
      <c r="P66" s="88" t="s">
        <v>3526</v>
      </c>
      <c r="Q66" s="88" t="s">
        <v>1893</v>
      </c>
      <c r="R66" s="88" t="s">
        <v>1893</v>
      </c>
      <c r="S66" s="88" t="s">
        <v>1893</v>
      </c>
      <c r="T66" s="88" t="s">
        <v>3532</v>
      </c>
      <c r="U66" s="88" t="s">
        <v>1893</v>
      </c>
      <c r="V66" s="88" t="s">
        <v>19</v>
      </c>
      <c r="W66" s="88" t="s">
        <v>19</v>
      </c>
      <c r="X66" s="88" t="s">
        <v>19</v>
      </c>
      <c r="Y66" s="88" t="s">
        <v>18</v>
      </c>
      <c r="Z66" s="88" t="s">
        <v>19</v>
      </c>
      <c r="AA66" s="88" t="s">
        <v>18</v>
      </c>
      <c r="AB66" s="88" t="s">
        <v>18</v>
      </c>
      <c r="AC66" s="88" t="s">
        <v>19</v>
      </c>
      <c r="AD66" s="88"/>
      <c r="AE66" s="88"/>
      <c r="AF66" s="88"/>
    </row>
    <row r="67" spans="1:32" s="96" customFormat="1" x14ac:dyDescent="0.2">
      <c r="A67" s="88" t="s">
        <v>3087</v>
      </c>
      <c r="B67" s="88" t="s">
        <v>1521</v>
      </c>
      <c r="C67" s="88">
        <v>2010</v>
      </c>
      <c r="D67" s="88" t="s">
        <v>1520</v>
      </c>
      <c r="E67" s="88" t="s">
        <v>230</v>
      </c>
      <c r="F67" s="88" t="s">
        <v>1080</v>
      </c>
      <c r="G67" s="88" t="s">
        <v>3341</v>
      </c>
      <c r="H67" s="88"/>
      <c r="I67" s="88"/>
      <c r="J67" s="88"/>
      <c r="K67" s="88"/>
      <c r="L67" s="88" t="s">
        <v>537</v>
      </c>
      <c r="M67" s="88" t="s">
        <v>3340</v>
      </c>
      <c r="N67" s="88"/>
      <c r="O67" s="88" t="s">
        <v>3804</v>
      </c>
      <c r="P67" s="88" t="s">
        <v>3343</v>
      </c>
      <c r="Q67" s="88" t="s">
        <v>3342</v>
      </c>
      <c r="R67" s="88">
        <v>36</v>
      </c>
      <c r="S67" s="88" t="s">
        <v>326</v>
      </c>
      <c r="T67" s="88" t="s">
        <v>3344</v>
      </c>
      <c r="U67" s="88" t="s">
        <v>484</v>
      </c>
      <c r="V67" s="88" t="s">
        <v>19</v>
      </c>
      <c r="W67" s="88" t="s">
        <v>19</v>
      </c>
      <c r="X67" s="88" t="s">
        <v>18</v>
      </c>
      <c r="Y67" s="88" t="s">
        <v>19</v>
      </c>
      <c r="Z67" s="88" t="s">
        <v>19</v>
      </c>
      <c r="AA67" s="88" t="s">
        <v>18</v>
      </c>
      <c r="AB67" s="88" t="s">
        <v>18</v>
      </c>
      <c r="AC67" s="88" t="s">
        <v>19</v>
      </c>
      <c r="AD67" s="88"/>
      <c r="AE67" s="88"/>
      <c r="AF67" s="88"/>
    </row>
    <row r="68" spans="1:32" s="96" customFormat="1" x14ac:dyDescent="0.2">
      <c r="A68" s="88" t="s">
        <v>3805</v>
      </c>
      <c r="B68" s="88" t="s">
        <v>1688</v>
      </c>
      <c r="C68" s="88">
        <v>2015</v>
      </c>
      <c r="D68" s="88" t="s">
        <v>1687</v>
      </c>
      <c r="E68" s="88" t="s">
        <v>230</v>
      </c>
      <c r="F68" s="88" t="s">
        <v>755</v>
      </c>
      <c r="G68" s="88" t="s">
        <v>3436</v>
      </c>
      <c r="H68" s="88"/>
      <c r="I68" s="88"/>
      <c r="J68" s="88"/>
      <c r="K68" s="88" t="s">
        <v>3437</v>
      </c>
      <c r="L68" s="88" t="s">
        <v>723</v>
      </c>
      <c r="M68" s="88" t="s">
        <v>3434</v>
      </c>
      <c r="N68" s="88"/>
      <c r="O68" s="88" t="s">
        <v>3435</v>
      </c>
      <c r="P68" s="88" t="s">
        <v>1893</v>
      </c>
      <c r="Q68" s="88" t="s">
        <v>3438</v>
      </c>
      <c r="R68" s="88">
        <v>93</v>
      </c>
      <c r="S68" s="88" t="s">
        <v>1893</v>
      </c>
      <c r="T68" s="88" t="s">
        <v>326</v>
      </c>
      <c r="U68" s="88" t="s">
        <v>1893</v>
      </c>
      <c r="V68" s="88" t="s">
        <v>18</v>
      </c>
      <c r="W68" s="88" t="s">
        <v>18</v>
      </c>
      <c r="X68" s="88" t="s">
        <v>18</v>
      </c>
      <c r="Y68" s="88" t="s">
        <v>3439</v>
      </c>
      <c r="Z68" s="88" t="s">
        <v>18</v>
      </c>
      <c r="AA68" s="88" t="s">
        <v>19</v>
      </c>
      <c r="AB68" s="88" t="s">
        <v>18</v>
      </c>
      <c r="AC68" s="88" t="s">
        <v>18</v>
      </c>
      <c r="AD68" s="88"/>
      <c r="AE68" s="88"/>
      <c r="AF68" s="88"/>
    </row>
    <row r="69" spans="1:32" s="96" customFormat="1" x14ac:dyDescent="0.2">
      <c r="A69" s="88" t="s">
        <v>3231</v>
      </c>
      <c r="B69" s="88" t="s">
        <v>1746</v>
      </c>
      <c r="C69" s="88">
        <v>2017</v>
      </c>
      <c r="D69" s="88" t="s">
        <v>1747</v>
      </c>
      <c r="E69" s="88" t="s">
        <v>241</v>
      </c>
      <c r="F69" s="88" t="s">
        <v>3740</v>
      </c>
      <c r="G69" s="88" t="s">
        <v>3741</v>
      </c>
      <c r="H69" s="88"/>
      <c r="I69" s="88"/>
      <c r="J69" s="88"/>
      <c r="K69" s="88" t="s">
        <v>3742</v>
      </c>
      <c r="L69" s="88" t="s">
        <v>802</v>
      </c>
      <c r="M69" s="88" t="s">
        <v>3744</v>
      </c>
      <c r="N69" s="88"/>
      <c r="O69" s="88" t="s">
        <v>3747</v>
      </c>
      <c r="P69" s="88" t="s">
        <v>3743</v>
      </c>
      <c r="Q69" s="88" t="s">
        <v>2057</v>
      </c>
      <c r="R69" s="88">
        <v>0</v>
      </c>
      <c r="S69" s="88" t="s">
        <v>1893</v>
      </c>
      <c r="T69" s="88" t="s">
        <v>3745</v>
      </c>
      <c r="U69" s="88" t="s">
        <v>1893</v>
      </c>
      <c r="V69" s="88" t="s">
        <v>18</v>
      </c>
      <c r="W69" s="88" t="s">
        <v>18</v>
      </c>
      <c r="X69" s="88" t="s">
        <v>18</v>
      </c>
      <c r="Y69" s="88" t="s">
        <v>3746</v>
      </c>
      <c r="Z69" s="88" t="s">
        <v>18</v>
      </c>
      <c r="AA69" s="88" t="s">
        <v>18</v>
      </c>
      <c r="AB69" s="88" t="s">
        <v>18</v>
      </c>
      <c r="AC69" s="88" t="s">
        <v>18</v>
      </c>
      <c r="AD69" s="88"/>
      <c r="AE69" s="88"/>
      <c r="AF69" s="88"/>
    </row>
    <row r="70" spans="1:32" s="96" customFormat="1" x14ac:dyDescent="0.2">
      <c r="A70" s="88" t="s">
        <v>3085</v>
      </c>
      <c r="B70" s="88" t="s">
        <v>1450</v>
      </c>
      <c r="C70" s="88">
        <v>2007</v>
      </c>
      <c r="D70" s="88" t="s">
        <v>1363</v>
      </c>
      <c r="E70" s="88" t="s">
        <v>230</v>
      </c>
      <c r="F70" s="88" t="s">
        <v>3712</v>
      </c>
      <c r="G70" s="88" t="s">
        <v>3710</v>
      </c>
      <c r="H70" s="88"/>
      <c r="I70" s="88"/>
      <c r="J70" s="88"/>
      <c r="K70" s="88" t="s">
        <v>3711</v>
      </c>
      <c r="L70" s="88" t="s">
        <v>522</v>
      </c>
      <c r="M70" s="88" t="s">
        <v>3709</v>
      </c>
      <c r="N70" s="88"/>
      <c r="O70" s="88" t="s">
        <v>3713</v>
      </c>
      <c r="P70" s="88" t="s">
        <v>3714</v>
      </c>
      <c r="Q70" s="88" t="s">
        <v>3708</v>
      </c>
      <c r="R70" s="88">
        <v>143</v>
      </c>
      <c r="S70" s="88" t="s">
        <v>3707</v>
      </c>
      <c r="T70" s="88" t="s">
        <v>326</v>
      </c>
      <c r="U70" s="88" t="s">
        <v>326</v>
      </c>
      <c r="V70" s="88" t="s">
        <v>18</v>
      </c>
      <c r="W70" s="88" t="s">
        <v>18</v>
      </c>
      <c r="X70" s="88" t="s">
        <v>18</v>
      </c>
      <c r="Y70" s="88" t="s">
        <v>3481</v>
      </c>
      <c r="Z70" s="88" t="s">
        <v>18</v>
      </c>
      <c r="AA70" s="88" t="s">
        <v>18</v>
      </c>
      <c r="AB70" s="88" t="s">
        <v>18</v>
      </c>
      <c r="AC70" s="88" t="s">
        <v>18</v>
      </c>
      <c r="AD70" s="88"/>
      <c r="AE70" s="88"/>
      <c r="AF70" s="88"/>
    </row>
    <row r="71" spans="1:32" s="90" customFormat="1" ht="112" x14ac:dyDescent="0.2">
      <c r="A71" s="91" t="s">
        <v>3927</v>
      </c>
      <c r="B71" s="91" t="s">
        <v>2114</v>
      </c>
      <c r="C71" s="91">
        <v>2003</v>
      </c>
      <c r="D71" s="91" t="s">
        <v>2115</v>
      </c>
      <c r="E71" s="91" t="s">
        <v>230</v>
      </c>
      <c r="F71" s="91" t="s">
        <v>1678</v>
      </c>
      <c r="G71" s="91" t="s">
        <v>3928</v>
      </c>
      <c r="H71" s="90">
        <v>61</v>
      </c>
      <c r="I71" s="90">
        <v>66.400000000000006</v>
      </c>
      <c r="J71" s="90">
        <v>1.6</v>
      </c>
      <c r="K71" s="90" t="s">
        <v>3929</v>
      </c>
      <c r="L71" s="90" t="s">
        <v>443</v>
      </c>
      <c r="M71" s="90" t="s">
        <v>3930</v>
      </c>
      <c r="O71" s="90" t="s">
        <v>3926</v>
      </c>
      <c r="P71" s="90" t="s">
        <v>3931</v>
      </c>
      <c r="Q71" s="90" t="s">
        <v>3932</v>
      </c>
      <c r="R71" s="90" t="s">
        <v>745</v>
      </c>
      <c r="S71" s="90" t="s">
        <v>1893</v>
      </c>
      <c r="T71" s="90" t="s">
        <v>326</v>
      </c>
      <c r="U71" s="90" t="s">
        <v>3933</v>
      </c>
      <c r="V71" s="90" t="s">
        <v>18</v>
      </c>
      <c r="W71" s="90" t="s">
        <v>18</v>
      </c>
      <c r="X71" s="90" t="s">
        <v>18</v>
      </c>
      <c r="Y71" s="90" t="s">
        <v>3934</v>
      </c>
      <c r="Z71" s="90" t="s">
        <v>18</v>
      </c>
      <c r="AA71" s="90" t="s">
        <v>18</v>
      </c>
      <c r="AB71" s="90" t="s">
        <v>18</v>
      </c>
      <c r="AC71" s="90" t="s">
        <v>19</v>
      </c>
    </row>
    <row r="72" spans="1:32" s="90" customFormat="1" ht="208" x14ac:dyDescent="0.2">
      <c r="A72" s="91" t="s">
        <v>3958</v>
      </c>
      <c r="B72" s="91" t="s">
        <v>451</v>
      </c>
      <c r="C72" s="91">
        <v>2013</v>
      </c>
      <c r="D72" s="91" t="s">
        <v>746</v>
      </c>
      <c r="E72" s="91" t="s">
        <v>230</v>
      </c>
      <c r="F72" s="91" t="s">
        <v>3955</v>
      </c>
      <c r="G72" s="91" t="s">
        <v>3956</v>
      </c>
      <c r="H72" s="90">
        <v>377</v>
      </c>
      <c r="I72" s="90">
        <v>218</v>
      </c>
      <c r="J72" s="90" t="s">
        <v>1893</v>
      </c>
      <c r="K72" s="90" t="s">
        <v>3959</v>
      </c>
      <c r="L72" s="90" t="s">
        <v>1023</v>
      </c>
      <c r="M72" s="90" t="s">
        <v>3957</v>
      </c>
      <c r="O72" s="90" t="s">
        <v>1059</v>
      </c>
      <c r="P72" s="90" t="s">
        <v>3960</v>
      </c>
      <c r="Q72" s="90" t="s">
        <v>3961</v>
      </c>
      <c r="R72" s="90">
        <v>8</v>
      </c>
      <c r="S72" s="90" t="s">
        <v>1893</v>
      </c>
      <c r="T72" s="90" t="s">
        <v>3962</v>
      </c>
      <c r="U72" s="90" t="s">
        <v>484</v>
      </c>
      <c r="V72" s="90" t="s">
        <v>18</v>
      </c>
      <c r="W72" s="90" t="s">
        <v>18</v>
      </c>
      <c r="X72" s="90" t="s">
        <v>18</v>
      </c>
      <c r="Y72" s="90" t="s">
        <v>3481</v>
      </c>
      <c r="Z72" s="90" t="s">
        <v>18</v>
      </c>
      <c r="AA72" s="90" t="s">
        <v>18</v>
      </c>
      <c r="AB72" s="90" t="s">
        <v>18</v>
      </c>
      <c r="AC72" s="90" t="s">
        <v>19</v>
      </c>
    </row>
    <row r="73" spans="1:32" s="88" customFormat="1" ht="176" x14ac:dyDescent="0.2">
      <c r="A73" s="145" t="s">
        <v>4075</v>
      </c>
      <c r="B73" s="131" t="s">
        <v>1680</v>
      </c>
      <c r="C73" s="131">
        <v>2015</v>
      </c>
      <c r="D73" s="131" t="s">
        <v>2775</v>
      </c>
      <c r="E73" s="131" t="s">
        <v>230</v>
      </c>
      <c r="F73" s="131" t="s">
        <v>1678</v>
      </c>
      <c r="G73" s="131" t="s">
        <v>1679</v>
      </c>
      <c r="L73" s="73" t="s">
        <v>1683</v>
      </c>
      <c r="M73" s="73" t="s">
        <v>1681</v>
      </c>
      <c r="O73" s="79" t="s">
        <v>3213</v>
      </c>
      <c r="P73" s="73" t="s">
        <v>1684</v>
      </c>
      <c r="Q73" s="73" t="s">
        <v>2776</v>
      </c>
      <c r="R73" s="73">
        <v>439</v>
      </c>
      <c r="S73" s="73" t="s">
        <v>255</v>
      </c>
      <c r="T73" s="73" t="s">
        <v>255</v>
      </c>
      <c r="U73" s="73" t="s">
        <v>255</v>
      </c>
      <c r="V73" s="73" t="s">
        <v>18</v>
      </c>
      <c r="W73" s="73" t="s">
        <v>18</v>
      </c>
      <c r="X73" s="73" t="s">
        <v>18</v>
      </c>
      <c r="Y73" s="90"/>
      <c r="Z73" s="90"/>
      <c r="AA73" s="90"/>
      <c r="AB73" s="90"/>
      <c r="AC73" s="90"/>
    </row>
  </sheetData>
  <autoFilter ref="A1:AB128">
    <sortState ref="A2:AB76">
      <sortCondition ref="B1:B128"/>
    </sortState>
  </autoFilter>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09"/>
  <sheetViews>
    <sheetView zoomScale="90" zoomScaleNormal="90" zoomScalePageLayoutView="90" workbookViewId="0">
      <pane ySplit="1" topLeftCell="A5" activePane="bottomLeft" state="frozen"/>
      <selection pane="bottomLeft" activeCell="O14" sqref="O14"/>
    </sheetView>
  </sheetViews>
  <sheetFormatPr baseColWidth="10" defaultRowHeight="16" x14ac:dyDescent="0.2"/>
  <cols>
    <col min="1" max="1" width="28.33203125" style="57" customWidth="1"/>
    <col min="2" max="2" width="17.6640625" style="37" customWidth="1"/>
    <col min="3" max="3" width="9.5" style="37" customWidth="1"/>
    <col min="4" max="4" width="43.83203125" style="57" customWidth="1"/>
    <col min="5" max="10" width="10.83203125" style="37" customWidth="1"/>
    <col min="11" max="11" width="10.83203125" style="171" customWidth="1"/>
    <col min="12" max="12" width="19.5" style="196" customWidth="1"/>
    <col min="13" max="13" width="16.83203125" style="57" customWidth="1"/>
    <col min="14" max="14" width="16.83203125" style="147" customWidth="1"/>
    <col min="15" max="15" width="47" style="57" customWidth="1"/>
    <col min="16" max="16" width="25.83203125" style="37" customWidth="1"/>
    <col min="17" max="17" width="19.1640625" style="37" customWidth="1"/>
    <col min="18" max="18" width="17.83203125" style="37" customWidth="1"/>
    <col min="19" max="19" width="16.1640625" style="37" customWidth="1"/>
    <col min="20" max="20" width="18.33203125" style="37" customWidth="1"/>
    <col min="21" max="21" width="18.6640625" style="37" customWidth="1"/>
    <col min="22" max="29" width="10.83203125" style="37" customWidth="1"/>
    <col min="30" max="31" width="10.83203125" style="148" customWidth="1"/>
    <col min="32" max="34" width="10.83203125" style="37" customWidth="1"/>
    <col min="35" max="16384" width="10.83203125" style="37"/>
  </cols>
  <sheetData>
    <row r="1" spans="1:34" ht="15" customHeight="1" thickBot="1" x14ac:dyDescent="0.25">
      <c r="A1" s="191" t="s">
        <v>261</v>
      </c>
      <c r="B1" s="67" t="s">
        <v>0</v>
      </c>
      <c r="C1" s="67" t="s">
        <v>1</v>
      </c>
      <c r="D1" s="200" t="s">
        <v>4</v>
      </c>
      <c r="E1" s="67" t="s">
        <v>2</v>
      </c>
      <c r="F1" s="67" t="s">
        <v>3593</v>
      </c>
      <c r="G1" s="67" t="s">
        <v>3185</v>
      </c>
      <c r="H1" s="65" t="s">
        <v>3763</v>
      </c>
      <c r="I1" s="65" t="s">
        <v>3764</v>
      </c>
      <c r="J1" s="65" t="s">
        <v>3765</v>
      </c>
      <c r="K1" s="164" t="s">
        <v>3356</v>
      </c>
      <c r="L1" s="67" t="s">
        <v>5</v>
      </c>
      <c r="M1" s="174" t="s">
        <v>3359</v>
      </c>
      <c r="N1" s="152" t="s">
        <v>4263</v>
      </c>
      <c r="O1" s="174" t="s">
        <v>3357</v>
      </c>
      <c r="P1" s="67" t="s">
        <v>3</v>
      </c>
      <c r="Q1" s="67" t="s">
        <v>6</v>
      </c>
      <c r="R1" s="67" t="s">
        <v>3186</v>
      </c>
      <c r="S1" s="63" t="s">
        <v>7</v>
      </c>
      <c r="T1" s="63" t="s">
        <v>8</v>
      </c>
      <c r="U1" s="63" t="s">
        <v>3187</v>
      </c>
      <c r="V1" s="66" t="s">
        <v>9</v>
      </c>
      <c r="W1" s="66" t="s">
        <v>10</v>
      </c>
      <c r="X1" s="66" t="s">
        <v>11</v>
      </c>
      <c r="Y1" s="67" t="s">
        <v>242</v>
      </c>
      <c r="Z1" s="67" t="s">
        <v>233</v>
      </c>
      <c r="AA1" s="153" t="s">
        <v>250</v>
      </c>
      <c r="AB1" s="153" t="s">
        <v>248</v>
      </c>
      <c r="AC1" s="153" t="s">
        <v>249</v>
      </c>
      <c r="AD1" s="68" t="s">
        <v>4089</v>
      </c>
      <c r="AE1" s="148" t="s">
        <v>4277</v>
      </c>
      <c r="AF1" s="68" t="s">
        <v>4293</v>
      </c>
      <c r="AG1" s="68" t="s">
        <v>4278</v>
      </c>
      <c r="AH1" s="68" t="s">
        <v>4300</v>
      </c>
    </row>
    <row r="2" spans="1:34" ht="48" x14ac:dyDescent="0.2">
      <c r="A2" s="139" t="s">
        <v>4201</v>
      </c>
      <c r="B2" s="71" t="s">
        <v>234</v>
      </c>
      <c r="C2" s="71">
        <v>2014</v>
      </c>
      <c r="D2" s="123" t="s">
        <v>225</v>
      </c>
      <c r="E2" s="71" t="s">
        <v>241</v>
      </c>
      <c r="F2" s="71" t="s">
        <v>235</v>
      </c>
      <c r="G2" s="71" t="s">
        <v>237</v>
      </c>
      <c r="H2" s="148">
        <v>153</v>
      </c>
      <c r="I2" s="148">
        <v>58</v>
      </c>
      <c r="J2" s="148">
        <v>9.6999999999999993</v>
      </c>
      <c r="K2" s="148" t="s">
        <v>4260</v>
      </c>
      <c r="L2" s="181" t="s">
        <v>803</v>
      </c>
      <c r="M2" s="73" t="s">
        <v>3112</v>
      </c>
      <c r="N2" s="149">
        <v>66</v>
      </c>
      <c r="O2" s="123" t="s">
        <v>3880</v>
      </c>
      <c r="P2" s="71" t="s">
        <v>239</v>
      </c>
      <c r="Q2" s="71" t="s">
        <v>238</v>
      </c>
      <c r="R2" s="71">
        <v>14</v>
      </c>
      <c r="S2" s="70" t="s">
        <v>18</v>
      </c>
      <c r="T2" s="70" t="s">
        <v>236</v>
      </c>
      <c r="U2" s="70" t="s">
        <v>35</v>
      </c>
      <c r="V2" s="70" t="s">
        <v>19</v>
      </c>
      <c r="W2" s="70" t="s">
        <v>18</v>
      </c>
      <c r="X2" s="70" t="s">
        <v>240</v>
      </c>
      <c r="Y2" s="70" t="s">
        <v>18</v>
      </c>
      <c r="Z2" s="70" t="s">
        <v>18</v>
      </c>
      <c r="AA2" s="70"/>
      <c r="AB2" s="70"/>
      <c r="AC2" s="70" t="s">
        <v>19</v>
      </c>
      <c r="AD2" s="70" t="s">
        <v>18</v>
      </c>
      <c r="AE2" s="148" t="s">
        <v>18</v>
      </c>
      <c r="AF2" s="148" t="s">
        <v>4202</v>
      </c>
      <c r="AG2" s="148" t="s">
        <v>4268</v>
      </c>
      <c r="AH2" s="148" t="s">
        <v>4268</v>
      </c>
    </row>
    <row r="3" spans="1:34" ht="96" x14ac:dyDescent="0.2">
      <c r="A3" s="96" t="s">
        <v>4189</v>
      </c>
      <c r="B3" s="88" t="s">
        <v>273</v>
      </c>
      <c r="C3" s="88">
        <v>2005</v>
      </c>
      <c r="D3" s="201" t="s">
        <v>226</v>
      </c>
      <c r="E3" s="88" t="s">
        <v>241</v>
      </c>
      <c r="F3" s="88" t="s">
        <v>274</v>
      </c>
      <c r="G3" s="88" t="s">
        <v>1906</v>
      </c>
      <c r="H3" s="88">
        <v>83</v>
      </c>
      <c r="I3" s="88">
        <v>54</v>
      </c>
      <c r="J3" s="88">
        <v>12</v>
      </c>
      <c r="K3" s="166" t="s">
        <v>3560</v>
      </c>
      <c r="L3" s="184" t="s">
        <v>4094</v>
      </c>
      <c r="M3" s="96" t="s">
        <v>1915</v>
      </c>
      <c r="N3" s="88">
        <f>53.5/30+12/4</f>
        <v>4.7833333333333332</v>
      </c>
      <c r="O3" s="96" t="s">
        <v>4200</v>
      </c>
      <c r="P3" s="88" t="s">
        <v>272</v>
      </c>
      <c r="Q3" s="88" t="s">
        <v>276</v>
      </c>
      <c r="R3" s="88">
        <v>31</v>
      </c>
      <c r="S3" s="88" t="s">
        <v>277</v>
      </c>
      <c r="T3" s="88" t="s">
        <v>255</v>
      </c>
      <c r="U3" s="88" t="s">
        <v>255</v>
      </c>
      <c r="V3" s="88" t="s">
        <v>18</v>
      </c>
      <c r="W3" s="88" t="s">
        <v>19</v>
      </c>
      <c r="X3" s="88" t="s">
        <v>19</v>
      </c>
      <c r="Y3" s="90" t="s">
        <v>18</v>
      </c>
      <c r="Z3" s="90" t="s">
        <v>18</v>
      </c>
      <c r="AA3" s="90" t="s">
        <v>18</v>
      </c>
      <c r="AB3" s="90" t="s">
        <v>18</v>
      </c>
      <c r="AC3" s="90" t="s">
        <v>19</v>
      </c>
      <c r="AD3" s="148" t="s">
        <v>19</v>
      </c>
      <c r="AE3" s="148" t="s">
        <v>18</v>
      </c>
      <c r="AF3" s="90" t="s">
        <v>4244</v>
      </c>
      <c r="AG3" s="90" t="s">
        <v>4244</v>
      </c>
      <c r="AH3" s="88" t="s">
        <v>4244</v>
      </c>
    </row>
    <row r="4" spans="1:34" ht="64" x14ac:dyDescent="0.2">
      <c r="A4" s="139" t="s">
        <v>4092</v>
      </c>
      <c r="B4" s="71" t="s">
        <v>258</v>
      </c>
      <c r="C4" s="71">
        <v>2016</v>
      </c>
      <c r="D4" s="123" t="s">
        <v>227</v>
      </c>
      <c r="E4" s="71" t="s">
        <v>230</v>
      </c>
      <c r="F4" s="71" t="s">
        <v>254</v>
      </c>
      <c r="G4" s="71" t="s">
        <v>253</v>
      </c>
      <c r="H4" s="148">
        <v>47</v>
      </c>
      <c r="I4" s="148" t="s">
        <v>4260</v>
      </c>
      <c r="J4" s="148" t="s">
        <v>4260</v>
      </c>
      <c r="K4" s="148" t="s">
        <v>4260</v>
      </c>
      <c r="L4" s="181" t="s">
        <v>522</v>
      </c>
      <c r="M4" s="140" t="s">
        <v>2559</v>
      </c>
      <c r="N4" s="149">
        <v>12</v>
      </c>
      <c r="O4" s="123" t="s">
        <v>3113</v>
      </c>
      <c r="P4" s="71" t="s">
        <v>386</v>
      </c>
      <c r="Q4" s="71" t="s">
        <v>256</v>
      </c>
      <c r="R4" s="71">
        <v>0</v>
      </c>
      <c r="S4" s="70" t="s">
        <v>255</v>
      </c>
      <c r="T4" s="70" t="s">
        <v>257</v>
      </c>
      <c r="U4" s="70" t="s">
        <v>35</v>
      </c>
      <c r="V4" s="70" t="s">
        <v>18</v>
      </c>
      <c r="W4" s="70" t="s">
        <v>18</v>
      </c>
      <c r="X4" s="70" t="s">
        <v>18</v>
      </c>
      <c r="Y4" s="70" t="s">
        <v>19</v>
      </c>
      <c r="Z4" s="70" t="s">
        <v>18</v>
      </c>
      <c r="AA4" s="70" t="s">
        <v>35</v>
      </c>
      <c r="AB4" s="70" t="s">
        <v>252</v>
      </c>
      <c r="AC4" s="70" t="s">
        <v>35</v>
      </c>
      <c r="AD4" s="70" t="s">
        <v>19</v>
      </c>
      <c r="AE4" s="148" t="s">
        <v>18</v>
      </c>
      <c r="AF4" s="90" t="s">
        <v>4244</v>
      </c>
      <c r="AG4" s="148" t="s">
        <v>4268</v>
      </c>
      <c r="AH4" s="149" t="s">
        <v>4312</v>
      </c>
    </row>
    <row r="5" spans="1:34" ht="128" x14ac:dyDescent="0.2">
      <c r="A5" s="139" t="s">
        <v>4206</v>
      </c>
      <c r="B5" s="70" t="s">
        <v>608</v>
      </c>
      <c r="C5" s="70">
        <v>2013</v>
      </c>
      <c r="D5" s="139" t="s">
        <v>744</v>
      </c>
      <c r="E5" s="70" t="s">
        <v>230</v>
      </c>
      <c r="F5" s="70" t="s">
        <v>743</v>
      </c>
      <c r="G5" s="70" t="s">
        <v>3272</v>
      </c>
      <c r="H5" s="148">
        <v>355</v>
      </c>
      <c r="I5" s="148" t="s">
        <v>4260</v>
      </c>
      <c r="J5" s="148" t="s">
        <v>4260</v>
      </c>
      <c r="K5" s="163" t="s">
        <v>3701</v>
      </c>
      <c r="L5" s="185" t="s">
        <v>3274</v>
      </c>
      <c r="M5" s="70" t="s">
        <v>3277</v>
      </c>
      <c r="N5" s="149">
        <f>12*10</f>
        <v>120</v>
      </c>
      <c r="O5" s="139" t="s">
        <v>3815</v>
      </c>
      <c r="P5" s="70" t="s">
        <v>1782</v>
      </c>
      <c r="Q5" s="70" t="s">
        <v>3270</v>
      </c>
      <c r="R5" s="70">
        <v>338</v>
      </c>
      <c r="S5" s="70" t="s">
        <v>326</v>
      </c>
      <c r="T5" s="70" t="s">
        <v>3271</v>
      </c>
      <c r="U5" s="70" t="s">
        <v>326</v>
      </c>
      <c r="V5" s="70" t="s">
        <v>18</v>
      </c>
      <c r="W5" s="70" t="s">
        <v>18</v>
      </c>
      <c r="X5" s="70" t="s">
        <v>18</v>
      </c>
      <c r="Y5" s="70" t="s">
        <v>3276</v>
      </c>
      <c r="Z5" s="70" t="s">
        <v>18</v>
      </c>
      <c r="AA5" s="70" t="s">
        <v>18</v>
      </c>
      <c r="AB5" s="70" t="s">
        <v>18</v>
      </c>
      <c r="AC5" s="70" t="s">
        <v>18</v>
      </c>
      <c r="AD5" s="148" t="s">
        <v>18</v>
      </c>
      <c r="AE5" s="148" t="s">
        <v>18</v>
      </c>
      <c r="AF5" s="148" t="s">
        <v>4203</v>
      </c>
      <c r="AG5" s="148" t="s">
        <v>4268</v>
      </c>
      <c r="AH5" s="149" t="s">
        <v>4268</v>
      </c>
    </row>
    <row r="6" spans="1:34" ht="64" x14ac:dyDescent="0.2">
      <c r="A6" s="139" t="s">
        <v>4207</v>
      </c>
      <c r="B6" s="70" t="s">
        <v>2018</v>
      </c>
      <c r="C6" s="70">
        <v>2004</v>
      </c>
      <c r="D6" s="139" t="s">
        <v>2017</v>
      </c>
      <c r="E6" s="70" t="s">
        <v>230</v>
      </c>
      <c r="F6" s="70" t="s">
        <v>3493</v>
      </c>
      <c r="G6" s="70" t="s">
        <v>3495</v>
      </c>
      <c r="H6" s="148">
        <v>191</v>
      </c>
      <c r="I6" s="148" t="s">
        <v>4260</v>
      </c>
      <c r="J6" s="148" t="s">
        <v>4260</v>
      </c>
      <c r="K6" s="163" t="s">
        <v>3494</v>
      </c>
      <c r="L6" s="185" t="s">
        <v>443</v>
      </c>
      <c r="M6" s="70" t="s">
        <v>3492</v>
      </c>
      <c r="N6" s="149">
        <f>4*12</f>
        <v>48</v>
      </c>
      <c r="O6" s="139" t="s">
        <v>4315</v>
      </c>
      <c r="P6" s="70" t="s">
        <v>1893</v>
      </c>
      <c r="Q6" s="70" t="s">
        <v>3496</v>
      </c>
      <c r="R6" s="70">
        <v>17</v>
      </c>
      <c r="S6" s="70" t="s">
        <v>577</v>
      </c>
      <c r="T6" s="70" t="s">
        <v>432</v>
      </c>
      <c r="U6" s="70" t="s">
        <v>326</v>
      </c>
      <c r="V6" s="70" t="s">
        <v>19</v>
      </c>
      <c r="W6" s="70" t="s">
        <v>19</v>
      </c>
      <c r="X6" s="70" t="s">
        <v>19</v>
      </c>
      <c r="Y6" s="70" t="s">
        <v>18</v>
      </c>
      <c r="Z6" s="70" t="s">
        <v>19</v>
      </c>
      <c r="AA6" s="70" t="s">
        <v>18</v>
      </c>
      <c r="AB6" s="70" t="s">
        <v>18</v>
      </c>
      <c r="AC6" s="70" t="s">
        <v>19</v>
      </c>
      <c r="AD6" s="73" t="s">
        <v>18</v>
      </c>
      <c r="AE6" s="148" t="s">
        <v>18</v>
      </c>
      <c r="AF6" s="148" t="s">
        <v>4203</v>
      </c>
      <c r="AG6" s="148" t="s">
        <v>4268</v>
      </c>
      <c r="AH6" s="149" t="s">
        <v>4268</v>
      </c>
    </row>
    <row r="7" spans="1:34" ht="112" x14ac:dyDescent="0.2">
      <c r="A7" s="139" t="s">
        <v>4186</v>
      </c>
      <c r="B7" s="71" t="s">
        <v>271</v>
      </c>
      <c r="C7" s="71">
        <v>2016</v>
      </c>
      <c r="D7" s="123" t="s">
        <v>228</v>
      </c>
      <c r="E7" s="71" t="s">
        <v>241</v>
      </c>
      <c r="F7" s="71" t="s">
        <v>260</v>
      </c>
      <c r="G7" s="71" t="s">
        <v>270</v>
      </c>
      <c r="H7" s="148">
        <v>347</v>
      </c>
      <c r="I7" s="148">
        <v>67.2</v>
      </c>
      <c r="J7" s="148">
        <v>11.3</v>
      </c>
      <c r="K7" s="148" t="s">
        <v>4260</v>
      </c>
      <c r="L7" s="181" t="s">
        <v>1646</v>
      </c>
      <c r="M7" s="71" t="s">
        <v>232</v>
      </c>
      <c r="N7" s="149">
        <v>24</v>
      </c>
      <c r="O7" s="123" t="s">
        <v>4019</v>
      </c>
      <c r="P7" s="71" t="s">
        <v>268</v>
      </c>
      <c r="Q7" s="71" t="s">
        <v>269</v>
      </c>
      <c r="R7" s="71">
        <v>184</v>
      </c>
      <c r="S7" s="70" t="s">
        <v>265</v>
      </c>
      <c r="T7" s="70" t="s">
        <v>266</v>
      </c>
      <c r="U7" s="70" t="s">
        <v>255</v>
      </c>
      <c r="V7" s="74" t="s">
        <v>19</v>
      </c>
      <c r="W7" s="74" t="s">
        <v>19</v>
      </c>
      <c r="X7" s="74" t="s">
        <v>19</v>
      </c>
      <c r="Y7" s="70" t="s">
        <v>19</v>
      </c>
      <c r="Z7" s="70" t="s">
        <v>18</v>
      </c>
      <c r="AA7" s="70" t="s">
        <v>18</v>
      </c>
      <c r="AB7" s="70" t="s">
        <v>18</v>
      </c>
      <c r="AC7" s="70" t="s">
        <v>18</v>
      </c>
      <c r="AD7" s="70" t="s">
        <v>18</v>
      </c>
      <c r="AE7" s="148" t="s">
        <v>18</v>
      </c>
      <c r="AF7" s="148" t="s">
        <v>4202</v>
      </c>
      <c r="AG7" s="148" t="s">
        <v>4268</v>
      </c>
      <c r="AH7" s="149" t="s">
        <v>4268</v>
      </c>
    </row>
    <row r="8" spans="1:34" ht="160" x14ac:dyDescent="0.2">
      <c r="A8" s="139" t="s">
        <v>2465</v>
      </c>
      <c r="B8" s="71" t="s">
        <v>445</v>
      </c>
      <c r="C8" s="71">
        <v>2008</v>
      </c>
      <c r="D8" s="123" t="s">
        <v>444</v>
      </c>
      <c r="E8" s="71" t="s">
        <v>230</v>
      </c>
      <c r="F8" s="71" t="s">
        <v>255</v>
      </c>
      <c r="G8" s="71" t="s">
        <v>448</v>
      </c>
      <c r="H8" s="148">
        <v>30</v>
      </c>
      <c r="I8" s="148" t="s">
        <v>3935</v>
      </c>
      <c r="J8" s="148" t="s">
        <v>3935</v>
      </c>
      <c r="K8" s="148" t="s">
        <v>4260</v>
      </c>
      <c r="L8" s="181" t="s">
        <v>447</v>
      </c>
      <c r="M8" s="71" t="s">
        <v>2590</v>
      </c>
      <c r="N8" s="149">
        <v>12</v>
      </c>
      <c r="O8" s="123" t="s">
        <v>4032</v>
      </c>
      <c r="P8" s="71" t="s">
        <v>1965</v>
      </c>
      <c r="Q8" s="71" t="s">
        <v>255</v>
      </c>
      <c r="R8" s="71" t="s">
        <v>1893</v>
      </c>
      <c r="S8" s="70" t="s">
        <v>446</v>
      </c>
      <c r="T8" s="70" t="s">
        <v>1975</v>
      </c>
      <c r="U8" s="70" t="s">
        <v>449</v>
      </c>
      <c r="V8" s="70" t="s">
        <v>19</v>
      </c>
      <c r="W8" s="70" t="s">
        <v>19</v>
      </c>
      <c r="X8" s="70" t="s">
        <v>18</v>
      </c>
      <c r="Y8" s="70" t="s">
        <v>315</v>
      </c>
      <c r="Z8" s="70" t="s">
        <v>18</v>
      </c>
      <c r="AA8" s="70" t="s">
        <v>255</v>
      </c>
      <c r="AB8" s="70" t="s">
        <v>255</v>
      </c>
      <c r="AC8" s="70" t="s">
        <v>35</v>
      </c>
      <c r="AD8" s="70" t="s">
        <v>19</v>
      </c>
      <c r="AE8" s="148" t="s">
        <v>19</v>
      </c>
      <c r="AF8" s="90" t="s">
        <v>4244</v>
      </c>
      <c r="AG8" s="90" t="s">
        <v>4244</v>
      </c>
      <c r="AH8" s="149" t="s">
        <v>4244</v>
      </c>
    </row>
    <row r="9" spans="1:34" ht="38" customHeight="1" x14ac:dyDescent="0.2">
      <c r="A9" s="131" t="s">
        <v>3958</v>
      </c>
      <c r="B9" s="73" t="s">
        <v>451</v>
      </c>
      <c r="C9" s="73">
        <v>2013</v>
      </c>
      <c r="D9" s="131" t="s">
        <v>746</v>
      </c>
      <c r="E9" s="73" t="s">
        <v>230</v>
      </c>
      <c r="F9" s="73" t="s">
        <v>3955</v>
      </c>
      <c r="G9" s="73" t="s">
        <v>3956</v>
      </c>
      <c r="H9" s="73">
        <v>377</v>
      </c>
      <c r="I9" s="73">
        <v>218</v>
      </c>
      <c r="J9" s="73" t="s">
        <v>4260</v>
      </c>
      <c r="K9" s="165" t="s">
        <v>3959</v>
      </c>
      <c r="L9" s="186" t="s">
        <v>1023</v>
      </c>
      <c r="M9" s="73" t="s">
        <v>3957</v>
      </c>
      <c r="N9" s="154">
        <v>24</v>
      </c>
      <c r="O9" s="131" t="s">
        <v>1059</v>
      </c>
      <c r="P9" s="73" t="s">
        <v>3960</v>
      </c>
      <c r="Q9" s="73" t="s">
        <v>3961</v>
      </c>
      <c r="R9" s="73">
        <v>8</v>
      </c>
      <c r="S9" s="73" t="s">
        <v>1893</v>
      </c>
      <c r="T9" s="73" t="s">
        <v>3962</v>
      </c>
      <c r="U9" s="73" t="s">
        <v>484</v>
      </c>
      <c r="V9" s="73" t="s">
        <v>18</v>
      </c>
      <c r="W9" s="73" t="s">
        <v>18</v>
      </c>
      <c r="X9" s="73" t="s">
        <v>18</v>
      </c>
      <c r="Y9" s="73" t="s">
        <v>3481</v>
      </c>
      <c r="Z9" s="73" t="s">
        <v>18</v>
      </c>
      <c r="AA9" s="73" t="s">
        <v>18</v>
      </c>
      <c r="AB9" s="73" t="s">
        <v>18</v>
      </c>
      <c r="AC9" s="73" t="s">
        <v>19</v>
      </c>
      <c r="AD9" s="70" t="s">
        <v>18</v>
      </c>
      <c r="AE9" s="148" t="s">
        <v>18</v>
      </c>
      <c r="AF9" s="73" t="s">
        <v>4203</v>
      </c>
      <c r="AG9" s="148" t="s">
        <v>4268</v>
      </c>
      <c r="AH9" s="149" t="s">
        <v>4268</v>
      </c>
    </row>
    <row r="10" spans="1:34" s="88" customFormat="1" ht="64" x14ac:dyDescent="0.2">
      <c r="A10" s="131" t="s">
        <v>3092</v>
      </c>
      <c r="B10" s="73" t="s">
        <v>311</v>
      </c>
      <c r="C10" s="73">
        <v>2004</v>
      </c>
      <c r="D10" s="131" t="s">
        <v>2561</v>
      </c>
      <c r="E10" s="73" t="s">
        <v>230</v>
      </c>
      <c r="F10" s="73" t="s">
        <v>3582</v>
      </c>
      <c r="G10" s="73" t="s">
        <v>2001</v>
      </c>
      <c r="H10" s="148">
        <v>37</v>
      </c>
      <c r="I10" s="148">
        <v>74</v>
      </c>
      <c r="J10" s="148" t="s">
        <v>4260</v>
      </c>
      <c r="K10" s="165" t="s">
        <v>3583</v>
      </c>
      <c r="L10" s="186" t="s">
        <v>537</v>
      </c>
      <c r="M10" s="73" t="s">
        <v>2562</v>
      </c>
      <c r="N10" s="154">
        <v>12</v>
      </c>
      <c r="O10" s="121" t="s">
        <v>3129</v>
      </c>
      <c r="P10" s="73" t="s">
        <v>386</v>
      </c>
      <c r="Q10" s="73" t="s">
        <v>2004</v>
      </c>
      <c r="R10" s="73">
        <v>11</v>
      </c>
      <c r="S10" s="73" t="s">
        <v>484</v>
      </c>
      <c r="T10" s="73" t="s">
        <v>2003</v>
      </c>
      <c r="U10" s="73" t="s">
        <v>251</v>
      </c>
      <c r="V10" s="73" t="s">
        <v>18</v>
      </c>
      <c r="W10" s="73" t="s">
        <v>18</v>
      </c>
      <c r="X10" s="73" t="s">
        <v>18</v>
      </c>
      <c r="Y10" s="73" t="s">
        <v>19</v>
      </c>
      <c r="Z10" s="73" t="s">
        <v>18</v>
      </c>
      <c r="AA10" s="73" t="s">
        <v>18</v>
      </c>
      <c r="AB10" s="73" t="s">
        <v>18</v>
      </c>
      <c r="AC10" s="70" t="s">
        <v>19</v>
      </c>
      <c r="AD10" s="148" t="s">
        <v>18</v>
      </c>
      <c r="AE10" s="148" t="s">
        <v>18</v>
      </c>
      <c r="AF10" s="88" t="s">
        <v>4202</v>
      </c>
      <c r="AG10" s="148" t="s">
        <v>4268</v>
      </c>
      <c r="AH10" s="149" t="s">
        <v>4268</v>
      </c>
    </row>
    <row r="11" spans="1:34" ht="48" x14ac:dyDescent="0.2">
      <c r="A11" s="139" t="s">
        <v>4264</v>
      </c>
      <c r="B11" s="71" t="s">
        <v>311</v>
      </c>
      <c r="C11" s="71">
        <v>2005</v>
      </c>
      <c r="D11" s="123" t="s">
        <v>292</v>
      </c>
      <c r="E11" s="71" t="s">
        <v>230</v>
      </c>
      <c r="F11" s="71" t="s">
        <v>313</v>
      </c>
      <c r="G11" s="71" t="s">
        <v>1908</v>
      </c>
      <c r="H11" s="148">
        <v>81</v>
      </c>
      <c r="I11" s="148">
        <v>66.400000000000006</v>
      </c>
      <c r="J11" s="148" t="s">
        <v>4260</v>
      </c>
      <c r="K11" s="148" t="s">
        <v>4260</v>
      </c>
      <c r="L11" s="181" t="s">
        <v>811</v>
      </c>
      <c r="M11" s="140" t="s">
        <v>2563</v>
      </c>
      <c r="N11" s="149">
        <f>5*12</f>
        <v>60</v>
      </c>
      <c r="O11" s="123" t="s">
        <v>3114</v>
      </c>
      <c r="P11" s="71" t="s">
        <v>807</v>
      </c>
      <c r="Q11" s="71" t="s">
        <v>2564</v>
      </c>
      <c r="R11" s="71">
        <v>10</v>
      </c>
      <c r="S11" s="70" t="s">
        <v>255</v>
      </c>
      <c r="T11" s="70" t="s">
        <v>255</v>
      </c>
      <c r="U11" s="70" t="s">
        <v>255</v>
      </c>
      <c r="V11" s="70" t="s">
        <v>18</v>
      </c>
      <c r="W11" s="70" t="s">
        <v>18</v>
      </c>
      <c r="X11" s="70" t="s">
        <v>18</v>
      </c>
      <c r="Y11" s="70" t="s">
        <v>2016</v>
      </c>
      <c r="Z11" s="70" t="s">
        <v>18</v>
      </c>
      <c r="AA11" s="70" t="s">
        <v>18</v>
      </c>
      <c r="AB11" s="70" t="s">
        <v>19</v>
      </c>
      <c r="AC11" s="70" t="s">
        <v>18</v>
      </c>
      <c r="AD11" s="70" t="s">
        <v>18</v>
      </c>
      <c r="AE11" s="148" t="s">
        <v>18</v>
      </c>
      <c r="AF11" s="90" t="s">
        <v>4245</v>
      </c>
      <c r="AG11" s="148" t="s">
        <v>4268</v>
      </c>
      <c r="AH11" s="149" t="s">
        <v>4268</v>
      </c>
    </row>
    <row r="12" spans="1:34" ht="48" x14ac:dyDescent="0.2">
      <c r="A12" s="57" t="s">
        <v>4265</v>
      </c>
      <c r="B12" s="71" t="s">
        <v>1695</v>
      </c>
      <c r="C12" s="71">
        <v>2016</v>
      </c>
      <c r="D12" s="123" t="s">
        <v>2565</v>
      </c>
      <c r="E12" s="71" t="s">
        <v>241</v>
      </c>
      <c r="F12" s="71" t="s">
        <v>1697</v>
      </c>
      <c r="G12" s="71" t="s">
        <v>1698</v>
      </c>
      <c r="H12" s="148">
        <v>144</v>
      </c>
      <c r="I12" s="148">
        <v>65.099999999999994</v>
      </c>
      <c r="J12" s="148">
        <v>11.56</v>
      </c>
      <c r="K12" s="148" t="s">
        <v>4260</v>
      </c>
      <c r="L12" s="181" t="s">
        <v>443</v>
      </c>
      <c r="M12" s="140" t="s">
        <v>2566</v>
      </c>
      <c r="N12" s="149">
        <f>2.16*12+3</f>
        <v>28.92</v>
      </c>
      <c r="O12" s="123" t="s">
        <v>3151</v>
      </c>
      <c r="P12" s="71" t="s">
        <v>386</v>
      </c>
      <c r="Q12" s="71" t="s">
        <v>256</v>
      </c>
      <c r="R12" s="71">
        <v>0</v>
      </c>
      <c r="S12" s="70" t="s">
        <v>255</v>
      </c>
      <c r="T12" s="70" t="s">
        <v>255</v>
      </c>
      <c r="U12" s="70" t="s">
        <v>255</v>
      </c>
      <c r="V12" s="70" t="s">
        <v>18</v>
      </c>
      <c r="W12" s="70" t="s">
        <v>18</v>
      </c>
      <c r="X12" s="70" t="s">
        <v>18</v>
      </c>
      <c r="Y12" s="70" t="s">
        <v>18</v>
      </c>
      <c r="Z12" s="70" t="s">
        <v>18</v>
      </c>
      <c r="AA12" s="70" t="s">
        <v>35</v>
      </c>
      <c r="AB12" s="70" t="s">
        <v>19</v>
      </c>
      <c r="AC12" s="70" t="s">
        <v>255</v>
      </c>
      <c r="AD12" s="70" t="s">
        <v>19</v>
      </c>
      <c r="AE12" s="148" t="s">
        <v>18</v>
      </c>
      <c r="AF12" s="90" t="s">
        <v>4244</v>
      </c>
      <c r="AG12" s="90" t="s">
        <v>4244</v>
      </c>
      <c r="AH12" s="149" t="s">
        <v>4244</v>
      </c>
    </row>
    <row r="13" spans="1:34" ht="32" x14ac:dyDescent="0.2">
      <c r="A13" s="139"/>
      <c r="B13" s="71" t="s">
        <v>2008</v>
      </c>
      <c r="C13" s="71">
        <v>2002</v>
      </c>
      <c r="D13" s="123" t="s">
        <v>2009</v>
      </c>
      <c r="E13" s="71" t="s">
        <v>230</v>
      </c>
      <c r="F13" s="71" t="s">
        <v>1678</v>
      </c>
      <c r="G13" s="71" t="s">
        <v>2010</v>
      </c>
      <c r="H13" s="148">
        <v>561</v>
      </c>
      <c r="I13" s="148">
        <v>71</v>
      </c>
      <c r="J13" s="148">
        <v>11.6</v>
      </c>
      <c r="K13" s="148" t="s">
        <v>4260</v>
      </c>
      <c r="L13" s="181" t="s">
        <v>4280</v>
      </c>
      <c r="M13" s="71" t="s">
        <v>2570</v>
      </c>
      <c r="N13" s="149">
        <f>(22+44)/30</f>
        <v>2.2000000000000002</v>
      </c>
      <c r="O13" s="123" t="s">
        <v>3115</v>
      </c>
      <c r="P13" s="71" t="s">
        <v>2013</v>
      </c>
      <c r="Q13" s="71" t="s">
        <v>2012</v>
      </c>
      <c r="R13" s="71">
        <v>79</v>
      </c>
      <c r="S13" s="70" t="s">
        <v>255</v>
      </c>
      <c r="T13" s="70" t="s">
        <v>2015</v>
      </c>
      <c r="U13" s="70" t="s">
        <v>255</v>
      </c>
      <c r="V13" s="70" t="s">
        <v>18</v>
      </c>
      <c r="W13" s="70" t="s">
        <v>18</v>
      </c>
      <c r="X13" s="70" t="s">
        <v>18</v>
      </c>
      <c r="Y13" s="75" t="s">
        <v>18</v>
      </c>
      <c r="Z13" s="75" t="s">
        <v>1814</v>
      </c>
      <c r="AA13" s="75" t="s">
        <v>255</v>
      </c>
      <c r="AB13" s="75" t="s">
        <v>255</v>
      </c>
      <c r="AC13" s="70" t="s">
        <v>19</v>
      </c>
      <c r="AD13" s="148" t="s">
        <v>19</v>
      </c>
      <c r="AE13" s="148" t="s">
        <v>19</v>
      </c>
      <c r="AF13" s="90" t="s">
        <v>4244</v>
      </c>
      <c r="AG13" s="90" t="s">
        <v>4244</v>
      </c>
      <c r="AH13" s="149" t="s">
        <v>4244</v>
      </c>
    </row>
    <row r="14" spans="1:34" s="88" customFormat="1" ht="80" x14ac:dyDescent="0.2">
      <c r="A14" s="70" t="s">
        <v>4359</v>
      </c>
      <c r="B14" s="70" t="s">
        <v>2022</v>
      </c>
      <c r="C14" s="70">
        <v>2003</v>
      </c>
      <c r="D14" s="139" t="s">
        <v>2021</v>
      </c>
      <c r="E14" s="70" t="s">
        <v>230</v>
      </c>
      <c r="F14" s="70" t="s">
        <v>2966</v>
      </c>
      <c r="G14" s="70" t="s">
        <v>2965</v>
      </c>
      <c r="H14" s="148">
        <v>115</v>
      </c>
      <c r="I14" s="148" t="s">
        <v>3935</v>
      </c>
      <c r="J14" s="148" t="s">
        <v>3935</v>
      </c>
      <c r="K14" s="163" t="s">
        <v>4260</v>
      </c>
      <c r="L14" s="181" t="s">
        <v>2961</v>
      </c>
      <c r="M14" s="71" t="s">
        <v>2717</v>
      </c>
      <c r="N14" s="149">
        <v>15</v>
      </c>
      <c r="O14" s="70" t="s">
        <v>4360</v>
      </c>
      <c r="P14" s="70" t="s">
        <v>1782</v>
      </c>
      <c r="Q14" s="70" t="s">
        <v>1782</v>
      </c>
      <c r="R14" s="70" t="s">
        <v>1893</v>
      </c>
      <c r="S14" s="70" t="s">
        <v>1831</v>
      </c>
      <c r="T14" s="70" t="s">
        <v>432</v>
      </c>
      <c r="U14" s="70" t="s">
        <v>1893</v>
      </c>
      <c r="V14" s="70" t="s">
        <v>19</v>
      </c>
      <c r="W14" s="70" t="s">
        <v>19</v>
      </c>
      <c r="X14" s="70" t="s">
        <v>19</v>
      </c>
      <c r="Y14" s="75" t="s">
        <v>3276</v>
      </c>
      <c r="Z14" s="75" t="s">
        <v>18</v>
      </c>
      <c r="AA14" s="75" t="s">
        <v>18</v>
      </c>
      <c r="AB14" s="75" t="s">
        <v>18</v>
      </c>
      <c r="AC14" s="70" t="s">
        <v>18</v>
      </c>
      <c r="AD14" s="90" t="s">
        <v>19</v>
      </c>
      <c r="AE14" s="90" t="s">
        <v>18</v>
      </c>
      <c r="AF14" s="90" t="s">
        <v>4268</v>
      </c>
      <c r="AG14" s="90" t="s">
        <v>4244</v>
      </c>
      <c r="AH14" s="90" t="s">
        <v>4244</v>
      </c>
    </row>
    <row r="15" spans="1:34" ht="64" x14ac:dyDescent="0.2">
      <c r="A15" s="131" t="s">
        <v>3230</v>
      </c>
      <c r="B15" s="73" t="s">
        <v>3751</v>
      </c>
      <c r="C15" s="73">
        <v>2004</v>
      </c>
      <c r="D15" s="131" t="s">
        <v>2959</v>
      </c>
      <c r="E15" s="73" t="s">
        <v>230</v>
      </c>
      <c r="F15" s="73" t="s">
        <v>13</v>
      </c>
      <c r="G15" s="73" t="s">
        <v>3563</v>
      </c>
      <c r="H15" s="148">
        <v>73</v>
      </c>
      <c r="I15" s="148" t="s">
        <v>4260</v>
      </c>
      <c r="J15" s="148" t="s">
        <v>4260</v>
      </c>
      <c r="K15" s="165" t="s">
        <v>3560</v>
      </c>
      <c r="L15" s="186" t="s">
        <v>3564</v>
      </c>
      <c r="M15" s="73" t="s">
        <v>3561</v>
      </c>
      <c r="N15" s="154">
        <v>15</v>
      </c>
      <c r="O15" s="131" t="s">
        <v>3992</v>
      </c>
      <c r="P15" s="73" t="s">
        <v>1893</v>
      </c>
      <c r="Q15" s="73" t="s">
        <v>3562</v>
      </c>
      <c r="R15" s="73">
        <v>7</v>
      </c>
      <c r="S15" s="73" t="s">
        <v>1893</v>
      </c>
      <c r="T15" s="73" t="s">
        <v>1893</v>
      </c>
      <c r="U15" s="73" t="s">
        <v>1893</v>
      </c>
      <c r="V15" s="73" t="s">
        <v>19</v>
      </c>
      <c r="W15" s="73" t="s">
        <v>18</v>
      </c>
      <c r="X15" s="73" t="s">
        <v>19</v>
      </c>
      <c r="Y15" s="73" t="s">
        <v>19</v>
      </c>
      <c r="Z15" s="73" t="s">
        <v>19</v>
      </c>
      <c r="AA15" s="73" t="s">
        <v>19</v>
      </c>
      <c r="AB15" s="73" t="s">
        <v>18</v>
      </c>
      <c r="AC15" s="73" t="s">
        <v>18</v>
      </c>
      <c r="AD15" s="148" t="s">
        <v>18</v>
      </c>
      <c r="AE15" s="148" t="s">
        <v>18</v>
      </c>
      <c r="AF15" s="73" t="s">
        <v>4202</v>
      </c>
      <c r="AG15" s="148" t="s">
        <v>4268</v>
      </c>
      <c r="AH15" s="149" t="s">
        <v>4268</v>
      </c>
    </row>
    <row r="16" spans="1:34" ht="80" x14ac:dyDescent="0.2">
      <c r="A16" s="139" t="s">
        <v>2476</v>
      </c>
      <c r="B16" s="71" t="s">
        <v>497</v>
      </c>
      <c r="C16" s="71">
        <v>2016</v>
      </c>
      <c r="D16" s="123" t="s">
        <v>2573</v>
      </c>
      <c r="E16" s="71" t="s">
        <v>230</v>
      </c>
      <c r="F16" s="71" t="s">
        <v>1171</v>
      </c>
      <c r="G16" s="71" t="s">
        <v>1173</v>
      </c>
      <c r="H16" s="148">
        <v>683</v>
      </c>
      <c r="I16" s="148">
        <v>70.89</v>
      </c>
      <c r="J16" s="148">
        <v>14.11</v>
      </c>
      <c r="K16" s="148" t="s">
        <v>4260</v>
      </c>
      <c r="L16" s="181" t="s">
        <v>247</v>
      </c>
      <c r="M16" s="140" t="s">
        <v>2574</v>
      </c>
      <c r="N16" s="149">
        <v>12</v>
      </c>
      <c r="O16" s="123" t="s">
        <v>4047</v>
      </c>
      <c r="P16" s="71" t="s">
        <v>1174</v>
      </c>
      <c r="Q16" s="71" t="s">
        <v>1175</v>
      </c>
      <c r="R16" s="71">
        <v>251</v>
      </c>
      <c r="S16" s="70" t="s">
        <v>255</v>
      </c>
      <c r="T16" s="70" t="s">
        <v>255</v>
      </c>
      <c r="U16" s="70" t="s">
        <v>255</v>
      </c>
      <c r="V16" s="70" t="s">
        <v>19</v>
      </c>
      <c r="W16" s="70" t="s">
        <v>19</v>
      </c>
      <c r="X16" s="70" t="s">
        <v>19</v>
      </c>
      <c r="Y16" s="70" t="s">
        <v>18</v>
      </c>
      <c r="Z16" s="70" t="s">
        <v>19</v>
      </c>
      <c r="AA16" s="70" t="s">
        <v>18</v>
      </c>
      <c r="AB16" s="70" t="s">
        <v>18</v>
      </c>
      <c r="AC16" s="70" t="s">
        <v>18</v>
      </c>
      <c r="AD16" s="70" t="s">
        <v>19</v>
      </c>
      <c r="AE16" s="148" t="s">
        <v>18</v>
      </c>
      <c r="AF16" s="90" t="s">
        <v>4244</v>
      </c>
      <c r="AG16" s="90" t="s">
        <v>4244</v>
      </c>
      <c r="AH16" s="149" t="s">
        <v>4244</v>
      </c>
    </row>
    <row r="17" spans="1:34" ht="64" x14ac:dyDescent="0.2">
      <c r="A17" s="143" t="s">
        <v>4187</v>
      </c>
      <c r="B17" s="76" t="s">
        <v>497</v>
      </c>
      <c r="C17" s="76">
        <v>2010</v>
      </c>
      <c r="D17" s="125" t="s">
        <v>143</v>
      </c>
      <c r="E17" s="76" t="s">
        <v>230</v>
      </c>
      <c r="F17" s="76" t="s">
        <v>141</v>
      </c>
      <c r="G17" s="76" t="s">
        <v>1786</v>
      </c>
      <c r="H17" s="148">
        <v>43</v>
      </c>
      <c r="I17" s="148">
        <v>68.510000000000005</v>
      </c>
      <c r="J17" s="148">
        <v>15.31</v>
      </c>
      <c r="K17" s="148" t="s">
        <v>4260</v>
      </c>
      <c r="L17" s="183" t="s">
        <v>1787</v>
      </c>
      <c r="M17" s="76" t="s">
        <v>2575</v>
      </c>
      <c r="N17" s="149">
        <v>6</v>
      </c>
      <c r="O17" s="125" t="s">
        <v>3993</v>
      </c>
      <c r="P17" s="76" t="s">
        <v>1788</v>
      </c>
      <c r="Q17" s="76" t="s">
        <v>256</v>
      </c>
      <c r="R17" s="76">
        <v>0</v>
      </c>
      <c r="S17" s="75" t="s">
        <v>1790</v>
      </c>
      <c r="T17" s="75" t="s">
        <v>1791</v>
      </c>
      <c r="U17" s="75" t="s">
        <v>484</v>
      </c>
      <c r="V17" s="75" t="s">
        <v>19</v>
      </c>
      <c r="W17" s="75" t="s">
        <v>19</v>
      </c>
      <c r="X17" s="75" t="s">
        <v>18</v>
      </c>
      <c r="Y17" s="70" t="s">
        <v>19</v>
      </c>
      <c r="Z17" s="70" t="s">
        <v>19</v>
      </c>
      <c r="AA17" s="70" t="s">
        <v>19</v>
      </c>
      <c r="AB17" s="70" t="s">
        <v>35</v>
      </c>
      <c r="AC17" s="70" t="s">
        <v>18</v>
      </c>
      <c r="AD17" s="82" t="s">
        <v>4113</v>
      </c>
      <c r="AE17" s="148" t="s">
        <v>18</v>
      </c>
      <c r="AF17" s="148" t="s">
        <v>4245</v>
      </c>
      <c r="AG17" s="148" t="s">
        <v>4268</v>
      </c>
      <c r="AH17" s="154" t="s">
        <v>4268</v>
      </c>
    </row>
    <row r="18" spans="1:34" ht="128" x14ac:dyDescent="0.2">
      <c r="A18" s="139" t="s">
        <v>4188</v>
      </c>
      <c r="B18" s="71" t="s">
        <v>497</v>
      </c>
      <c r="C18" s="71">
        <v>2009</v>
      </c>
      <c r="D18" s="123" t="s">
        <v>2571</v>
      </c>
      <c r="E18" s="71" t="s">
        <v>241</v>
      </c>
      <c r="F18" s="71" t="s">
        <v>495</v>
      </c>
      <c r="G18" s="71" t="s">
        <v>504</v>
      </c>
      <c r="H18" s="148">
        <v>78</v>
      </c>
      <c r="I18" s="148" t="s">
        <v>3935</v>
      </c>
      <c r="J18" s="148" t="s">
        <v>3935</v>
      </c>
      <c r="K18" s="148" t="s">
        <v>4260</v>
      </c>
      <c r="L18" s="181" t="s">
        <v>501</v>
      </c>
      <c r="M18" s="71" t="s">
        <v>2572</v>
      </c>
      <c r="N18" s="149">
        <f>18/30+6</f>
        <v>6.6</v>
      </c>
      <c r="O18" s="123" t="s">
        <v>3994</v>
      </c>
      <c r="P18" s="71" t="s">
        <v>503</v>
      </c>
      <c r="Q18" s="71" t="s">
        <v>500</v>
      </c>
      <c r="R18" s="71">
        <v>18</v>
      </c>
      <c r="S18" s="70" t="s">
        <v>255</v>
      </c>
      <c r="T18" s="70" t="s">
        <v>502</v>
      </c>
      <c r="U18" s="70" t="s">
        <v>255</v>
      </c>
      <c r="V18" s="70" t="s">
        <v>18</v>
      </c>
      <c r="W18" s="70" t="s">
        <v>19</v>
      </c>
      <c r="X18" s="70" t="s">
        <v>18</v>
      </c>
      <c r="Y18" s="70" t="s">
        <v>19</v>
      </c>
      <c r="Z18" s="70" t="s">
        <v>18</v>
      </c>
      <c r="AA18" s="70" t="s">
        <v>35</v>
      </c>
      <c r="AB18" s="70" t="s">
        <v>18</v>
      </c>
      <c r="AC18" s="70" t="s">
        <v>18</v>
      </c>
      <c r="AD18" s="70" t="s">
        <v>4113</v>
      </c>
      <c r="AE18" s="148" t="s">
        <v>18</v>
      </c>
      <c r="AF18" s="148" t="s">
        <v>4245</v>
      </c>
      <c r="AG18" s="148" t="s">
        <v>4268</v>
      </c>
      <c r="AH18" s="149" t="s">
        <v>4268</v>
      </c>
    </row>
    <row r="19" spans="1:34" ht="48" x14ac:dyDescent="0.2">
      <c r="A19" s="143" t="s">
        <v>3090</v>
      </c>
      <c r="B19" s="76" t="s">
        <v>158</v>
      </c>
      <c r="C19" s="76">
        <v>2011</v>
      </c>
      <c r="D19" s="125" t="s">
        <v>160</v>
      </c>
      <c r="E19" s="76" t="s">
        <v>241</v>
      </c>
      <c r="F19" s="76" t="s">
        <v>159</v>
      </c>
      <c r="G19" s="76" t="s">
        <v>1827</v>
      </c>
      <c r="H19" s="148">
        <v>33</v>
      </c>
      <c r="I19" s="148">
        <v>66</v>
      </c>
      <c r="J19" s="148" t="s">
        <v>4260</v>
      </c>
      <c r="K19" s="148" t="s">
        <v>4260</v>
      </c>
      <c r="L19" s="183" t="s">
        <v>522</v>
      </c>
      <c r="M19" s="76" t="s">
        <v>2576</v>
      </c>
      <c r="N19" s="149">
        <v>15</v>
      </c>
      <c r="O19" s="125" t="s">
        <v>4290</v>
      </c>
      <c r="P19" s="76" t="s">
        <v>1782</v>
      </c>
      <c r="Q19" s="76" t="s">
        <v>1829</v>
      </c>
      <c r="R19" s="76">
        <v>5</v>
      </c>
      <c r="S19" s="75" t="s">
        <v>255</v>
      </c>
      <c r="T19" s="75" t="s">
        <v>255</v>
      </c>
      <c r="U19" s="75" t="s">
        <v>1830</v>
      </c>
      <c r="V19" s="75" t="s">
        <v>18</v>
      </c>
      <c r="W19" s="75" t="s">
        <v>18</v>
      </c>
      <c r="X19" s="75" t="s">
        <v>18</v>
      </c>
      <c r="Y19" s="70" t="s">
        <v>18</v>
      </c>
      <c r="Z19" s="70" t="s">
        <v>18</v>
      </c>
      <c r="AA19" s="70" t="s">
        <v>35</v>
      </c>
      <c r="AB19" s="70" t="s">
        <v>35</v>
      </c>
      <c r="AC19" s="70" t="s">
        <v>18</v>
      </c>
      <c r="AD19" s="70" t="s">
        <v>19</v>
      </c>
      <c r="AE19" s="148" t="s">
        <v>19</v>
      </c>
      <c r="AF19" s="90" t="s">
        <v>4244</v>
      </c>
      <c r="AG19" s="90" t="s">
        <v>4244</v>
      </c>
      <c r="AH19" s="149" t="s">
        <v>4244</v>
      </c>
    </row>
    <row r="20" spans="1:34" ht="96" x14ac:dyDescent="0.2">
      <c r="A20" s="139" t="s">
        <v>4182</v>
      </c>
      <c r="B20" s="71" t="s">
        <v>1290</v>
      </c>
      <c r="C20" s="71">
        <v>2017</v>
      </c>
      <c r="D20" s="123" t="s">
        <v>1291</v>
      </c>
      <c r="E20" s="71" t="s">
        <v>241</v>
      </c>
      <c r="F20" s="71" t="s">
        <v>1296</v>
      </c>
      <c r="G20" s="71" t="s">
        <v>1297</v>
      </c>
      <c r="H20" s="148">
        <v>83</v>
      </c>
      <c r="I20" s="148" t="s">
        <v>3935</v>
      </c>
      <c r="J20" s="148" t="s">
        <v>3935</v>
      </c>
      <c r="K20" s="148" t="s">
        <v>4260</v>
      </c>
      <c r="L20" s="181" t="s">
        <v>443</v>
      </c>
      <c r="M20" s="140" t="s">
        <v>2578</v>
      </c>
      <c r="N20" s="149">
        <f>24+4.5</f>
        <v>28.5</v>
      </c>
      <c r="O20" s="123" t="s">
        <v>4361</v>
      </c>
      <c r="P20" s="71" t="s">
        <v>2579</v>
      </c>
      <c r="Q20" s="71" t="s">
        <v>2580</v>
      </c>
      <c r="R20" s="71">
        <v>9</v>
      </c>
      <c r="S20" s="70" t="s">
        <v>255</v>
      </c>
      <c r="T20" s="70" t="s">
        <v>1293</v>
      </c>
      <c r="U20" s="70"/>
      <c r="V20" s="70" t="s">
        <v>18</v>
      </c>
      <c r="W20" s="70" t="s">
        <v>19</v>
      </c>
      <c r="X20" s="70" t="s">
        <v>19</v>
      </c>
      <c r="Y20" s="70" t="s">
        <v>18</v>
      </c>
      <c r="Z20" s="70" t="s">
        <v>19</v>
      </c>
      <c r="AA20" s="70" t="s">
        <v>255</v>
      </c>
      <c r="AB20" s="70" t="s">
        <v>255</v>
      </c>
      <c r="AC20" s="70" t="s">
        <v>18</v>
      </c>
      <c r="AD20" s="70" t="s">
        <v>19</v>
      </c>
      <c r="AE20" s="148" t="s">
        <v>18</v>
      </c>
      <c r="AF20" s="90" t="s">
        <v>4244</v>
      </c>
      <c r="AG20" s="90" t="s">
        <v>4244</v>
      </c>
      <c r="AH20" s="149" t="s">
        <v>4244</v>
      </c>
    </row>
    <row r="21" spans="1:34" ht="48" x14ac:dyDescent="0.2">
      <c r="A21" s="139" t="s">
        <v>3110</v>
      </c>
      <c r="B21" s="70" t="s">
        <v>1002</v>
      </c>
      <c r="C21" s="70">
        <v>2015</v>
      </c>
      <c r="D21" s="126" t="s">
        <v>1001</v>
      </c>
      <c r="E21" s="70" t="s">
        <v>230</v>
      </c>
      <c r="F21" s="70" t="s">
        <v>1005</v>
      </c>
      <c r="G21" s="70" t="s">
        <v>1004</v>
      </c>
      <c r="H21" s="148">
        <v>298</v>
      </c>
      <c r="I21" s="148">
        <v>66.7</v>
      </c>
      <c r="J21" s="148">
        <v>9.6</v>
      </c>
      <c r="K21" s="148" t="s">
        <v>4260</v>
      </c>
      <c r="L21" s="185" t="s">
        <v>1003</v>
      </c>
      <c r="M21" s="70" t="s">
        <v>2581</v>
      </c>
      <c r="N21" s="149">
        <v>24</v>
      </c>
      <c r="O21" s="126" t="s">
        <v>3820</v>
      </c>
      <c r="P21" s="70" t="s">
        <v>1009</v>
      </c>
      <c r="Q21" s="70" t="s">
        <v>255</v>
      </c>
      <c r="R21" s="70" t="s">
        <v>1893</v>
      </c>
      <c r="S21" s="70" t="s">
        <v>1008</v>
      </c>
      <c r="T21" s="70" t="s">
        <v>266</v>
      </c>
      <c r="U21" s="70" t="s">
        <v>255</v>
      </c>
      <c r="V21" s="70" t="s">
        <v>19</v>
      </c>
      <c r="W21" s="70" t="s">
        <v>19</v>
      </c>
      <c r="X21" s="70" t="s">
        <v>19</v>
      </c>
      <c r="Y21" s="70" t="s">
        <v>2016</v>
      </c>
      <c r="Z21" s="70" t="s">
        <v>18</v>
      </c>
      <c r="AA21" s="70" t="s">
        <v>18</v>
      </c>
      <c r="AB21" s="70" t="s">
        <v>18</v>
      </c>
      <c r="AC21" s="75"/>
      <c r="AD21" s="82" t="s">
        <v>19</v>
      </c>
      <c r="AE21" s="148" t="s">
        <v>19</v>
      </c>
      <c r="AF21" s="90" t="s">
        <v>4244</v>
      </c>
      <c r="AG21" s="90" t="s">
        <v>4244</v>
      </c>
      <c r="AH21" s="149" t="s">
        <v>4281</v>
      </c>
    </row>
    <row r="22" spans="1:34" ht="36" customHeight="1" x14ac:dyDescent="0.2">
      <c r="A22" s="139" t="s">
        <v>3644</v>
      </c>
      <c r="B22" s="70" t="s">
        <v>3645</v>
      </c>
      <c r="C22" s="70">
        <v>2016</v>
      </c>
      <c r="D22" s="139" t="s">
        <v>2970</v>
      </c>
      <c r="E22" s="70" t="s">
        <v>230</v>
      </c>
      <c r="F22" s="70" t="s">
        <v>1678</v>
      </c>
      <c r="G22" s="70" t="s">
        <v>3642</v>
      </c>
      <c r="H22" s="148">
        <v>120</v>
      </c>
      <c r="I22" s="148" t="s">
        <v>4260</v>
      </c>
      <c r="J22" s="148" t="s">
        <v>4260</v>
      </c>
      <c r="K22" s="163" t="s">
        <v>3411</v>
      </c>
      <c r="L22" s="185" t="s">
        <v>3647</v>
      </c>
      <c r="M22" s="70" t="s">
        <v>3646</v>
      </c>
      <c r="N22" s="149">
        <f>3*12</f>
        <v>36</v>
      </c>
      <c r="O22" s="139" t="s">
        <v>4014</v>
      </c>
      <c r="P22" s="70" t="s">
        <v>1893</v>
      </c>
      <c r="Q22" s="70" t="s">
        <v>3643</v>
      </c>
      <c r="R22" s="70">
        <v>50</v>
      </c>
      <c r="S22" s="70" t="s">
        <v>1893</v>
      </c>
      <c r="T22" s="70" t="s">
        <v>1893</v>
      </c>
      <c r="U22" s="70" t="s">
        <v>1893</v>
      </c>
      <c r="V22" s="70" t="s">
        <v>18</v>
      </c>
      <c r="W22" s="70" t="s">
        <v>18</v>
      </c>
      <c r="X22" s="70" t="s">
        <v>18</v>
      </c>
      <c r="Y22" s="70" t="s">
        <v>18</v>
      </c>
      <c r="Z22" s="70" t="s">
        <v>18</v>
      </c>
      <c r="AA22" s="70" t="s">
        <v>18</v>
      </c>
      <c r="AB22" s="70" t="s">
        <v>18</v>
      </c>
      <c r="AC22" s="70" t="s">
        <v>18</v>
      </c>
      <c r="AD22" s="148" t="s">
        <v>18</v>
      </c>
      <c r="AE22" s="148" t="s">
        <v>18</v>
      </c>
      <c r="AF22" s="148" t="s">
        <v>4202</v>
      </c>
      <c r="AG22" s="148" t="s">
        <v>4268</v>
      </c>
      <c r="AH22" s="149" t="s">
        <v>4268</v>
      </c>
    </row>
    <row r="23" spans="1:34" ht="176" x14ac:dyDescent="0.2">
      <c r="A23" s="139" t="s">
        <v>4208</v>
      </c>
      <c r="B23" s="70" t="s">
        <v>2005</v>
      </c>
      <c r="C23" s="70">
        <v>2002</v>
      </c>
      <c r="D23" s="139" t="s">
        <v>2006</v>
      </c>
      <c r="E23" s="70" t="s">
        <v>230</v>
      </c>
      <c r="F23" s="70" t="s">
        <v>755</v>
      </c>
      <c r="G23" s="70" t="s">
        <v>3598</v>
      </c>
      <c r="H23" s="148">
        <v>77</v>
      </c>
      <c r="I23" s="148" t="s">
        <v>4260</v>
      </c>
      <c r="J23" s="148" t="s">
        <v>4260</v>
      </c>
      <c r="K23" s="163" t="s">
        <v>3599</v>
      </c>
      <c r="L23" s="185" t="s">
        <v>522</v>
      </c>
      <c r="M23" s="70" t="s">
        <v>3595</v>
      </c>
      <c r="N23" s="149">
        <f>57/30+5.82*12</f>
        <v>71.740000000000009</v>
      </c>
      <c r="O23" s="139" t="s">
        <v>4021</v>
      </c>
      <c r="P23" s="70" t="s">
        <v>3597</v>
      </c>
      <c r="Q23" s="70" t="s">
        <v>3596</v>
      </c>
      <c r="R23" s="70">
        <v>41</v>
      </c>
      <c r="S23" s="70" t="s">
        <v>3594</v>
      </c>
      <c r="T23" s="70" t="s">
        <v>3594</v>
      </c>
      <c r="U23" s="70" t="s">
        <v>3594</v>
      </c>
      <c r="V23" s="70" t="s">
        <v>19</v>
      </c>
      <c r="W23" s="70" t="s">
        <v>19</v>
      </c>
      <c r="X23" s="70" t="s">
        <v>19</v>
      </c>
      <c r="Y23" s="70" t="s">
        <v>19</v>
      </c>
      <c r="Z23" s="70" t="s">
        <v>19</v>
      </c>
      <c r="AA23" s="70" t="s">
        <v>1893</v>
      </c>
      <c r="AB23" s="70" t="s">
        <v>18</v>
      </c>
      <c r="AC23" s="70" t="s">
        <v>18</v>
      </c>
      <c r="AD23" s="148" t="s">
        <v>18</v>
      </c>
      <c r="AE23" s="148" t="s">
        <v>18</v>
      </c>
      <c r="AF23" s="148" t="s">
        <v>4205</v>
      </c>
      <c r="AG23" s="148" t="s">
        <v>4268</v>
      </c>
      <c r="AH23" s="149" t="s">
        <v>4268</v>
      </c>
    </row>
    <row r="24" spans="1:34" ht="176" x14ac:dyDescent="0.2">
      <c r="A24" s="139" t="s">
        <v>4204</v>
      </c>
      <c r="B24" s="70" t="s">
        <v>2028</v>
      </c>
      <c r="C24" s="70">
        <v>2003</v>
      </c>
      <c r="D24" s="139" t="s">
        <v>2027</v>
      </c>
      <c r="E24" s="70" t="s">
        <v>230</v>
      </c>
      <c r="F24" s="70" t="s">
        <v>3591</v>
      </c>
      <c r="G24" s="70" t="s">
        <v>3586</v>
      </c>
      <c r="H24" s="148">
        <v>100</v>
      </c>
      <c r="I24" s="148" t="s">
        <v>4260</v>
      </c>
      <c r="J24" s="148" t="s">
        <v>4260</v>
      </c>
      <c r="K24" s="163" t="s">
        <v>3587</v>
      </c>
      <c r="L24" s="185" t="s">
        <v>802</v>
      </c>
      <c r="M24" s="70" t="s">
        <v>3588</v>
      </c>
      <c r="N24" s="149">
        <v>18</v>
      </c>
      <c r="O24" s="139" t="s">
        <v>4016</v>
      </c>
      <c r="P24" s="70" t="s">
        <v>1893</v>
      </c>
      <c r="Q24" s="70" t="s">
        <v>3590</v>
      </c>
      <c r="R24" s="70">
        <v>15</v>
      </c>
      <c r="S24" s="70" t="s">
        <v>3589</v>
      </c>
      <c r="T24" s="70" t="s">
        <v>326</v>
      </c>
      <c r="U24" s="70" t="s">
        <v>1893</v>
      </c>
      <c r="V24" s="70" t="s">
        <v>19</v>
      </c>
      <c r="W24" s="70" t="s">
        <v>1893</v>
      </c>
      <c r="X24" s="70" t="s">
        <v>1893</v>
      </c>
      <c r="Y24" s="70" t="s">
        <v>3592</v>
      </c>
      <c r="Z24" s="70" t="s">
        <v>19</v>
      </c>
      <c r="AA24" s="70" t="s">
        <v>18</v>
      </c>
      <c r="AB24" s="70" t="s">
        <v>18</v>
      </c>
      <c r="AC24" s="70" t="s">
        <v>18</v>
      </c>
      <c r="AD24" s="148" t="s">
        <v>18</v>
      </c>
      <c r="AE24" s="148" t="s">
        <v>18</v>
      </c>
      <c r="AF24" s="148" t="s">
        <v>4203</v>
      </c>
      <c r="AG24" s="148" t="s">
        <v>4268</v>
      </c>
      <c r="AH24" s="149" t="s">
        <v>4268</v>
      </c>
    </row>
    <row r="25" spans="1:34" ht="112" x14ac:dyDescent="0.2">
      <c r="A25" s="178" t="s">
        <v>4209</v>
      </c>
      <c r="B25" s="155" t="s">
        <v>1703</v>
      </c>
      <c r="C25" s="155">
        <v>2016</v>
      </c>
      <c r="D25" s="178" t="s">
        <v>1704</v>
      </c>
      <c r="E25" s="155" t="s">
        <v>230</v>
      </c>
      <c r="F25" s="155" t="s">
        <v>3551</v>
      </c>
      <c r="G25" s="155" t="s">
        <v>3558</v>
      </c>
      <c r="H25" s="148">
        <v>978</v>
      </c>
      <c r="I25" s="148" t="s">
        <v>4260</v>
      </c>
      <c r="J25" s="148" t="s">
        <v>4260</v>
      </c>
      <c r="K25" s="168" t="s">
        <v>3557</v>
      </c>
      <c r="L25" s="185" t="s">
        <v>3554</v>
      </c>
      <c r="M25" s="155" t="s">
        <v>3556</v>
      </c>
      <c r="N25" s="156">
        <f>3.9*12</f>
        <v>46.8</v>
      </c>
      <c r="O25" s="178" t="s">
        <v>3991</v>
      </c>
      <c r="P25" s="155" t="s">
        <v>3553</v>
      </c>
      <c r="Q25" s="155" t="s">
        <v>3555</v>
      </c>
      <c r="R25" s="155" t="s">
        <v>1893</v>
      </c>
      <c r="S25" s="155" t="s">
        <v>1893</v>
      </c>
      <c r="T25" s="155" t="s">
        <v>484</v>
      </c>
      <c r="U25" s="155" t="s">
        <v>1893</v>
      </c>
      <c r="V25" s="155" t="s">
        <v>18</v>
      </c>
      <c r="W25" s="155" t="s">
        <v>18</v>
      </c>
      <c r="X25" s="155" t="s">
        <v>18</v>
      </c>
      <c r="Y25" s="155" t="s">
        <v>1038</v>
      </c>
      <c r="Z25" s="155" t="s">
        <v>18</v>
      </c>
      <c r="AA25" s="155" t="s">
        <v>18</v>
      </c>
      <c r="AB25" s="155" t="s">
        <v>18</v>
      </c>
      <c r="AC25" s="155" t="s">
        <v>19</v>
      </c>
      <c r="AD25" s="148" t="s">
        <v>18</v>
      </c>
      <c r="AE25" s="148" t="s">
        <v>18</v>
      </c>
      <c r="AF25" s="148" t="s">
        <v>4203</v>
      </c>
      <c r="AG25" s="148" t="s">
        <v>4268</v>
      </c>
      <c r="AH25" s="150" t="s">
        <v>4268</v>
      </c>
    </row>
    <row r="26" spans="1:34" ht="96" x14ac:dyDescent="0.2">
      <c r="A26" s="139" t="s">
        <v>4103</v>
      </c>
      <c r="B26" s="71" t="s">
        <v>1176</v>
      </c>
      <c r="C26" s="71">
        <v>2016</v>
      </c>
      <c r="D26" s="123" t="s">
        <v>1177</v>
      </c>
      <c r="E26" s="71" t="s">
        <v>241</v>
      </c>
      <c r="F26" s="71" t="s">
        <v>1178</v>
      </c>
      <c r="G26" s="71" t="s">
        <v>1179</v>
      </c>
      <c r="H26" s="148">
        <v>14</v>
      </c>
      <c r="I26" s="148">
        <v>61.93</v>
      </c>
      <c r="J26" s="148">
        <v>9.9</v>
      </c>
      <c r="K26" s="163" t="s">
        <v>4104</v>
      </c>
      <c r="L26" s="181" t="s">
        <v>1187</v>
      </c>
      <c r="M26" s="140" t="s">
        <v>3117</v>
      </c>
      <c r="N26" s="149">
        <f>51.5+3</f>
        <v>54.5</v>
      </c>
      <c r="O26" s="123" t="s">
        <v>3883</v>
      </c>
      <c r="P26" s="71" t="s">
        <v>1182</v>
      </c>
      <c r="Q26" s="71" t="s">
        <v>1183</v>
      </c>
      <c r="R26" s="71">
        <v>0</v>
      </c>
      <c r="S26" s="70" t="s">
        <v>577</v>
      </c>
      <c r="T26" s="70" t="s">
        <v>1184</v>
      </c>
      <c r="U26" s="70" t="s">
        <v>255</v>
      </c>
      <c r="V26" s="70" t="s">
        <v>19</v>
      </c>
      <c r="W26" s="70" t="s">
        <v>19</v>
      </c>
      <c r="X26" s="70" t="s">
        <v>18</v>
      </c>
      <c r="Y26" s="75" t="s">
        <v>19</v>
      </c>
      <c r="Z26" s="75" t="s">
        <v>18</v>
      </c>
      <c r="AA26" s="75" t="s">
        <v>18</v>
      </c>
      <c r="AB26" s="75" t="s">
        <v>18</v>
      </c>
      <c r="AC26" s="70" t="s">
        <v>19</v>
      </c>
      <c r="AD26" s="70" t="s">
        <v>19</v>
      </c>
      <c r="AE26" s="148" t="s">
        <v>18</v>
      </c>
      <c r="AF26" s="90" t="s">
        <v>4244</v>
      </c>
      <c r="AG26" s="90" t="s">
        <v>4244</v>
      </c>
      <c r="AH26" s="149" t="s">
        <v>4244</v>
      </c>
    </row>
    <row r="27" spans="1:34" ht="96" x14ac:dyDescent="0.2">
      <c r="A27" s="139" t="s">
        <v>4100</v>
      </c>
      <c r="B27" s="70" t="s">
        <v>872</v>
      </c>
      <c r="C27" s="70">
        <v>2014</v>
      </c>
      <c r="D27" s="139" t="s">
        <v>2584</v>
      </c>
      <c r="E27" s="70" t="s">
        <v>241</v>
      </c>
      <c r="F27" s="70" t="s">
        <v>255</v>
      </c>
      <c r="G27" s="70" t="s">
        <v>871</v>
      </c>
      <c r="H27" s="148">
        <v>21</v>
      </c>
      <c r="I27" s="148">
        <v>65</v>
      </c>
      <c r="J27" s="148" t="s">
        <v>4260</v>
      </c>
      <c r="K27" s="163" t="s">
        <v>4099</v>
      </c>
      <c r="L27" s="185" t="s">
        <v>800</v>
      </c>
      <c r="M27" s="70" t="s">
        <v>2585</v>
      </c>
      <c r="N27" s="149">
        <f>6+3</f>
        <v>9</v>
      </c>
      <c r="O27" s="139" t="s">
        <v>4017</v>
      </c>
      <c r="P27" s="70" t="s">
        <v>874</v>
      </c>
      <c r="Q27" s="70" t="s">
        <v>875</v>
      </c>
      <c r="R27" s="70">
        <v>4</v>
      </c>
      <c r="S27" s="70" t="s">
        <v>876</v>
      </c>
      <c r="T27" s="70" t="s">
        <v>255</v>
      </c>
      <c r="U27" s="70" t="s">
        <v>877</v>
      </c>
      <c r="V27" s="70" t="s">
        <v>19</v>
      </c>
      <c r="W27" s="70" t="s">
        <v>19</v>
      </c>
      <c r="X27" s="70" t="s">
        <v>19</v>
      </c>
      <c r="Y27" s="70" t="s">
        <v>19</v>
      </c>
      <c r="Z27" s="70" t="s">
        <v>18</v>
      </c>
      <c r="AA27" s="70" t="s">
        <v>18</v>
      </c>
      <c r="AB27" s="70" t="s">
        <v>18</v>
      </c>
      <c r="AC27" s="75"/>
      <c r="AD27" s="70" t="s">
        <v>4113</v>
      </c>
      <c r="AE27" s="148" t="s">
        <v>18</v>
      </c>
      <c r="AF27" s="148" t="s">
        <v>4245</v>
      </c>
      <c r="AG27" s="148" t="s">
        <v>4268</v>
      </c>
      <c r="AH27" s="70" t="s">
        <v>4268</v>
      </c>
    </row>
    <row r="28" spans="1:34" ht="80" x14ac:dyDescent="0.2">
      <c r="A28" s="139" t="s">
        <v>4317</v>
      </c>
      <c r="B28" s="71" t="s">
        <v>2116</v>
      </c>
      <c r="C28" s="71">
        <v>2003</v>
      </c>
      <c r="D28" s="123" t="s">
        <v>2586</v>
      </c>
      <c r="E28" s="71" t="s">
        <v>230</v>
      </c>
      <c r="F28" s="71" t="s">
        <v>1678</v>
      </c>
      <c r="G28" s="71" t="s">
        <v>2178</v>
      </c>
      <c r="H28" s="148">
        <v>451</v>
      </c>
      <c r="I28" s="148">
        <v>71.2</v>
      </c>
      <c r="J28" s="148">
        <v>15.1</v>
      </c>
      <c r="K28" s="148" t="s">
        <v>4260</v>
      </c>
      <c r="L28" s="195" t="s">
        <v>949</v>
      </c>
      <c r="M28" s="140" t="s">
        <v>2180</v>
      </c>
      <c r="N28" s="149">
        <f>7.5/30</f>
        <v>0.25</v>
      </c>
      <c r="O28" s="123" t="s">
        <v>3118</v>
      </c>
      <c r="P28" s="71" t="s">
        <v>2587</v>
      </c>
      <c r="Q28" s="71" t="s">
        <v>256</v>
      </c>
      <c r="R28" s="71">
        <v>0</v>
      </c>
      <c r="S28" s="70" t="s">
        <v>255</v>
      </c>
      <c r="T28" s="70" t="s">
        <v>255</v>
      </c>
      <c r="U28" s="70" t="s">
        <v>255</v>
      </c>
      <c r="V28" s="70" t="s">
        <v>18</v>
      </c>
      <c r="W28" s="70" t="s">
        <v>18</v>
      </c>
      <c r="X28" s="70" t="s">
        <v>18</v>
      </c>
      <c r="Y28" s="70" t="s">
        <v>19</v>
      </c>
      <c r="Z28" s="70" t="s">
        <v>18</v>
      </c>
      <c r="AA28" s="70" t="s">
        <v>255</v>
      </c>
      <c r="AB28" s="70" t="s">
        <v>35</v>
      </c>
      <c r="AC28" s="75" t="s">
        <v>19</v>
      </c>
      <c r="AD28" s="70" t="s">
        <v>19</v>
      </c>
      <c r="AE28" s="148" t="s">
        <v>18</v>
      </c>
      <c r="AF28" s="90" t="s">
        <v>4244</v>
      </c>
      <c r="AG28" s="90" t="s">
        <v>4244</v>
      </c>
      <c r="AH28" s="149" t="s">
        <v>4244</v>
      </c>
    </row>
    <row r="29" spans="1:34" ht="48" x14ac:dyDescent="0.2">
      <c r="A29" s="143" t="s">
        <v>4106</v>
      </c>
      <c r="B29" s="76" t="s">
        <v>3754</v>
      </c>
      <c r="C29" s="76">
        <v>2011</v>
      </c>
      <c r="D29" s="125" t="s">
        <v>167</v>
      </c>
      <c r="E29" s="76" t="s">
        <v>230</v>
      </c>
      <c r="F29" s="76" t="s">
        <v>166</v>
      </c>
      <c r="G29" s="76" t="s">
        <v>1833</v>
      </c>
      <c r="H29" s="148">
        <v>45</v>
      </c>
      <c r="I29" s="148">
        <v>69</v>
      </c>
      <c r="J29" s="148">
        <v>10.7</v>
      </c>
      <c r="K29" s="163" t="s">
        <v>4105</v>
      </c>
      <c r="L29" s="183" t="s">
        <v>1835</v>
      </c>
      <c r="M29" s="76" t="s">
        <v>2588</v>
      </c>
      <c r="N29" s="149">
        <v>6</v>
      </c>
      <c r="O29" s="124" t="s">
        <v>3823</v>
      </c>
      <c r="P29" s="76" t="s">
        <v>1834</v>
      </c>
      <c r="Q29" s="76" t="s">
        <v>2589</v>
      </c>
      <c r="R29" s="76">
        <v>18</v>
      </c>
      <c r="S29" s="75" t="s">
        <v>1831</v>
      </c>
      <c r="T29" s="75" t="s">
        <v>255</v>
      </c>
      <c r="U29" s="75" t="s">
        <v>255</v>
      </c>
      <c r="V29" s="75" t="s">
        <v>18</v>
      </c>
      <c r="W29" s="75" t="s">
        <v>18</v>
      </c>
      <c r="X29" s="75" t="s">
        <v>18</v>
      </c>
      <c r="Y29" s="70" t="s">
        <v>19</v>
      </c>
      <c r="Z29" s="70" t="s">
        <v>18</v>
      </c>
      <c r="AA29" s="70" t="s">
        <v>255</v>
      </c>
      <c r="AB29" s="70" t="s">
        <v>252</v>
      </c>
      <c r="AC29" s="70" t="s">
        <v>19</v>
      </c>
      <c r="AD29" s="70" t="s">
        <v>4113</v>
      </c>
      <c r="AE29" s="148" t="s">
        <v>18</v>
      </c>
      <c r="AF29" s="148" t="s">
        <v>4245</v>
      </c>
      <c r="AG29" s="148" t="s">
        <v>4268</v>
      </c>
      <c r="AH29" s="150" t="s">
        <v>4268</v>
      </c>
    </row>
    <row r="30" spans="1:34" ht="80" x14ac:dyDescent="0.2">
      <c r="A30" s="139" t="s">
        <v>4180</v>
      </c>
      <c r="B30" s="70" t="s">
        <v>1534</v>
      </c>
      <c r="C30" s="70">
        <v>2011</v>
      </c>
      <c r="D30" s="139" t="s">
        <v>1535</v>
      </c>
      <c r="E30" s="70" t="s">
        <v>241</v>
      </c>
      <c r="F30" s="70" t="s">
        <v>3486</v>
      </c>
      <c r="G30" s="70" t="s">
        <v>3487</v>
      </c>
      <c r="H30" s="148">
        <v>20</v>
      </c>
      <c r="I30" s="148" t="s">
        <v>4260</v>
      </c>
      <c r="J30" s="148" t="s">
        <v>4260</v>
      </c>
      <c r="K30" s="163" t="s">
        <v>3488</v>
      </c>
      <c r="L30" s="185" t="s">
        <v>802</v>
      </c>
      <c r="M30" s="70" t="s">
        <v>3485</v>
      </c>
      <c r="N30" s="149">
        <f>90/30</f>
        <v>3</v>
      </c>
      <c r="O30" s="139" t="s">
        <v>4035</v>
      </c>
      <c r="P30" s="70" t="s">
        <v>1893</v>
      </c>
      <c r="Q30" s="70" t="s">
        <v>3489</v>
      </c>
      <c r="R30" s="70">
        <v>2</v>
      </c>
      <c r="S30" s="70" t="s">
        <v>3491</v>
      </c>
      <c r="T30" s="70" t="s">
        <v>1893</v>
      </c>
      <c r="U30" s="70" t="s">
        <v>1893</v>
      </c>
      <c r="V30" s="70" t="s">
        <v>19</v>
      </c>
      <c r="W30" s="70" t="s">
        <v>19</v>
      </c>
      <c r="X30" s="70" t="s">
        <v>18</v>
      </c>
      <c r="Y30" s="70" t="s">
        <v>18</v>
      </c>
      <c r="Z30" s="70" t="s">
        <v>19</v>
      </c>
      <c r="AA30" s="70" t="s">
        <v>18</v>
      </c>
      <c r="AB30" s="70" t="s">
        <v>18</v>
      </c>
      <c r="AC30" s="70" t="s">
        <v>18</v>
      </c>
      <c r="AD30" s="70" t="s">
        <v>18</v>
      </c>
      <c r="AE30" s="148" t="s">
        <v>18</v>
      </c>
      <c r="AF30" s="148" t="s">
        <v>4202</v>
      </c>
      <c r="AG30" s="148" t="s">
        <v>4268</v>
      </c>
      <c r="AH30" s="149" t="s">
        <v>4268</v>
      </c>
    </row>
    <row r="31" spans="1:34" ht="160" x14ac:dyDescent="0.2">
      <c r="A31" s="139" t="s">
        <v>4213</v>
      </c>
      <c r="B31" s="70" t="s">
        <v>1013</v>
      </c>
      <c r="C31" s="70">
        <v>2015</v>
      </c>
      <c r="D31" s="139" t="s">
        <v>1012</v>
      </c>
      <c r="E31" s="70" t="s">
        <v>230</v>
      </c>
      <c r="F31" s="70" t="s">
        <v>1014</v>
      </c>
      <c r="G31" s="70" t="s">
        <v>3339</v>
      </c>
      <c r="H31" s="148">
        <v>21</v>
      </c>
      <c r="I31" s="148" t="s">
        <v>4260</v>
      </c>
      <c r="J31" s="148" t="s">
        <v>4260</v>
      </c>
      <c r="K31" s="148" t="s">
        <v>4260</v>
      </c>
      <c r="L31" s="185" t="s">
        <v>3337</v>
      </c>
      <c r="M31" s="70" t="s">
        <v>3338</v>
      </c>
      <c r="N31" s="149">
        <v>7</v>
      </c>
      <c r="O31" s="139" t="s">
        <v>4257</v>
      </c>
      <c r="P31" s="70" t="s">
        <v>3335</v>
      </c>
      <c r="Q31" s="70" t="s">
        <v>1867</v>
      </c>
      <c r="R31" s="70">
        <v>0</v>
      </c>
      <c r="S31" s="70" t="s">
        <v>3336</v>
      </c>
      <c r="T31" s="70" t="s">
        <v>3336</v>
      </c>
      <c r="U31" s="70" t="s">
        <v>3336</v>
      </c>
      <c r="V31" s="70" t="s">
        <v>19</v>
      </c>
      <c r="W31" s="70" t="s">
        <v>19</v>
      </c>
      <c r="X31" s="70" t="s">
        <v>19</v>
      </c>
      <c r="Y31" s="70" t="s">
        <v>19</v>
      </c>
      <c r="Z31" s="70" t="s">
        <v>19</v>
      </c>
      <c r="AA31" s="70" t="s">
        <v>1893</v>
      </c>
      <c r="AB31" s="70" t="s">
        <v>1893</v>
      </c>
      <c r="AC31" s="70" t="s">
        <v>1893</v>
      </c>
      <c r="AD31" s="148" t="s">
        <v>18</v>
      </c>
      <c r="AE31" s="148" t="s">
        <v>18</v>
      </c>
      <c r="AF31" s="148" t="s">
        <v>4203</v>
      </c>
      <c r="AG31" s="148" t="s">
        <v>4268</v>
      </c>
      <c r="AH31" s="149" t="s">
        <v>4268</v>
      </c>
    </row>
    <row r="32" spans="1:34" ht="144" x14ac:dyDescent="0.2">
      <c r="A32" s="179" t="s">
        <v>4212</v>
      </c>
      <c r="B32" s="85" t="s">
        <v>3698</v>
      </c>
      <c r="C32" s="85">
        <v>2009</v>
      </c>
      <c r="D32" s="179" t="s">
        <v>505</v>
      </c>
      <c r="E32" s="85" t="s">
        <v>241</v>
      </c>
      <c r="F32" s="85" t="s">
        <v>2284</v>
      </c>
      <c r="G32" s="85" t="s">
        <v>3700</v>
      </c>
      <c r="H32" s="148">
        <v>20</v>
      </c>
      <c r="I32" s="148" t="s">
        <v>4260</v>
      </c>
      <c r="J32" s="148" t="s">
        <v>4260</v>
      </c>
      <c r="K32" s="167" t="s">
        <v>3699</v>
      </c>
      <c r="L32" s="187" t="s">
        <v>2285</v>
      </c>
      <c r="M32" s="85" t="s">
        <v>2283</v>
      </c>
      <c r="N32" s="157">
        <f>2*12+4</f>
        <v>28</v>
      </c>
      <c r="O32" s="179" t="s">
        <v>4002</v>
      </c>
      <c r="P32" s="85" t="s">
        <v>1782</v>
      </c>
      <c r="Q32" s="85" t="s">
        <v>2286</v>
      </c>
      <c r="R32" s="85">
        <v>4</v>
      </c>
      <c r="S32" s="85" t="s">
        <v>255</v>
      </c>
      <c r="T32" s="85" t="s">
        <v>255</v>
      </c>
      <c r="U32" s="85" t="s">
        <v>255</v>
      </c>
      <c r="V32" s="85" t="s">
        <v>18</v>
      </c>
      <c r="W32" s="85" t="s">
        <v>19</v>
      </c>
      <c r="X32" s="85" t="s">
        <v>19</v>
      </c>
      <c r="Y32" s="85" t="s">
        <v>18</v>
      </c>
      <c r="Z32" s="85" t="s">
        <v>18</v>
      </c>
      <c r="AA32" s="85" t="s">
        <v>255</v>
      </c>
      <c r="AB32" s="85" t="s">
        <v>255</v>
      </c>
      <c r="AC32" s="85" t="s">
        <v>255</v>
      </c>
      <c r="AD32" s="148" t="s">
        <v>18</v>
      </c>
      <c r="AE32" s="148" t="s">
        <v>18</v>
      </c>
      <c r="AF32" s="172" t="s">
        <v>4203</v>
      </c>
      <c r="AG32" s="148" t="s">
        <v>4268</v>
      </c>
      <c r="AH32" s="149" t="s">
        <v>4268</v>
      </c>
    </row>
    <row r="33" spans="1:34" ht="64" x14ac:dyDescent="0.2">
      <c r="A33" s="139" t="s">
        <v>3214</v>
      </c>
      <c r="B33" s="70" t="s">
        <v>1471</v>
      </c>
      <c r="C33" s="70">
        <v>2009</v>
      </c>
      <c r="D33" s="139" t="s">
        <v>1472</v>
      </c>
      <c r="E33" s="70" t="s">
        <v>230</v>
      </c>
      <c r="F33" s="70" t="s">
        <v>3724</v>
      </c>
      <c r="G33" s="70" t="s">
        <v>4250</v>
      </c>
      <c r="H33" s="148">
        <v>166</v>
      </c>
      <c r="I33" s="148" t="s">
        <v>4260</v>
      </c>
      <c r="J33" s="148" t="s">
        <v>4260</v>
      </c>
      <c r="K33" s="163" t="s">
        <v>3725</v>
      </c>
      <c r="L33" s="185" t="s">
        <v>255</v>
      </c>
      <c r="M33" s="70" t="s">
        <v>4053</v>
      </c>
      <c r="N33" s="149">
        <f>8.4*12</f>
        <v>100.80000000000001</v>
      </c>
      <c r="O33" s="139" t="s">
        <v>3722</v>
      </c>
      <c r="P33" s="70" t="s">
        <v>4251</v>
      </c>
      <c r="Q33" s="70" t="s">
        <v>1893</v>
      </c>
      <c r="R33" s="70" t="s">
        <v>1893</v>
      </c>
      <c r="S33" s="70" t="s">
        <v>1893</v>
      </c>
      <c r="T33" s="70" t="s">
        <v>3727</v>
      </c>
      <c r="U33" s="70" t="s">
        <v>1893</v>
      </c>
      <c r="V33" s="70" t="s">
        <v>18</v>
      </c>
      <c r="W33" s="70" t="s">
        <v>18</v>
      </c>
      <c r="X33" s="70" t="s">
        <v>18</v>
      </c>
      <c r="Y33" s="70" t="s">
        <v>3728</v>
      </c>
      <c r="Z33" s="70" t="s">
        <v>18</v>
      </c>
      <c r="AA33" s="70" t="s">
        <v>1893</v>
      </c>
      <c r="AB33" s="70" t="s">
        <v>1893</v>
      </c>
      <c r="AC33" s="70" t="s">
        <v>1893</v>
      </c>
      <c r="AD33" s="148" t="s">
        <v>18</v>
      </c>
      <c r="AE33" s="148" t="s">
        <v>18</v>
      </c>
      <c r="AF33" s="148" t="s">
        <v>4205</v>
      </c>
      <c r="AG33" s="148" t="s">
        <v>4268</v>
      </c>
      <c r="AH33" s="149" t="s">
        <v>4268</v>
      </c>
    </row>
    <row r="34" spans="1:34" ht="80" x14ac:dyDescent="0.2">
      <c r="A34" s="139" t="s">
        <v>4211</v>
      </c>
      <c r="B34" s="70" t="s">
        <v>1671</v>
      </c>
      <c r="C34" s="70">
        <v>2015</v>
      </c>
      <c r="D34" s="139" t="s">
        <v>1672</v>
      </c>
      <c r="E34" s="70" t="s">
        <v>241</v>
      </c>
      <c r="F34" s="70" t="s">
        <v>755</v>
      </c>
      <c r="G34" s="70" t="s">
        <v>3636</v>
      </c>
      <c r="H34" s="148">
        <v>29</v>
      </c>
      <c r="I34" s="148" t="s">
        <v>4260</v>
      </c>
      <c r="J34" s="148" t="s">
        <v>4260</v>
      </c>
      <c r="K34" s="163" t="s">
        <v>3637</v>
      </c>
      <c r="L34" s="185" t="s">
        <v>443</v>
      </c>
      <c r="M34" s="70" t="s">
        <v>3638</v>
      </c>
      <c r="N34" s="149">
        <f>4.3+7/4</f>
        <v>6.05</v>
      </c>
      <c r="O34" s="139" t="s">
        <v>1446</v>
      </c>
      <c r="P34" s="70" t="s">
        <v>3635</v>
      </c>
      <c r="Q34" s="70" t="s">
        <v>1867</v>
      </c>
      <c r="R34" s="70">
        <v>0</v>
      </c>
      <c r="S34" s="70" t="s">
        <v>1893</v>
      </c>
      <c r="T34" s="70" t="s">
        <v>1893</v>
      </c>
      <c r="U34" s="70" t="s">
        <v>1893</v>
      </c>
      <c r="V34" s="70" t="s">
        <v>18</v>
      </c>
      <c r="W34" s="70" t="s">
        <v>18</v>
      </c>
      <c r="X34" s="70" t="s">
        <v>18</v>
      </c>
      <c r="Y34" s="70" t="s">
        <v>3481</v>
      </c>
      <c r="Z34" s="70" t="s">
        <v>18</v>
      </c>
      <c r="AA34" s="70" t="s">
        <v>18</v>
      </c>
      <c r="AB34" s="70" t="s">
        <v>18</v>
      </c>
      <c r="AC34" s="70" t="s">
        <v>19</v>
      </c>
      <c r="AD34" s="148" t="s">
        <v>18</v>
      </c>
      <c r="AE34" s="148" t="s">
        <v>18</v>
      </c>
      <c r="AF34" s="148" t="s">
        <v>4203</v>
      </c>
      <c r="AG34" s="148" t="s">
        <v>4268</v>
      </c>
      <c r="AH34" s="149" t="s">
        <v>4268</v>
      </c>
    </row>
    <row r="35" spans="1:34" ht="48" x14ac:dyDescent="0.2">
      <c r="A35" s="139" t="s">
        <v>4108</v>
      </c>
      <c r="B35" s="71" t="s">
        <v>1192</v>
      </c>
      <c r="C35" s="71">
        <v>2016</v>
      </c>
      <c r="D35" s="123" t="s">
        <v>1185</v>
      </c>
      <c r="E35" s="71" t="s">
        <v>230</v>
      </c>
      <c r="F35" s="71" t="s">
        <v>1188</v>
      </c>
      <c r="G35" s="71" t="s">
        <v>1191</v>
      </c>
      <c r="H35" s="148">
        <v>114</v>
      </c>
      <c r="I35" s="148" t="s">
        <v>3935</v>
      </c>
      <c r="J35" s="148" t="s">
        <v>3935</v>
      </c>
      <c r="K35" s="163" t="s">
        <v>4107</v>
      </c>
      <c r="L35" s="181" t="s">
        <v>800</v>
      </c>
      <c r="M35" s="140" t="s">
        <v>2590</v>
      </c>
      <c r="N35" s="149">
        <v>12</v>
      </c>
      <c r="O35" s="123" t="s">
        <v>3875</v>
      </c>
      <c r="P35" s="71" t="s">
        <v>1189</v>
      </c>
      <c r="Q35" s="71" t="s">
        <v>1190</v>
      </c>
      <c r="R35" s="71">
        <v>9</v>
      </c>
      <c r="S35" s="70" t="s">
        <v>255</v>
      </c>
      <c r="T35" s="70" t="s">
        <v>1186</v>
      </c>
      <c r="U35" s="70" t="s">
        <v>255</v>
      </c>
      <c r="V35" s="70" t="s">
        <v>18</v>
      </c>
      <c r="W35" s="70" t="s">
        <v>18</v>
      </c>
      <c r="X35" s="70" t="s">
        <v>18</v>
      </c>
      <c r="Y35" s="70" t="s">
        <v>19</v>
      </c>
      <c r="Z35" s="70" t="s">
        <v>18</v>
      </c>
      <c r="AA35" s="70" t="s">
        <v>35</v>
      </c>
      <c r="AB35" s="70" t="s">
        <v>35</v>
      </c>
      <c r="AC35" s="70" t="s">
        <v>18</v>
      </c>
      <c r="AD35" s="70" t="s">
        <v>19</v>
      </c>
      <c r="AE35" s="148" t="s">
        <v>18</v>
      </c>
      <c r="AF35" s="90" t="s">
        <v>4244</v>
      </c>
      <c r="AG35" s="90" t="s">
        <v>4244</v>
      </c>
      <c r="AH35" s="149" t="s">
        <v>4244</v>
      </c>
    </row>
    <row r="36" spans="1:34" ht="96" x14ac:dyDescent="0.2">
      <c r="A36" s="179" t="s">
        <v>4210</v>
      </c>
      <c r="B36" s="85" t="s">
        <v>3705</v>
      </c>
      <c r="C36" s="85">
        <v>2007</v>
      </c>
      <c r="D36" s="179" t="s">
        <v>404</v>
      </c>
      <c r="E36" s="85" t="s">
        <v>230</v>
      </c>
      <c r="F36" s="85" t="s">
        <v>2277</v>
      </c>
      <c r="G36" s="85" t="s">
        <v>2278</v>
      </c>
      <c r="H36" s="148">
        <v>169</v>
      </c>
      <c r="I36" s="148" t="s">
        <v>4260</v>
      </c>
      <c r="J36" s="148" t="s">
        <v>4260</v>
      </c>
      <c r="K36" s="167" t="s">
        <v>3704</v>
      </c>
      <c r="L36" s="187" t="s">
        <v>443</v>
      </c>
      <c r="M36" s="85" t="s">
        <v>2281</v>
      </c>
      <c r="N36" s="157">
        <f>12*3</f>
        <v>36</v>
      </c>
      <c r="O36" s="179" t="s">
        <v>3997</v>
      </c>
      <c r="P36" s="85" t="s">
        <v>403</v>
      </c>
      <c r="Q36" s="85" t="s">
        <v>2279</v>
      </c>
      <c r="R36" s="85">
        <v>0</v>
      </c>
      <c r="S36" s="85" t="s">
        <v>255</v>
      </c>
      <c r="T36" s="85" t="s">
        <v>2282</v>
      </c>
      <c r="U36" s="85" t="s">
        <v>255</v>
      </c>
      <c r="V36" s="85" t="s">
        <v>19</v>
      </c>
      <c r="W36" s="85" t="s">
        <v>18</v>
      </c>
      <c r="X36" s="85" t="s">
        <v>19</v>
      </c>
      <c r="Y36" s="85" t="s">
        <v>2280</v>
      </c>
      <c r="Z36" s="85" t="s">
        <v>18</v>
      </c>
      <c r="AA36" s="85" t="s">
        <v>18</v>
      </c>
      <c r="AB36" s="85" t="s">
        <v>18</v>
      </c>
      <c r="AC36" s="85" t="s">
        <v>19</v>
      </c>
      <c r="AD36" s="148" t="s">
        <v>18</v>
      </c>
      <c r="AE36" s="148" t="s">
        <v>18</v>
      </c>
      <c r="AF36" s="148" t="s">
        <v>4203</v>
      </c>
      <c r="AG36" s="148" t="s">
        <v>4268</v>
      </c>
      <c r="AH36" s="150" t="s">
        <v>4268</v>
      </c>
    </row>
    <row r="37" spans="1:34" ht="64" x14ac:dyDescent="0.2">
      <c r="A37" s="139" t="s">
        <v>4318</v>
      </c>
      <c r="B37" s="71" t="s">
        <v>2033</v>
      </c>
      <c r="C37" s="71">
        <v>2004</v>
      </c>
      <c r="D37" s="123" t="s">
        <v>2032</v>
      </c>
      <c r="E37" s="71" t="s">
        <v>230</v>
      </c>
      <c r="F37" s="71" t="s">
        <v>2036</v>
      </c>
      <c r="G37" s="71" t="s">
        <v>2037</v>
      </c>
      <c r="H37" s="148">
        <v>50</v>
      </c>
      <c r="I37" s="148">
        <v>51.4</v>
      </c>
      <c r="J37" s="148">
        <v>1.2</v>
      </c>
      <c r="K37" s="148" t="s">
        <v>4260</v>
      </c>
      <c r="L37" s="181" t="s">
        <v>1877</v>
      </c>
      <c r="M37" s="71" t="s">
        <v>2591</v>
      </c>
      <c r="N37" s="149">
        <v>9</v>
      </c>
      <c r="O37" s="123" t="s">
        <v>3119</v>
      </c>
      <c r="P37" s="71" t="s">
        <v>4246</v>
      </c>
      <c r="Q37" s="71" t="s">
        <v>2040</v>
      </c>
      <c r="R37" s="71">
        <v>4</v>
      </c>
      <c r="S37" s="70" t="s">
        <v>2038</v>
      </c>
      <c r="T37" s="70" t="s">
        <v>255</v>
      </c>
      <c r="U37" s="70" t="s">
        <v>255</v>
      </c>
      <c r="V37" s="70" t="s">
        <v>18</v>
      </c>
      <c r="W37" s="70" t="s">
        <v>18</v>
      </c>
      <c r="X37" s="70" t="s">
        <v>18</v>
      </c>
      <c r="Y37" s="70" t="s">
        <v>19</v>
      </c>
      <c r="Z37" s="70" t="s">
        <v>19</v>
      </c>
      <c r="AA37" s="70" t="s">
        <v>18</v>
      </c>
      <c r="AB37" s="70" t="s">
        <v>18</v>
      </c>
      <c r="AC37" s="148" t="s">
        <v>18</v>
      </c>
      <c r="AD37" s="70" t="s">
        <v>19</v>
      </c>
      <c r="AE37" s="148" t="s">
        <v>19</v>
      </c>
      <c r="AF37" s="90" t="s">
        <v>4244</v>
      </c>
      <c r="AG37" s="90" t="s">
        <v>4244</v>
      </c>
      <c r="AH37" s="149" t="s">
        <v>4294</v>
      </c>
    </row>
    <row r="38" spans="1:34" ht="112" x14ac:dyDescent="0.2">
      <c r="A38" s="139" t="s">
        <v>4316</v>
      </c>
      <c r="B38" s="71" t="s">
        <v>2513</v>
      </c>
      <c r="C38" s="71">
        <v>2002</v>
      </c>
      <c r="D38" s="123" t="s">
        <v>2592</v>
      </c>
      <c r="E38" s="71" t="s">
        <v>230</v>
      </c>
      <c r="F38" s="71" t="s">
        <v>2470</v>
      </c>
      <c r="G38" s="71" t="s">
        <v>2554</v>
      </c>
      <c r="H38" s="148">
        <v>441</v>
      </c>
      <c r="I38" s="148" t="s">
        <v>4260</v>
      </c>
      <c r="J38" s="148" t="s">
        <v>4260</v>
      </c>
      <c r="K38" s="148" t="s">
        <v>4260</v>
      </c>
      <c r="L38" s="195" t="s">
        <v>247</v>
      </c>
      <c r="M38" s="71" t="s">
        <v>2472</v>
      </c>
      <c r="N38" s="149">
        <v>6</v>
      </c>
      <c r="O38" s="123" t="s">
        <v>3120</v>
      </c>
      <c r="P38" s="71" t="s">
        <v>2593</v>
      </c>
      <c r="Q38" s="71" t="s">
        <v>2475</v>
      </c>
      <c r="R38" s="71" t="s">
        <v>1893</v>
      </c>
      <c r="S38" s="70" t="s">
        <v>255</v>
      </c>
      <c r="T38" s="70" t="s">
        <v>255</v>
      </c>
      <c r="U38" s="70" t="s">
        <v>255</v>
      </c>
      <c r="V38" s="70" t="s">
        <v>19</v>
      </c>
      <c r="W38" s="70" t="s">
        <v>18</v>
      </c>
      <c r="X38" s="70" t="s">
        <v>19</v>
      </c>
      <c r="Y38" s="70" t="s">
        <v>19</v>
      </c>
      <c r="Z38" s="70" t="s">
        <v>19</v>
      </c>
      <c r="AA38" s="70" t="s">
        <v>19</v>
      </c>
      <c r="AB38" s="70" t="s">
        <v>18</v>
      </c>
      <c r="AC38" s="70" t="s">
        <v>18</v>
      </c>
      <c r="AD38" s="70" t="s">
        <v>18</v>
      </c>
      <c r="AE38" s="148" t="s">
        <v>18</v>
      </c>
      <c r="AF38" s="148" t="s">
        <v>4202</v>
      </c>
      <c r="AG38" s="148" t="s">
        <v>4268</v>
      </c>
      <c r="AH38" s="149" t="s">
        <v>4268</v>
      </c>
    </row>
    <row r="39" spans="1:34" ht="112" x14ac:dyDescent="0.2">
      <c r="A39" s="139" t="s">
        <v>4109</v>
      </c>
      <c r="B39" s="71" t="s">
        <v>128</v>
      </c>
      <c r="C39" s="71">
        <v>2010</v>
      </c>
      <c r="D39" s="123" t="s">
        <v>133</v>
      </c>
      <c r="E39" s="71" t="s">
        <v>230</v>
      </c>
      <c r="F39" s="71" t="s">
        <v>419</v>
      </c>
      <c r="G39" s="71" t="s">
        <v>560</v>
      </c>
      <c r="H39" s="148">
        <v>74</v>
      </c>
      <c r="I39" s="148" t="s">
        <v>4260</v>
      </c>
      <c r="J39" s="148" t="s">
        <v>4260</v>
      </c>
      <c r="K39" s="163" t="s">
        <v>4110</v>
      </c>
      <c r="L39" s="181" t="s">
        <v>800</v>
      </c>
      <c r="M39" s="71" t="s">
        <v>2594</v>
      </c>
      <c r="N39" s="149">
        <v>12</v>
      </c>
      <c r="O39" s="123" t="s">
        <v>3986</v>
      </c>
      <c r="P39" s="71" t="s">
        <v>559</v>
      </c>
      <c r="Q39" s="71" t="s">
        <v>2595</v>
      </c>
      <c r="R39" s="71">
        <v>29</v>
      </c>
      <c r="S39" s="70" t="s">
        <v>265</v>
      </c>
      <c r="T39" s="70" t="s">
        <v>558</v>
      </c>
      <c r="U39" s="70" t="s">
        <v>255</v>
      </c>
      <c r="V39" s="70" t="s">
        <v>19</v>
      </c>
      <c r="W39" s="70" t="s">
        <v>19</v>
      </c>
      <c r="X39" s="70" t="s">
        <v>19</v>
      </c>
      <c r="Y39" s="148" t="s">
        <v>19</v>
      </c>
      <c r="Z39" s="148" t="s">
        <v>18</v>
      </c>
      <c r="AA39" s="148" t="s">
        <v>18</v>
      </c>
      <c r="AB39" s="148" t="s">
        <v>18</v>
      </c>
      <c r="AC39" s="70" t="s">
        <v>18</v>
      </c>
      <c r="AD39" s="70" t="s">
        <v>18</v>
      </c>
      <c r="AE39" s="148" t="s">
        <v>18</v>
      </c>
      <c r="AF39" s="148" t="s">
        <v>4205</v>
      </c>
      <c r="AG39" s="148" t="s">
        <v>4268</v>
      </c>
      <c r="AH39" s="149" t="s">
        <v>4268</v>
      </c>
    </row>
    <row r="40" spans="1:34" ht="48" x14ac:dyDescent="0.2">
      <c r="A40" s="143"/>
      <c r="B40" s="76" t="s">
        <v>3755</v>
      </c>
      <c r="C40" s="76">
        <v>2012</v>
      </c>
      <c r="D40" s="125" t="s">
        <v>178</v>
      </c>
      <c r="E40" s="76" t="s">
        <v>241</v>
      </c>
      <c r="F40" s="76" t="s">
        <v>2596</v>
      </c>
      <c r="G40" s="76" t="s">
        <v>1856</v>
      </c>
      <c r="H40" s="148">
        <v>60</v>
      </c>
      <c r="I40" s="148" t="s">
        <v>3935</v>
      </c>
      <c r="J40" s="148" t="s">
        <v>3935</v>
      </c>
      <c r="K40" s="148" t="s">
        <v>4260</v>
      </c>
      <c r="L40" s="183" t="s">
        <v>1857</v>
      </c>
      <c r="M40" s="76" t="s">
        <v>4054</v>
      </c>
      <c r="N40" s="149">
        <v>24</v>
      </c>
      <c r="O40" s="125" t="s">
        <v>3121</v>
      </c>
      <c r="P40" s="76" t="s">
        <v>1860</v>
      </c>
      <c r="Q40" s="76" t="s">
        <v>1861</v>
      </c>
      <c r="R40" s="76">
        <v>2</v>
      </c>
      <c r="S40" s="75" t="s">
        <v>572</v>
      </c>
      <c r="T40" s="75" t="s">
        <v>1858</v>
      </c>
      <c r="U40" s="75" t="s">
        <v>255</v>
      </c>
      <c r="V40" s="75" t="s">
        <v>18</v>
      </c>
      <c r="W40" s="75" t="s">
        <v>18</v>
      </c>
      <c r="X40" s="75" t="s">
        <v>18</v>
      </c>
      <c r="Y40" s="70" t="s">
        <v>18</v>
      </c>
      <c r="Z40" s="70" t="s">
        <v>18</v>
      </c>
      <c r="AA40" s="70" t="s">
        <v>18</v>
      </c>
      <c r="AB40" s="70" t="s">
        <v>18</v>
      </c>
      <c r="AC40" s="75" t="s">
        <v>19</v>
      </c>
      <c r="AD40" s="70" t="s">
        <v>19</v>
      </c>
      <c r="AE40" s="148" t="s">
        <v>19</v>
      </c>
      <c r="AF40" s="90" t="s">
        <v>4244</v>
      </c>
      <c r="AG40" s="90" t="s">
        <v>4244</v>
      </c>
      <c r="AH40" s="149" t="s">
        <v>4294</v>
      </c>
    </row>
    <row r="41" spans="1:34" ht="80" x14ac:dyDescent="0.2">
      <c r="A41" s="139" t="s">
        <v>4214</v>
      </c>
      <c r="B41" s="70" t="s">
        <v>752</v>
      </c>
      <c r="C41" s="70">
        <v>2013</v>
      </c>
      <c r="D41" s="139" t="s">
        <v>751</v>
      </c>
      <c r="E41" s="70" t="s">
        <v>241</v>
      </c>
      <c r="F41" s="70" t="s">
        <v>3297</v>
      </c>
      <c r="G41" s="70" t="s">
        <v>3298</v>
      </c>
      <c r="H41" s="148">
        <v>40</v>
      </c>
      <c r="I41" s="148" t="s">
        <v>4260</v>
      </c>
      <c r="J41" s="148" t="s">
        <v>4260</v>
      </c>
      <c r="K41" s="148" t="s">
        <v>4260</v>
      </c>
      <c r="L41" s="185" t="s">
        <v>255</v>
      </c>
      <c r="M41" s="70" t="s">
        <v>3299</v>
      </c>
      <c r="N41" s="149">
        <f>44/30</f>
        <v>1.4666666666666666</v>
      </c>
      <c r="O41" s="139" t="s">
        <v>3775</v>
      </c>
      <c r="P41" s="70" t="s">
        <v>3300</v>
      </c>
      <c r="Q41" s="70" t="s">
        <v>1867</v>
      </c>
      <c r="R41" s="70">
        <v>0</v>
      </c>
      <c r="S41" s="70" t="s">
        <v>643</v>
      </c>
      <c r="T41" s="70" t="s">
        <v>252</v>
      </c>
      <c r="U41" s="70" t="s">
        <v>252</v>
      </c>
      <c r="V41" s="70" t="s">
        <v>18</v>
      </c>
      <c r="W41" s="70" t="s">
        <v>19</v>
      </c>
      <c r="X41" s="70" t="s">
        <v>18</v>
      </c>
      <c r="Y41" s="70" t="s">
        <v>19</v>
      </c>
      <c r="Z41" s="70" t="s">
        <v>18</v>
      </c>
      <c r="AA41" s="70" t="s">
        <v>255</v>
      </c>
      <c r="AB41" s="70" t="s">
        <v>255</v>
      </c>
      <c r="AC41" s="70" t="s">
        <v>255</v>
      </c>
      <c r="AD41" s="70" t="s">
        <v>18</v>
      </c>
      <c r="AE41" s="148" t="s">
        <v>18</v>
      </c>
      <c r="AF41" s="148" t="s">
        <v>4203</v>
      </c>
      <c r="AG41" s="148" t="s">
        <v>4268</v>
      </c>
      <c r="AH41" s="149" t="s">
        <v>4268</v>
      </c>
    </row>
    <row r="42" spans="1:34" ht="48" x14ac:dyDescent="0.2">
      <c r="A42" s="139" t="s">
        <v>2477</v>
      </c>
      <c r="B42" s="71" t="s">
        <v>617</v>
      </c>
      <c r="C42" s="71">
        <v>2011</v>
      </c>
      <c r="D42" s="123" t="s">
        <v>616</v>
      </c>
      <c r="E42" s="71" t="s">
        <v>241</v>
      </c>
      <c r="F42" s="71" t="s">
        <v>622</v>
      </c>
      <c r="G42" s="71" t="s">
        <v>619</v>
      </c>
      <c r="H42" s="148">
        <v>14</v>
      </c>
      <c r="I42" s="148" t="s">
        <v>3935</v>
      </c>
      <c r="J42" s="148" t="s">
        <v>3935</v>
      </c>
      <c r="K42" s="148" t="s">
        <v>4260</v>
      </c>
      <c r="L42" s="181" t="s">
        <v>621</v>
      </c>
      <c r="M42" s="71" t="s">
        <v>3122</v>
      </c>
      <c r="N42" s="149">
        <f>18.5+2</f>
        <v>20.5</v>
      </c>
      <c r="O42" s="123" t="s">
        <v>4033</v>
      </c>
      <c r="P42" s="71" t="s">
        <v>386</v>
      </c>
      <c r="Q42" s="71" t="s">
        <v>256</v>
      </c>
      <c r="R42" s="71">
        <v>0</v>
      </c>
      <c r="S42" s="70" t="s">
        <v>255</v>
      </c>
      <c r="T42" s="70" t="s">
        <v>618</v>
      </c>
      <c r="U42" s="70" t="s">
        <v>620</v>
      </c>
      <c r="V42" s="70" t="s">
        <v>18</v>
      </c>
      <c r="W42" s="70" t="s">
        <v>18</v>
      </c>
      <c r="X42" s="70" t="s">
        <v>18</v>
      </c>
      <c r="Y42" s="75" t="s">
        <v>19</v>
      </c>
      <c r="Z42" s="75" t="s">
        <v>18</v>
      </c>
      <c r="AA42" s="75" t="s">
        <v>18</v>
      </c>
      <c r="AB42" s="75" t="s">
        <v>18</v>
      </c>
      <c r="AC42" s="70" t="s">
        <v>18</v>
      </c>
      <c r="AD42" s="70" t="s">
        <v>19</v>
      </c>
      <c r="AE42" s="148" t="s">
        <v>19</v>
      </c>
      <c r="AF42" s="90" t="s">
        <v>4244</v>
      </c>
      <c r="AG42" s="90" t="s">
        <v>4244</v>
      </c>
      <c r="AH42" t="s">
        <v>4244</v>
      </c>
    </row>
    <row r="43" spans="1:34" ht="48" x14ac:dyDescent="0.2">
      <c r="A43" s="70" t="s">
        <v>4262</v>
      </c>
      <c r="B43" s="71" t="s">
        <v>880</v>
      </c>
      <c r="C43" s="71">
        <v>2014</v>
      </c>
      <c r="D43" s="123" t="s">
        <v>879</v>
      </c>
      <c r="E43" s="71" t="s">
        <v>241</v>
      </c>
      <c r="F43" s="71" t="s">
        <v>884</v>
      </c>
      <c r="G43" s="71" t="s">
        <v>882</v>
      </c>
      <c r="H43" s="148">
        <v>155</v>
      </c>
      <c r="I43" s="148" t="s">
        <v>3935</v>
      </c>
      <c r="J43" s="148" t="s">
        <v>3935</v>
      </c>
      <c r="K43" s="163" t="s">
        <v>4112</v>
      </c>
      <c r="L43" s="181" t="s">
        <v>800</v>
      </c>
      <c r="M43" s="71" t="s">
        <v>4111</v>
      </c>
      <c r="N43" s="149">
        <v>14</v>
      </c>
      <c r="O43" s="123" t="s">
        <v>3113</v>
      </c>
      <c r="P43" s="71" t="s">
        <v>878</v>
      </c>
      <c r="Q43" s="71" t="s">
        <v>883</v>
      </c>
      <c r="R43" s="71">
        <v>28</v>
      </c>
      <c r="S43" s="70" t="s">
        <v>255</v>
      </c>
      <c r="T43" s="70" t="s">
        <v>255</v>
      </c>
      <c r="U43" s="70" t="s">
        <v>255</v>
      </c>
      <c r="V43" s="70" t="s">
        <v>18</v>
      </c>
      <c r="W43" s="70" t="s">
        <v>18</v>
      </c>
      <c r="X43" s="70" t="s">
        <v>18</v>
      </c>
      <c r="Y43" s="75" t="s">
        <v>19</v>
      </c>
      <c r="Z43" s="75" t="s">
        <v>18</v>
      </c>
      <c r="AA43" s="75" t="s">
        <v>18</v>
      </c>
      <c r="AB43" s="75" t="s">
        <v>18</v>
      </c>
      <c r="AC43" s="70" t="s">
        <v>255</v>
      </c>
      <c r="AD43" s="70" t="s">
        <v>4113</v>
      </c>
      <c r="AE43" s="148" t="s">
        <v>18</v>
      </c>
      <c r="AF43" s="148" t="s">
        <v>4245</v>
      </c>
      <c r="AG43" s="148" t="s">
        <v>4268</v>
      </c>
      <c r="AH43" t="s">
        <v>4299</v>
      </c>
    </row>
    <row r="44" spans="1:34" ht="64" x14ac:dyDescent="0.2">
      <c r="A44" s="139" t="s">
        <v>4093</v>
      </c>
      <c r="B44" s="71" t="s">
        <v>886</v>
      </c>
      <c r="C44" s="71">
        <v>2014</v>
      </c>
      <c r="D44" s="123" t="s">
        <v>2598</v>
      </c>
      <c r="E44" s="71" t="s">
        <v>230</v>
      </c>
      <c r="F44" s="71" t="s">
        <v>887</v>
      </c>
      <c r="G44" s="71" t="s">
        <v>891</v>
      </c>
      <c r="H44" s="148">
        <v>102</v>
      </c>
      <c r="I44" s="148">
        <v>59.4</v>
      </c>
      <c r="J44" s="148">
        <v>10.9</v>
      </c>
      <c r="K44" s="148" t="s">
        <v>4260</v>
      </c>
      <c r="L44" s="181" t="s">
        <v>800</v>
      </c>
      <c r="M44" s="71" t="s">
        <v>890</v>
      </c>
      <c r="N44" s="149">
        <v>6</v>
      </c>
      <c r="O44" s="123" t="s">
        <v>3124</v>
      </c>
      <c r="P44" s="71" t="s">
        <v>386</v>
      </c>
      <c r="Q44" s="71" t="s">
        <v>892</v>
      </c>
      <c r="R44" s="71">
        <v>4</v>
      </c>
      <c r="S44" s="70" t="s">
        <v>840</v>
      </c>
      <c r="T44" s="70" t="s">
        <v>888</v>
      </c>
      <c r="U44" s="70" t="s">
        <v>889</v>
      </c>
      <c r="V44" s="70" t="s">
        <v>18</v>
      </c>
      <c r="W44" s="70" t="s">
        <v>18</v>
      </c>
      <c r="X44" s="70" t="s">
        <v>18</v>
      </c>
      <c r="Y44" s="75" t="s">
        <v>18</v>
      </c>
      <c r="Z44" s="75" t="s">
        <v>18</v>
      </c>
      <c r="AA44" s="75" t="s">
        <v>18</v>
      </c>
      <c r="AB44" s="75" t="s">
        <v>18</v>
      </c>
      <c r="AC44" s="70" t="s">
        <v>19</v>
      </c>
      <c r="AD44" s="70" t="s">
        <v>4113</v>
      </c>
      <c r="AE44" s="148" t="s">
        <v>18</v>
      </c>
      <c r="AF44" s="148" t="s">
        <v>4245</v>
      </c>
      <c r="AG44" s="148" t="s">
        <v>4268</v>
      </c>
      <c r="AH44" s="148" t="s">
        <v>4268</v>
      </c>
    </row>
    <row r="45" spans="1:34" ht="48" x14ac:dyDescent="0.2">
      <c r="A45" s="139"/>
      <c r="B45" s="71" t="s">
        <v>1193</v>
      </c>
      <c r="C45" s="71">
        <v>2016</v>
      </c>
      <c r="D45" s="123" t="s">
        <v>2599</v>
      </c>
      <c r="E45" s="71" t="s">
        <v>230</v>
      </c>
      <c r="F45" s="71" t="s">
        <v>374</v>
      </c>
      <c r="G45" s="71" t="s">
        <v>2600</v>
      </c>
      <c r="H45" s="148">
        <v>207</v>
      </c>
      <c r="I45" s="148" t="s">
        <v>3935</v>
      </c>
      <c r="J45" s="148" t="s">
        <v>3935</v>
      </c>
      <c r="K45" s="148" t="s">
        <v>4260</v>
      </c>
      <c r="L45" s="181" t="s">
        <v>247</v>
      </c>
      <c r="M45" s="71" t="s">
        <v>2601</v>
      </c>
      <c r="N45" s="149">
        <v>3</v>
      </c>
      <c r="O45" s="123" t="s">
        <v>3876</v>
      </c>
      <c r="P45" s="71" t="s">
        <v>2602</v>
      </c>
      <c r="Q45" s="71" t="s">
        <v>1200</v>
      </c>
      <c r="R45" s="71">
        <v>14</v>
      </c>
      <c r="S45" s="70" t="s">
        <v>1197</v>
      </c>
      <c r="T45" s="70" t="s">
        <v>1198</v>
      </c>
      <c r="U45" s="70" t="s">
        <v>255</v>
      </c>
      <c r="V45" s="70" t="s">
        <v>18</v>
      </c>
      <c r="W45" s="70" t="s">
        <v>18</v>
      </c>
      <c r="X45" s="70" t="s">
        <v>18</v>
      </c>
      <c r="Y45" s="70" t="s">
        <v>19</v>
      </c>
      <c r="Z45" s="70" t="s">
        <v>18</v>
      </c>
      <c r="AA45" s="70" t="s">
        <v>35</v>
      </c>
      <c r="AB45" s="70" t="s">
        <v>18</v>
      </c>
      <c r="AC45" s="70" t="s">
        <v>18</v>
      </c>
      <c r="AD45" s="70" t="s">
        <v>19</v>
      </c>
      <c r="AE45" s="148" t="s">
        <v>19</v>
      </c>
      <c r="AF45" s="90" t="s">
        <v>4244</v>
      </c>
      <c r="AG45" s="90" t="s">
        <v>4244</v>
      </c>
      <c r="AH45" s="149" t="s">
        <v>4244</v>
      </c>
    </row>
    <row r="46" spans="1:34" ht="64" x14ac:dyDescent="0.2">
      <c r="A46" s="139" t="s">
        <v>4276</v>
      </c>
      <c r="B46" s="71" t="s">
        <v>2528</v>
      </c>
      <c r="C46" s="71">
        <v>2007</v>
      </c>
      <c r="D46" s="123" t="s">
        <v>396</v>
      </c>
      <c r="E46" s="71" t="s">
        <v>230</v>
      </c>
      <c r="F46" s="71" t="s">
        <v>398</v>
      </c>
      <c r="G46" s="71" t="s">
        <v>402</v>
      </c>
      <c r="H46" s="148">
        <v>18</v>
      </c>
      <c r="I46" s="148">
        <v>66.38</v>
      </c>
      <c r="J46" s="148">
        <v>3.69</v>
      </c>
      <c r="K46" s="163" t="s">
        <v>4102</v>
      </c>
      <c r="L46" s="181" t="s">
        <v>399</v>
      </c>
      <c r="M46" s="140" t="s">
        <v>4098</v>
      </c>
      <c r="N46" s="149">
        <v>18</v>
      </c>
      <c r="O46" s="123" t="s">
        <v>3126</v>
      </c>
      <c r="P46" s="71" t="s">
        <v>400</v>
      </c>
      <c r="Q46" s="71" t="s">
        <v>401</v>
      </c>
      <c r="R46" s="71">
        <v>9</v>
      </c>
      <c r="S46" s="70" t="s">
        <v>1893</v>
      </c>
      <c r="T46" s="70" t="s">
        <v>1893</v>
      </c>
      <c r="U46" s="70" t="s">
        <v>1893</v>
      </c>
      <c r="V46" s="70" t="s">
        <v>18</v>
      </c>
      <c r="W46" s="70" t="s">
        <v>18</v>
      </c>
      <c r="X46" s="70" t="s">
        <v>18</v>
      </c>
      <c r="Y46" s="75" t="s">
        <v>19</v>
      </c>
      <c r="Z46" s="75" t="s">
        <v>18</v>
      </c>
      <c r="AA46" s="75" t="s">
        <v>18</v>
      </c>
      <c r="AB46" s="75" t="s">
        <v>18</v>
      </c>
      <c r="AC46" s="70" t="s">
        <v>19</v>
      </c>
      <c r="AD46" s="70" t="s">
        <v>19</v>
      </c>
      <c r="AE46" s="148" t="s">
        <v>18</v>
      </c>
      <c r="AF46" s="90" t="s">
        <v>4244</v>
      </c>
      <c r="AG46" s="90" t="s">
        <v>4244</v>
      </c>
      <c r="AH46" s="149" t="s">
        <v>4244</v>
      </c>
    </row>
    <row r="47" spans="1:34" ht="48" x14ac:dyDescent="0.2">
      <c r="A47" s="139" t="s">
        <v>4288</v>
      </c>
      <c r="B47" s="71" t="s">
        <v>416</v>
      </c>
      <c r="C47" s="71">
        <v>2001</v>
      </c>
      <c r="D47" s="123" t="s">
        <v>1365</v>
      </c>
      <c r="E47" s="71" t="s">
        <v>230</v>
      </c>
      <c r="F47" s="71" t="s">
        <v>1369</v>
      </c>
      <c r="G47" s="71" t="s">
        <v>1366</v>
      </c>
      <c r="H47" s="148">
        <v>52</v>
      </c>
      <c r="I47" s="148">
        <v>66.19</v>
      </c>
      <c r="J47" s="148">
        <v>13.46</v>
      </c>
      <c r="K47" s="148" t="s">
        <v>4260</v>
      </c>
      <c r="L47" s="181" t="s">
        <v>1368</v>
      </c>
      <c r="M47" s="71" t="s">
        <v>2606</v>
      </c>
      <c r="N47" s="149">
        <v>4</v>
      </c>
      <c r="O47" s="123" t="s">
        <v>4052</v>
      </c>
      <c r="P47" s="71" t="s">
        <v>2607</v>
      </c>
      <c r="Q47" s="71" t="s">
        <v>1371</v>
      </c>
      <c r="R47" s="71">
        <v>12</v>
      </c>
      <c r="S47" s="70" t="s">
        <v>255</v>
      </c>
      <c r="T47" s="70" t="s">
        <v>255</v>
      </c>
      <c r="U47" s="70" t="s">
        <v>484</v>
      </c>
      <c r="V47" s="70" t="s">
        <v>18</v>
      </c>
      <c r="W47" s="70" t="s">
        <v>18</v>
      </c>
      <c r="X47" s="70" t="s">
        <v>18</v>
      </c>
      <c r="Y47" s="70" t="s">
        <v>19</v>
      </c>
      <c r="Z47" s="70" t="s">
        <v>18</v>
      </c>
      <c r="AA47" s="70" t="s">
        <v>35</v>
      </c>
      <c r="AB47" s="70" t="s">
        <v>35</v>
      </c>
      <c r="AC47" s="75" t="s">
        <v>19</v>
      </c>
      <c r="AD47" s="70" t="s">
        <v>19</v>
      </c>
      <c r="AE47" s="148" t="s">
        <v>19</v>
      </c>
      <c r="AF47" s="90" t="s">
        <v>4244</v>
      </c>
      <c r="AG47" s="90" t="s">
        <v>4244</v>
      </c>
      <c r="AH47" s="149" t="s">
        <v>4244</v>
      </c>
    </row>
    <row r="48" spans="1:34" ht="32" x14ac:dyDescent="0.2">
      <c r="A48" s="143" t="s">
        <v>4283</v>
      </c>
      <c r="B48" s="76" t="s">
        <v>144</v>
      </c>
      <c r="C48" s="76">
        <v>2010</v>
      </c>
      <c r="D48" s="125" t="s">
        <v>146</v>
      </c>
      <c r="E48" s="76" t="s">
        <v>230</v>
      </c>
      <c r="F48" s="76" t="s">
        <v>94</v>
      </c>
      <c r="G48" s="76" t="s">
        <v>145</v>
      </c>
      <c r="H48" s="148">
        <v>42</v>
      </c>
      <c r="I48" s="148">
        <v>65.260000000000005</v>
      </c>
      <c r="J48" s="148">
        <v>10.72</v>
      </c>
      <c r="K48" s="148" t="s">
        <v>4260</v>
      </c>
      <c r="L48" s="183" t="s">
        <v>1801</v>
      </c>
      <c r="M48" s="76" t="s">
        <v>2609</v>
      </c>
      <c r="N48" s="149">
        <v>6</v>
      </c>
      <c r="O48" s="125" t="s">
        <v>3127</v>
      </c>
      <c r="P48" s="76" t="s">
        <v>1802</v>
      </c>
      <c r="Q48" s="76" t="s">
        <v>1782</v>
      </c>
      <c r="R48" s="76" t="s">
        <v>1893</v>
      </c>
      <c r="S48" s="75" t="s">
        <v>1800</v>
      </c>
      <c r="T48" s="75" t="s">
        <v>648</v>
      </c>
      <c r="U48" s="75" t="s">
        <v>1799</v>
      </c>
      <c r="V48" s="75" t="s">
        <v>18</v>
      </c>
      <c r="W48" s="75" t="s">
        <v>18</v>
      </c>
      <c r="X48" s="75" t="s">
        <v>18</v>
      </c>
      <c r="Y48" s="75" t="s">
        <v>19</v>
      </c>
      <c r="Z48" s="75" t="s">
        <v>18</v>
      </c>
      <c r="AA48" s="75" t="s">
        <v>255</v>
      </c>
      <c r="AB48" s="75" t="s">
        <v>255</v>
      </c>
      <c r="AC48" s="75" t="s">
        <v>255</v>
      </c>
      <c r="AD48" s="70" t="s">
        <v>19</v>
      </c>
      <c r="AE48" s="148" t="s">
        <v>19</v>
      </c>
      <c r="AF48" s="90" t="s">
        <v>4244</v>
      </c>
      <c r="AG48" s="90" t="s">
        <v>4244</v>
      </c>
      <c r="AH48" s="149" t="s">
        <v>4244</v>
      </c>
    </row>
    <row r="49" spans="1:34" ht="128" x14ac:dyDescent="0.2">
      <c r="A49" s="143" t="s">
        <v>4215</v>
      </c>
      <c r="B49" s="75" t="s">
        <v>194</v>
      </c>
      <c r="C49" s="75">
        <v>2014</v>
      </c>
      <c r="D49" s="143" t="s">
        <v>197</v>
      </c>
      <c r="E49" s="75" t="s">
        <v>230</v>
      </c>
      <c r="F49" s="75" t="s">
        <v>195</v>
      </c>
      <c r="G49" s="75" t="s">
        <v>3321</v>
      </c>
      <c r="H49" s="148">
        <v>14</v>
      </c>
      <c r="I49" s="148" t="s">
        <v>4260</v>
      </c>
      <c r="J49" s="148" t="s">
        <v>4260</v>
      </c>
      <c r="K49" s="148" t="s">
        <v>4260</v>
      </c>
      <c r="L49" s="188" t="s">
        <v>802</v>
      </c>
      <c r="M49" s="75" t="s">
        <v>196</v>
      </c>
      <c r="N49" s="158">
        <v>3</v>
      </c>
      <c r="O49" s="143" t="s">
        <v>4013</v>
      </c>
      <c r="P49" s="75" t="s">
        <v>1880</v>
      </c>
      <c r="Q49" s="75" t="s">
        <v>1893</v>
      </c>
      <c r="R49" s="75" t="s">
        <v>1893</v>
      </c>
      <c r="S49" s="75" t="s">
        <v>3322</v>
      </c>
      <c r="T49" s="75" t="s">
        <v>1893</v>
      </c>
      <c r="U49" s="75" t="s">
        <v>326</v>
      </c>
      <c r="V49" s="75" t="s">
        <v>19</v>
      </c>
      <c r="W49" s="75" t="s">
        <v>19</v>
      </c>
      <c r="X49" s="75" t="s">
        <v>19</v>
      </c>
      <c r="Y49" s="75" t="s">
        <v>19</v>
      </c>
      <c r="Z49" s="75" t="s">
        <v>19</v>
      </c>
      <c r="AA49" s="75" t="s">
        <v>18</v>
      </c>
      <c r="AB49" s="75" t="s">
        <v>18</v>
      </c>
      <c r="AC49" s="75" t="s">
        <v>18</v>
      </c>
      <c r="AD49" s="70" t="s">
        <v>18</v>
      </c>
      <c r="AE49" s="148" t="s">
        <v>18</v>
      </c>
      <c r="AF49" s="82" t="s">
        <v>4203</v>
      </c>
      <c r="AG49" s="148" t="s">
        <v>4268</v>
      </c>
      <c r="AH49" s="149" t="s">
        <v>4268</v>
      </c>
    </row>
    <row r="50" spans="1:34" ht="80" x14ac:dyDescent="0.2">
      <c r="A50" s="131" t="s">
        <v>4348</v>
      </c>
      <c r="B50" s="73" t="s">
        <v>900</v>
      </c>
      <c r="C50" s="73">
        <v>2014</v>
      </c>
      <c r="D50" s="131" t="s">
        <v>2610</v>
      </c>
      <c r="E50" s="73" t="s">
        <v>230</v>
      </c>
      <c r="F50" s="73" t="s">
        <v>908</v>
      </c>
      <c r="G50" s="73" t="s">
        <v>901</v>
      </c>
      <c r="H50" s="148">
        <v>222</v>
      </c>
      <c r="I50" s="148">
        <v>70.099999999999994</v>
      </c>
      <c r="J50" s="148">
        <v>13.1</v>
      </c>
      <c r="K50" s="165" t="s">
        <v>3570</v>
      </c>
      <c r="L50" s="186" t="s">
        <v>905</v>
      </c>
      <c r="M50" s="73" t="s">
        <v>2611</v>
      </c>
      <c r="N50" s="154">
        <v>18</v>
      </c>
      <c r="O50" s="121" t="s">
        <v>3777</v>
      </c>
      <c r="P50" s="73" t="s">
        <v>2612</v>
      </c>
      <c r="Q50" s="73" t="s">
        <v>902</v>
      </c>
      <c r="R50" s="73">
        <v>21</v>
      </c>
      <c r="S50" s="73" t="s">
        <v>903</v>
      </c>
      <c r="T50" s="73" t="s">
        <v>255</v>
      </c>
      <c r="U50" s="73" t="s">
        <v>889</v>
      </c>
      <c r="V50" s="73" t="s">
        <v>18</v>
      </c>
      <c r="W50" s="73" t="s">
        <v>18</v>
      </c>
      <c r="X50" s="73" t="s">
        <v>18</v>
      </c>
      <c r="Y50" s="73" t="s">
        <v>19</v>
      </c>
      <c r="Z50" s="73" t="s">
        <v>18</v>
      </c>
      <c r="AA50" s="73" t="s">
        <v>19</v>
      </c>
      <c r="AB50" s="73" t="s">
        <v>255</v>
      </c>
      <c r="AC50" s="70" t="s">
        <v>19</v>
      </c>
      <c r="AD50" s="148" t="s">
        <v>18</v>
      </c>
      <c r="AE50" s="148" t="s">
        <v>18</v>
      </c>
      <c r="AF50" s="148" t="s">
        <v>4202</v>
      </c>
      <c r="AG50" s="148" t="s">
        <v>4268</v>
      </c>
      <c r="AH50" s="154" t="s">
        <v>4268</v>
      </c>
    </row>
    <row r="51" spans="1:34" ht="48" x14ac:dyDescent="0.2">
      <c r="A51" s="139" t="s">
        <v>4114</v>
      </c>
      <c r="B51" s="71" t="s">
        <v>2987</v>
      </c>
      <c r="C51" s="71">
        <v>2005</v>
      </c>
      <c r="D51" s="139" t="s">
        <v>2988</v>
      </c>
      <c r="E51" s="71" t="s">
        <v>230</v>
      </c>
      <c r="F51" s="71" t="s">
        <v>755</v>
      </c>
      <c r="G51" s="71" t="s">
        <v>2989</v>
      </c>
      <c r="H51" s="148">
        <v>193</v>
      </c>
      <c r="I51" s="148" t="s">
        <v>4260</v>
      </c>
      <c r="J51" s="148" t="s">
        <v>4260</v>
      </c>
      <c r="K51" s="163" t="s">
        <v>4115</v>
      </c>
      <c r="L51" s="181" t="s">
        <v>443</v>
      </c>
      <c r="M51" s="140" t="s">
        <v>4055</v>
      </c>
      <c r="N51" s="149">
        <v>24</v>
      </c>
      <c r="O51" s="123" t="s">
        <v>3828</v>
      </c>
      <c r="P51" s="71" t="s">
        <v>2991</v>
      </c>
      <c r="Q51" s="71" t="s">
        <v>2992</v>
      </c>
      <c r="R51" s="71">
        <v>38</v>
      </c>
      <c r="S51" s="70" t="s">
        <v>251</v>
      </c>
      <c r="T51" s="70" t="s">
        <v>251</v>
      </c>
      <c r="U51" s="70" t="s">
        <v>255</v>
      </c>
      <c r="V51" s="70" t="s">
        <v>18</v>
      </c>
      <c r="W51" s="70" t="s">
        <v>18</v>
      </c>
      <c r="X51" s="70" t="s">
        <v>18</v>
      </c>
      <c r="Y51" s="70" t="s">
        <v>694</v>
      </c>
      <c r="Z51" s="70" t="s">
        <v>19</v>
      </c>
      <c r="AA51" s="70" t="s">
        <v>19</v>
      </c>
      <c r="AB51" s="70" t="s">
        <v>35</v>
      </c>
      <c r="AC51" s="70" t="s">
        <v>18</v>
      </c>
      <c r="AD51" s="70" t="s">
        <v>19</v>
      </c>
      <c r="AE51" s="148" t="s">
        <v>18</v>
      </c>
      <c r="AF51" s="90" t="s">
        <v>4244</v>
      </c>
      <c r="AG51" s="90" t="s">
        <v>4244</v>
      </c>
      <c r="AH51" s="149" t="s">
        <v>4244</v>
      </c>
    </row>
    <row r="52" spans="1:34" ht="64" x14ac:dyDescent="0.2">
      <c r="A52" s="143"/>
      <c r="B52" s="76" t="s">
        <v>3756</v>
      </c>
      <c r="C52" s="76">
        <v>2011</v>
      </c>
      <c r="D52" s="125" t="s">
        <v>170</v>
      </c>
      <c r="E52" s="76" t="s">
        <v>241</v>
      </c>
      <c r="F52" s="76" t="s">
        <v>169</v>
      </c>
      <c r="G52" s="76" t="s">
        <v>1841</v>
      </c>
      <c r="H52" s="148">
        <v>100</v>
      </c>
      <c r="I52" s="148" t="s">
        <v>3935</v>
      </c>
      <c r="J52" s="148" t="s">
        <v>3935</v>
      </c>
      <c r="K52" s="148" t="s">
        <v>4260</v>
      </c>
      <c r="L52" s="183" t="s">
        <v>522</v>
      </c>
      <c r="M52" s="76" t="s">
        <v>2613</v>
      </c>
      <c r="N52" s="149">
        <f>65/30+180/30</f>
        <v>8.1666666666666661</v>
      </c>
      <c r="O52" s="125" t="s">
        <v>3127</v>
      </c>
      <c r="P52" s="76" t="s">
        <v>1782</v>
      </c>
      <c r="Q52" s="76" t="s">
        <v>2614</v>
      </c>
      <c r="R52" s="76">
        <v>22</v>
      </c>
      <c r="S52" s="75" t="s">
        <v>255</v>
      </c>
      <c r="T52" s="75" t="s">
        <v>1839</v>
      </c>
      <c r="U52" s="75" t="s">
        <v>255</v>
      </c>
      <c r="V52" s="75" t="s">
        <v>18</v>
      </c>
      <c r="W52" s="75" t="s">
        <v>18</v>
      </c>
      <c r="X52" s="75" t="s">
        <v>18</v>
      </c>
      <c r="Y52" s="70" t="s">
        <v>2016</v>
      </c>
      <c r="Z52" s="70" t="s">
        <v>18</v>
      </c>
      <c r="AA52" s="70" t="s">
        <v>35</v>
      </c>
      <c r="AB52" s="70" t="s">
        <v>35</v>
      </c>
      <c r="AC52" s="70" t="s">
        <v>18</v>
      </c>
      <c r="AD52" s="70" t="s">
        <v>19</v>
      </c>
      <c r="AE52" s="148" t="s">
        <v>19</v>
      </c>
      <c r="AF52" s="90" t="s">
        <v>4244</v>
      </c>
      <c r="AG52" s="90" t="s">
        <v>4244</v>
      </c>
      <c r="AH52" s="149" t="s">
        <v>4244</v>
      </c>
    </row>
    <row r="53" spans="1:34" ht="96" x14ac:dyDescent="0.2">
      <c r="A53" s="139"/>
      <c r="B53" s="71" t="s">
        <v>566</v>
      </c>
      <c r="C53" s="71">
        <v>2010</v>
      </c>
      <c r="D53" s="123" t="s">
        <v>565</v>
      </c>
      <c r="E53" s="71" t="s">
        <v>230</v>
      </c>
      <c r="F53" s="71" t="s">
        <v>567</v>
      </c>
      <c r="G53" s="71" t="s">
        <v>1986</v>
      </c>
      <c r="H53" s="148">
        <v>164</v>
      </c>
      <c r="I53" s="148">
        <v>72</v>
      </c>
      <c r="J53" s="148">
        <v>7.5</v>
      </c>
      <c r="K53" s="148" t="s">
        <v>4260</v>
      </c>
      <c r="L53" s="181" t="s">
        <v>800</v>
      </c>
      <c r="M53" s="71" t="s">
        <v>2590</v>
      </c>
      <c r="N53" s="149">
        <v>12</v>
      </c>
      <c r="O53" s="123" t="s">
        <v>4076</v>
      </c>
      <c r="P53" s="71" t="s">
        <v>2615</v>
      </c>
      <c r="Q53" s="71" t="s">
        <v>571</v>
      </c>
      <c r="R53" s="71">
        <v>63</v>
      </c>
      <c r="S53" s="70" t="s">
        <v>572</v>
      </c>
      <c r="T53" s="70" t="s">
        <v>255</v>
      </c>
      <c r="U53" s="70" t="s">
        <v>35</v>
      </c>
      <c r="V53" s="70" t="s">
        <v>19</v>
      </c>
      <c r="W53" s="70" t="s">
        <v>19</v>
      </c>
      <c r="X53" s="70" t="s">
        <v>19</v>
      </c>
      <c r="Y53" s="75" t="s">
        <v>19</v>
      </c>
      <c r="Z53" s="75" t="s">
        <v>18</v>
      </c>
      <c r="AA53" s="75" t="s">
        <v>18</v>
      </c>
      <c r="AB53" s="75" t="s">
        <v>18</v>
      </c>
      <c r="AC53" s="70" t="s">
        <v>35</v>
      </c>
      <c r="AD53" s="70" t="s">
        <v>19</v>
      </c>
      <c r="AE53" s="148" t="s">
        <v>19</v>
      </c>
      <c r="AF53" s="90" t="s">
        <v>4244</v>
      </c>
      <c r="AG53" s="90" t="s">
        <v>4244</v>
      </c>
      <c r="AH53" s="149" t="s">
        <v>4295</v>
      </c>
    </row>
    <row r="54" spans="1:34" ht="128" x14ac:dyDescent="0.2">
      <c r="A54" s="139" t="s">
        <v>4319</v>
      </c>
      <c r="B54" s="71" t="s">
        <v>1211</v>
      </c>
      <c r="C54" s="71">
        <v>2016</v>
      </c>
      <c r="D54" s="123" t="s">
        <v>2616</v>
      </c>
      <c r="E54" s="71" t="s">
        <v>230</v>
      </c>
      <c r="F54" s="71" t="s">
        <v>2617</v>
      </c>
      <c r="G54" s="71" t="s">
        <v>1214</v>
      </c>
      <c r="H54" s="148">
        <v>40</v>
      </c>
      <c r="I54" s="148" t="s">
        <v>3935</v>
      </c>
      <c r="J54" s="148" t="s">
        <v>3935</v>
      </c>
      <c r="K54" s="148" t="s">
        <v>4260</v>
      </c>
      <c r="L54" s="195" t="s">
        <v>1212</v>
      </c>
      <c r="M54" s="140" t="s">
        <v>2618</v>
      </c>
      <c r="N54" s="149">
        <v>14</v>
      </c>
      <c r="O54" s="123" t="s">
        <v>4022</v>
      </c>
      <c r="P54" s="71" t="s">
        <v>386</v>
      </c>
      <c r="Q54" s="71" t="s">
        <v>256</v>
      </c>
      <c r="R54" s="71">
        <v>0</v>
      </c>
      <c r="S54" s="70" t="s">
        <v>1216</v>
      </c>
      <c r="T54" s="70" t="s">
        <v>255</v>
      </c>
      <c r="U54" s="70" t="s">
        <v>1217</v>
      </c>
      <c r="V54" s="70" t="s">
        <v>19</v>
      </c>
      <c r="W54" s="70" t="s">
        <v>19</v>
      </c>
      <c r="X54" s="70" t="s">
        <v>19</v>
      </c>
      <c r="Y54" s="70" t="s">
        <v>19</v>
      </c>
      <c r="Z54" s="70" t="s">
        <v>18</v>
      </c>
      <c r="AA54" s="70" t="s">
        <v>19</v>
      </c>
      <c r="AB54" s="70" t="s">
        <v>255</v>
      </c>
      <c r="AC54" s="75" t="s">
        <v>19</v>
      </c>
      <c r="AD54" s="70" t="s">
        <v>19</v>
      </c>
      <c r="AE54" s="148" t="s">
        <v>18</v>
      </c>
      <c r="AF54" s="90" t="s">
        <v>4244</v>
      </c>
      <c r="AG54" s="90" t="s">
        <v>4244</v>
      </c>
      <c r="AH54" s="149" t="s">
        <v>4284</v>
      </c>
    </row>
    <row r="55" spans="1:34" ht="32" x14ac:dyDescent="0.2">
      <c r="A55" s="176" t="s">
        <v>3109</v>
      </c>
      <c r="B55" s="148" t="s">
        <v>453</v>
      </c>
      <c r="C55" s="148">
        <v>2008</v>
      </c>
      <c r="D55" s="176" t="s">
        <v>452</v>
      </c>
      <c r="E55" s="148" t="s">
        <v>230</v>
      </c>
      <c r="F55" s="148" t="s">
        <v>1967</v>
      </c>
      <c r="G55" s="148" t="s">
        <v>1968</v>
      </c>
      <c r="H55" s="148">
        <v>359</v>
      </c>
      <c r="I55" s="148">
        <v>80.8</v>
      </c>
      <c r="J55" s="148">
        <v>4.7</v>
      </c>
      <c r="K55" s="148" t="s">
        <v>4260</v>
      </c>
      <c r="L55" s="182" t="s">
        <v>1966</v>
      </c>
      <c r="M55" s="148" t="s">
        <v>2619</v>
      </c>
      <c r="N55" s="150">
        <f>50/30</f>
        <v>1.6666666666666667</v>
      </c>
      <c r="O55" s="176" t="s">
        <v>3830</v>
      </c>
      <c r="P55" s="148" t="s">
        <v>1782</v>
      </c>
      <c r="Q55" s="148" t="s">
        <v>2620</v>
      </c>
      <c r="R55" s="148">
        <v>23</v>
      </c>
      <c r="S55" s="148" t="s">
        <v>484</v>
      </c>
      <c r="T55" s="148" t="s">
        <v>255</v>
      </c>
      <c r="U55" s="148" t="s">
        <v>484</v>
      </c>
      <c r="V55" s="148" t="s">
        <v>18</v>
      </c>
      <c r="W55" s="148" t="s">
        <v>18</v>
      </c>
      <c r="X55" s="148" t="s">
        <v>18</v>
      </c>
      <c r="Y55" s="70" t="s">
        <v>18</v>
      </c>
      <c r="Z55" s="70" t="s">
        <v>18</v>
      </c>
      <c r="AA55" s="70" t="s">
        <v>18</v>
      </c>
      <c r="AB55" s="70" t="s">
        <v>18</v>
      </c>
      <c r="AC55" s="70" t="s">
        <v>18</v>
      </c>
      <c r="AD55" s="70" t="s">
        <v>19</v>
      </c>
      <c r="AE55" s="148" t="s">
        <v>19</v>
      </c>
      <c r="AF55" s="90" t="s">
        <v>4244</v>
      </c>
      <c r="AG55" s="90" t="s">
        <v>4244</v>
      </c>
      <c r="AH55" s="149" t="s">
        <v>4284</v>
      </c>
    </row>
    <row r="56" spans="1:34" ht="64" x14ac:dyDescent="0.2">
      <c r="A56" s="139" t="s">
        <v>4216</v>
      </c>
      <c r="B56" s="70" t="s">
        <v>2041</v>
      </c>
      <c r="C56" s="70">
        <v>2002</v>
      </c>
      <c r="D56" s="139" t="s">
        <v>2042</v>
      </c>
      <c r="E56" s="70" t="s">
        <v>230</v>
      </c>
      <c r="F56" s="70" t="s">
        <v>755</v>
      </c>
      <c r="G56" s="70" t="s">
        <v>4255</v>
      </c>
      <c r="H56" s="148">
        <v>334</v>
      </c>
      <c r="I56" s="148" t="s">
        <v>4260</v>
      </c>
      <c r="J56" s="148" t="s">
        <v>4260</v>
      </c>
      <c r="K56" s="163" t="s">
        <v>3457</v>
      </c>
      <c r="L56" s="185" t="s">
        <v>247</v>
      </c>
      <c r="M56" s="70" t="s">
        <v>1351</v>
      </c>
      <c r="N56" s="149">
        <f>10*12</f>
        <v>120</v>
      </c>
      <c r="O56" s="139" t="s">
        <v>422</v>
      </c>
      <c r="P56" s="70" t="s">
        <v>3458</v>
      </c>
      <c r="Q56" s="70" t="s">
        <v>3459</v>
      </c>
      <c r="R56" s="70">
        <v>80</v>
      </c>
      <c r="S56" s="70" t="s">
        <v>3456</v>
      </c>
      <c r="T56" s="70" t="s">
        <v>432</v>
      </c>
      <c r="U56" s="70" t="s">
        <v>1893</v>
      </c>
      <c r="V56" s="70" t="s">
        <v>18</v>
      </c>
      <c r="W56" s="70" t="s">
        <v>18</v>
      </c>
      <c r="X56" s="70" t="s">
        <v>18</v>
      </c>
      <c r="Y56" s="70" t="s">
        <v>3388</v>
      </c>
      <c r="Z56" s="70" t="s">
        <v>18</v>
      </c>
      <c r="AA56" s="70" t="s">
        <v>18</v>
      </c>
      <c r="AB56" s="70" t="s">
        <v>18</v>
      </c>
      <c r="AC56" s="70" t="s">
        <v>18</v>
      </c>
      <c r="AD56" s="70" t="s">
        <v>18</v>
      </c>
      <c r="AE56" s="148" t="s">
        <v>18</v>
      </c>
      <c r="AF56" s="148" t="s">
        <v>4203</v>
      </c>
      <c r="AG56" s="148" t="s">
        <v>4268</v>
      </c>
      <c r="AH56" s="149" t="s">
        <v>4268</v>
      </c>
    </row>
    <row r="57" spans="1:34" ht="64" x14ac:dyDescent="0.2">
      <c r="A57" s="139" t="s">
        <v>2997</v>
      </c>
      <c r="B57" s="70" t="s">
        <v>1218</v>
      </c>
      <c r="C57" s="70">
        <v>2016</v>
      </c>
      <c r="D57" s="139" t="s">
        <v>1219</v>
      </c>
      <c r="E57" s="70" t="s">
        <v>241</v>
      </c>
      <c r="F57" s="70" t="s">
        <v>3323</v>
      </c>
      <c r="G57" s="70" t="s">
        <v>3325</v>
      </c>
      <c r="H57" s="148">
        <v>137</v>
      </c>
      <c r="I57" s="148" t="s">
        <v>4260</v>
      </c>
      <c r="J57" s="148" t="s">
        <v>4260</v>
      </c>
      <c r="K57" s="148" t="s">
        <v>4260</v>
      </c>
      <c r="L57" s="185" t="s">
        <v>3324</v>
      </c>
      <c r="M57" s="70" t="s">
        <v>4259</v>
      </c>
      <c r="N57" s="149">
        <v>3</v>
      </c>
      <c r="O57" s="139" t="s">
        <v>4004</v>
      </c>
      <c r="P57" s="70" t="s">
        <v>4258</v>
      </c>
      <c r="Q57" s="70" t="s">
        <v>3326</v>
      </c>
      <c r="R57" s="70">
        <v>45</v>
      </c>
      <c r="S57" s="70" t="s">
        <v>1893</v>
      </c>
      <c r="T57" s="70" t="s">
        <v>1893</v>
      </c>
      <c r="U57" s="70" t="s">
        <v>1893</v>
      </c>
      <c r="V57" s="70" t="s">
        <v>19</v>
      </c>
      <c r="W57" s="70" t="s">
        <v>1893</v>
      </c>
      <c r="X57" s="70" t="s">
        <v>18</v>
      </c>
      <c r="Y57" s="70" t="s">
        <v>18</v>
      </c>
      <c r="Z57" s="70" t="s">
        <v>18</v>
      </c>
      <c r="AA57" s="70" t="s">
        <v>18</v>
      </c>
      <c r="AB57" s="70" t="s">
        <v>18</v>
      </c>
      <c r="AC57" s="70" t="s">
        <v>18</v>
      </c>
      <c r="AD57" s="148" t="s">
        <v>18</v>
      </c>
      <c r="AE57" s="148" t="s">
        <v>18</v>
      </c>
      <c r="AF57" s="148" t="s">
        <v>4203</v>
      </c>
      <c r="AG57" s="148" t="s">
        <v>4268</v>
      </c>
      <c r="AH57" s="149" t="s">
        <v>4268</v>
      </c>
    </row>
    <row r="58" spans="1:34" ht="112" x14ac:dyDescent="0.2">
      <c r="A58" s="131" t="s">
        <v>3641</v>
      </c>
      <c r="B58" s="73" t="s">
        <v>1972</v>
      </c>
      <c r="C58" s="73">
        <v>2008</v>
      </c>
      <c r="D58" s="121" t="s">
        <v>455</v>
      </c>
      <c r="E58" s="73" t="s">
        <v>241</v>
      </c>
      <c r="F58" s="73" t="s">
        <v>454</v>
      </c>
      <c r="G58" s="73" t="s">
        <v>457</v>
      </c>
      <c r="H58" s="148">
        <v>20332</v>
      </c>
      <c r="I58" s="148">
        <v>66.099999999999994</v>
      </c>
      <c r="J58" s="148">
        <v>8.6</v>
      </c>
      <c r="K58" s="165" t="s">
        <v>3640</v>
      </c>
      <c r="L58" s="186" t="s">
        <v>522</v>
      </c>
      <c r="M58" s="73" t="s">
        <v>1973</v>
      </c>
      <c r="N58" s="154">
        <f>1+15/30+12*2.5</f>
        <v>31.5</v>
      </c>
      <c r="O58" s="121" t="s">
        <v>3129</v>
      </c>
      <c r="P58" s="73" t="s">
        <v>1974</v>
      </c>
      <c r="Q58" s="73" t="s">
        <v>456</v>
      </c>
      <c r="R58" s="73">
        <v>1620</v>
      </c>
      <c r="S58" s="73" t="s">
        <v>19</v>
      </c>
      <c r="T58" s="73" t="s">
        <v>1976</v>
      </c>
      <c r="U58" s="73" t="s">
        <v>255</v>
      </c>
      <c r="V58" s="73" t="s">
        <v>18</v>
      </c>
      <c r="W58" s="73" t="s">
        <v>18</v>
      </c>
      <c r="X58" s="73" t="s">
        <v>18</v>
      </c>
      <c r="Y58" s="73" t="s">
        <v>19</v>
      </c>
      <c r="Z58" s="73" t="s">
        <v>18</v>
      </c>
      <c r="AA58" s="73" t="s">
        <v>18</v>
      </c>
      <c r="AB58" s="73" t="s">
        <v>18</v>
      </c>
      <c r="AC58" s="70" t="s">
        <v>18</v>
      </c>
      <c r="AD58" s="148" t="s">
        <v>18</v>
      </c>
      <c r="AE58" s="148" t="s">
        <v>18</v>
      </c>
      <c r="AF58" s="148" t="s">
        <v>4205</v>
      </c>
      <c r="AG58" s="148" t="s">
        <v>4268</v>
      </c>
      <c r="AH58" s="150" t="s">
        <v>4268</v>
      </c>
    </row>
    <row r="59" spans="1:34" ht="96" x14ac:dyDescent="0.2">
      <c r="A59" s="139" t="s">
        <v>4217</v>
      </c>
      <c r="B59" s="70" t="s">
        <v>1223</v>
      </c>
      <c r="C59" s="70">
        <v>2017</v>
      </c>
      <c r="D59" s="139" t="s">
        <v>1300</v>
      </c>
      <c r="E59" s="70" t="s">
        <v>241</v>
      </c>
      <c r="F59" s="70" t="s">
        <v>3536</v>
      </c>
      <c r="G59" s="70" t="s">
        <v>3533</v>
      </c>
      <c r="H59" s="148">
        <v>34</v>
      </c>
      <c r="I59" s="148" t="s">
        <v>4260</v>
      </c>
      <c r="J59" s="148" t="s">
        <v>4260</v>
      </c>
      <c r="K59" s="163" t="s">
        <v>3534</v>
      </c>
      <c r="L59" s="185" t="s">
        <v>704</v>
      </c>
      <c r="M59" s="70" t="s">
        <v>3537</v>
      </c>
      <c r="N59" s="149">
        <v>51</v>
      </c>
      <c r="O59" s="139" t="s">
        <v>3538</v>
      </c>
      <c r="P59" s="70" t="s">
        <v>1893</v>
      </c>
      <c r="Q59" s="70" t="s">
        <v>3489</v>
      </c>
      <c r="R59" s="70">
        <v>2</v>
      </c>
      <c r="S59" s="70" t="s">
        <v>3535</v>
      </c>
      <c r="T59" s="70" t="s">
        <v>432</v>
      </c>
      <c r="U59" s="70" t="s">
        <v>1893</v>
      </c>
      <c r="V59" s="70" t="s">
        <v>19</v>
      </c>
      <c r="W59" s="70" t="s">
        <v>19</v>
      </c>
      <c r="X59" s="70" t="s">
        <v>19</v>
      </c>
      <c r="Y59" s="70" t="s">
        <v>18</v>
      </c>
      <c r="Z59" s="70" t="s">
        <v>19</v>
      </c>
      <c r="AA59" s="70" t="s">
        <v>1893</v>
      </c>
      <c r="AB59" s="70" t="s">
        <v>1893</v>
      </c>
      <c r="AC59" s="70" t="s">
        <v>1893</v>
      </c>
      <c r="AD59" s="148" t="s">
        <v>18</v>
      </c>
      <c r="AE59" s="148" t="s">
        <v>18</v>
      </c>
      <c r="AF59" s="148" t="s">
        <v>4203</v>
      </c>
      <c r="AG59" s="148" t="s">
        <v>4268</v>
      </c>
      <c r="AH59" s="149" t="s">
        <v>4268</v>
      </c>
    </row>
    <row r="60" spans="1:34" ht="48" x14ac:dyDescent="0.2">
      <c r="A60" s="139" t="s">
        <v>2467</v>
      </c>
      <c r="B60" s="71" t="s">
        <v>910</v>
      </c>
      <c r="C60" s="71">
        <v>2014</v>
      </c>
      <c r="D60" s="123" t="s">
        <v>2622</v>
      </c>
      <c r="E60" s="71" t="s">
        <v>230</v>
      </c>
      <c r="F60" s="71" t="s">
        <v>2623</v>
      </c>
      <c r="G60" s="71" t="s">
        <v>914</v>
      </c>
      <c r="H60" s="148">
        <v>20</v>
      </c>
      <c r="I60" s="148" t="s">
        <v>3935</v>
      </c>
      <c r="J60" s="148" t="s">
        <v>3935</v>
      </c>
      <c r="K60" s="148" t="s">
        <v>4260</v>
      </c>
      <c r="L60" s="181" t="s">
        <v>929</v>
      </c>
      <c r="M60" s="71" t="s">
        <v>2624</v>
      </c>
      <c r="N60" s="149">
        <v>3</v>
      </c>
      <c r="O60" s="123" t="s">
        <v>3166</v>
      </c>
      <c r="P60" s="71" t="s">
        <v>386</v>
      </c>
      <c r="Q60" s="71" t="s">
        <v>2625</v>
      </c>
      <c r="R60" s="71">
        <v>2</v>
      </c>
      <c r="S60" s="70" t="s">
        <v>265</v>
      </c>
      <c r="T60" s="70" t="s">
        <v>912</v>
      </c>
      <c r="U60" s="70" t="s">
        <v>255</v>
      </c>
      <c r="V60" s="70" t="s">
        <v>18</v>
      </c>
      <c r="W60" s="70" t="s">
        <v>18</v>
      </c>
      <c r="X60" s="70" t="s">
        <v>18</v>
      </c>
      <c r="Y60" s="70" t="s">
        <v>19</v>
      </c>
      <c r="Z60" s="70" t="s">
        <v>18</v>
      </c>
      <c r="AA60" s="70" t="s">
        <v>18</v>
      </c>
      <c r="AB60" s="70" t="s">
        <v>18</v>
      </c>
      <c r="AC60" s="75" t="s">
        <v>19</v>
      </c>
      <c r="AD60" s="70" t="s">
        <v>19</v>
      </c>
      <c r="AE60" s="148" t="s">
        <v>19</v>
      </c>
      <c r="AF60" s="90" t="s">
        <v>4244</v>
      </c>
      <c r="AG60" s="90" t="s">
        <v>4244</v>
      </c>
      <c r="AH60" s="149" t="s">
        <v>4244</v>
      </c>
    </row>
    <row r="61" spans="1:34" ht="64" x14ac:dyDescent="0.2">
      <c r="A61" s="143" t="s">
        <v>4279</v>
      </c>
      <c r="B61" s="76" t="s">
        <v>3757</v>
      </c>
      <c r="C61" s="76">
        <v>2013</v>
      </c>
      <c r="D61" s="125" t="s">
        <v>2626</v>
      </c>
      <c r="E61" s="76" t="s">
        <v>230</v>
      </c>
      <c r="F61" s="76" t="s">
        <v>2627</v>
      </c>
      <c r="G61" s="76" t="s">
        <v>763</v>
      </c>
      <c r="H61" s="148">
        <v>25</v>
      </c>
      <c r="I61" s="148" t="s">
        <v>3935</v>
      </c>
      <c r="J61" s="148" t="s">
        <v>3935</v>
      </c>
      <c r="K61" s="163" t="s">
        <v>4101</v>
      </c>
      <c r="L61" s="183" t="s">
        <v>439</v>
      </c>
      <c r="M61" s="76" t="s">
        <v>2628</v>
      </c>
      <c r="N61" s="149">
        <v>3</v>
      </c>
      <c r="O61" s="125" t="s">
        <v>3130</v>
      </c>
      <c r="P61" s="76" t="s">
        <v>1782</v>
      </c>
      <c r="Q61" s="76" t="s">
        <v>1867</v>
      </c>
      <c r="R61" s="76">
        <v>0</v>
      </c>
      <c r="S61" s="75" t="s">
        <v>255</v>
      </c>
      <c r="T61" s="75" t="s">
        <v>266</v>
      </c>
      <c r="U61" s="75" t="s">
        <v>764</v>
      </c>
      <c r="V61" s="75" t="s">
        <v>18</v>
      </c>
      <c r="W61" s="75" t="s">
        <v>18</v>
      </c>
      <c r="X61" s="75" t="s">
        <v>18</v>
      </c>
      <c r="Y61" s="70" t="s">
        <v>19</v>
      </c>
      <c r="Z61" s="70" t="s">
        <v>18</v>
      </c>
      <c r="AA61" s="70" t="s">
        <v>572</v>
      </c>
      <c r="AB61" s="70" t="s">
        <v>572</v>
      </c>
      <c r="AC61" s="70"/>
      <c r="AD61" s="70" t="s">
        <v>18</v>
      </c>
      <c r="AE61" s="148" t="s">
        <v>18</v>
      </c>
      <c r="AF61" s="148" t="s">
        <v>4202</v>
      </c>
      <c r="AG61" s="148" t="s">
        <v>4268</v>
      </c>
      <c r="AH61" s="149" t="s">
        <v>4268</v>
      </c>
    </row>
    <row r="62" spans="1:34" ht="48" x14ac:dyDescent="0.2">
      <c r="A62" s="143"/>
      <c r="B62" s="76" t="s">
        <v>3758</v>
      </c>
      <c r="C62" s="76">
        <v>2014</v>
      </c>
      <c r="D62" s="125" t="s">
        <v>208</v>
      </c>
      <c r="E62" s="198" t="s">
        <v>230</v>
      </c>
      <c r="F62" s="76" t="s">
        <v>206</v>
      </c>
      <c r="G62" s="76" t="s">
        <v>1881</v>
      </c>
      <c r="H62" s="148">
        <v>107</v>
      </c>
      <c r="I62" s="148" t="s">
        <v>3935</v>
      </c>
      <c r="J62" s="148" t="s">
        <v>3935</v>
      </c>
      <c r="K62" s="148" t="s">
        <v>4260</v>
      </c>
      <c r="L62" s="183" t="s">
        <v>1882</v>
      </c>
      <c r="M62" s="76" t="s">
        <v>4056</v>
      </c>
      <c r="N62" s="149">
        <v>10.4</v>
      </c>
      <c r="O62" s="125" t="s">
        <v>3131</v>
      </c>
      <c r="P62" s="76" t="s">
        <v>1782</v>
      </c>
      <c r="Q62" s="76" t="s">
        <v>1782</v>
      </c>
      <c r="R62" s="76" t="s">
        <v>1893</v>
      </c>
      <c r="S62" s="75" t="s">
        <v>255</v>
      </c>
      <c r="T62" s="75" t="s">
        <v>255</v>
      </c>
      <c r="U62" s="75" t="s">
        <v>255</v>
      </c>
      <c r="V62" s="75" t="s">
        <v>18</v>
      </c>
      <c r="W62" s="75" t="s">
        <v>18</v>
      </c>
      <c r="X62" s="75" t="s">
        <v>18</v>
      </c>
      <c r="Y62" s="70" t="s">
        <v>19</v>
      </c>
      <c r="Z62" s="70" t="s">
        <v>18</v>
      </c>
      <c r="AA62" s="70" t="s">
        <v>255</v>
      </c>
      <c r="AB62" s="70" t="s">
        <v>255</v>
      </c>
      <c r="AC62" s="70" t="s">
        <v>18</v>
      </c>
      <c r="AD62" s="70" t="s">
        <v>19</v>
      </c>
      <c r="AE62" s="148" t="s">
        <v>19</v>
      </c>
      <c r="AF62" s="90" t="s">
        <v>4244</v>
      </c>
      <c r="AG62" s="90" t="s">
        <v>4244</v>
      </c>
      <c r="AH62" s="149" t="s">
        <v>4244</v>
      </c>
    </row>
    <row r="63" spans="1:34" ht="96" x14ac:dyDescent="0.2">
      <c r="A63" s="131" t="s">
        <v>3781</v>
      </c>
      <c r="B63" s="73" t="s">
        <v>766</v>
      </c>
      <c r="C63" s="73">
        <v>2013</v>
      </c>
      <c r="D63" s="121" t="s">
        <v>2629</v>
      </c>
      <c r="E63" s="73" t="s">
        <v>230</v>
      </c>
      <c r="F63" s="73" t="s">
        <v>332</v>
      </c>
      <c r="G63" s="73" t="s">
        <v>771</v>
      </c>
      <c r="H63" s="148">
        <v>4212</v>
      </c>
      <c r="I63" s="148" t="s">
        <v>3935</v>
      </c>
      <c r="J63" s="148" t="s">
        <v>3935</v>
      </c>
      <c r="K63" s="165" t="s">
        <v>3702</v>
      </c>
      <c r="L63" s="186" t="s">
        <v>3703</v>
      </c>
      <c r="M63" s="73" t="s">
        <v>772</v>
      </c>
      <c r="N63" s="154">
        <f>15*12</f>
        <v>180</v>
      </c>
      <c r="O63" s="121" t="s">
        <v>3782</v>
      </c>
      <c r="P63" s="73" t="s">
        <v>767</v>
      </c>
      <c r="Q63" s="73" t="s">
        <v>2630</v>
      </c>
      <c r="R63" s="73" t="s">
        <v>1893</v>
      </c>
      <c r="S63" s="73" t="s">
        <v>768</v>
      </c>
      <c r="T63" s="73"/>
      <c r="U63" s="73" t="s">
        <v>769</v>
      </c>
      <c r="V63" s="73" t="s">
        <v>18</v>
      </c>
      <c r="W63" s="73" t="s">
        <v>18</v>
      </c>
      <c r="X63" s="73" t="s">
        <v>18</v>
      </c>
      <c r="Y63" s="73" t="s">
        <v>19</v>
      </c>
      <c r="Z63" s="73" t="s">
        <v>18</v>
      </c>
      <c r="AA63" s="73" t="s">
        <v>19</v>
      </c>
      <c r="AB63" s="73" t="s">
        <v>19</v>
      </c>
      <c r="AC63" s="70" t="s">
        <v>18</v>
      </c>
      <c r="AD63" s="148" t="s">
        <v>18</v>
      </c>
      <c r="AE63" s="148" t="s">
        <v>18</v>
      </c>
      <c r="AF63" s="148" t="s">
        <v>4205</v>
      </c>
      <c r="AG63" s="148" t="s">
        <v>4268</v>
      </c>
      <c r="AH63" s="149" t="s">
        <v>4268</v>
      </c>
    </row>
    <row r="64" spans="1:34" ht="112" x14ac:dyDescent="0.2">
      <c r="A64" s="180" t="s">
        <v>3694</v>
      </c>
      <c r="B64" s="84" t="s">
        <v>198</v>
      </c>
      <c r="C64" s="84">
        <v>2014</v>
      </c>
      <c r="D64" s="180" t="s">
        <v>201</v>
      </c>
      <c r="E64" s="84" t="s">
        <v>230</v>
      </c>
      <c r="F64" s="84" t="s">
        <v>199</v>
      </c>
      <c r="G64" s="84" t="s">
        <v>200</v>
      </c>
      <c r="H64" s="148">
        <v>147</v>
      </c>
      <c r="I64" s="148" t="s">
        <v>4260</v>
      </c>
      <c r="J64" s="148" t="s">
        <v>4260</v>
      </c>
      <c r="K64" s="170" t="s">
        <v>3693</v>
      </c>
      <c r="L64" s="189" t="s">
        <v>1023</v>
      </c>
      <c r="M64" s="84" t="s">
        <v>1886</v>
      </c>
      <c r="N64" s="159">
        <v>12</v>
      </c>
      <c r="O64" s="180" t="s">
        <v>4020</v>
      </c>
      <c r="P64" s="84" t="s">
        <v>1889</v>
      </c>
      <c r="Q64" s="84" t="s">
        <v>1890</v>
      </c>
      <c r="R64" s="84">
        <v>32</v>
      </c>
      <c r="S64" s="84" t="s">
        <v>1883</v>
      </c>
      <c r="T64" s="84" t="s">
        <v>1884</v>
      </c>
      <c r="U64" s="84" t="s">
        <v>1885</v>
      </c>
      <c r="V64" s="84" t="s">
        <v>19</v>
      </c>
      <c r="W64" s="84" t="s">
        <v>18</v>
      </c>
      <c r="X64" s="84" t="s">
        <v>19</v>
      </c>
      <c r="Y64" s="84" t="s">
        <v>18</v>
      </c>
      <c r="Z64" s="84" t="s">
        <v>19</v>
      </c>
      <c r="AA64" s="84" t="s">
        <v>18</v>
      </c>
      <c r="AB64" s="84" t="s">
        <v>18</v>
      </c>
      <c r="AC64" s="84" t="s">
        <v>19</v>
      </c>
      <c r="AD64" s="148" t="s">
        <v>18</v>
      </c>
      <c r="AE64" s="148" t="s">
        <v>18</v>
      </c>
      <c r="AF64" s="173" t="s">
        <v>4205</v>
      </c>
      <c r="AG64" s="148" t="s">
        <v>4268</v>
      </c>
      <c r="AH64" s="149" t="s">
        <v>4268</v>
      </c>
    </row>
    <row r="65" spans="1:34" ht="64" x14ac:dyDescent="0.2">
      <c r="A65" s="131" t="s">
        <v>4218</v>
      </c>
      <c r="B65" s="73" t="s">
        <v>774</v>
      </c>
      <c r="C65" s="73">
        <v>2013</v>
      </c>
      <c r="D65" s="121" t="s">
        <v>775</v>
      </c>
      <c r="E65" s="73" t="s">
        <v>230</v>
      </c>
      <c r="F65" s="73" t="s">
        <v>778</v>
      </c>
      <c r="G65" s="73" t="s">
        <v>777</v>
      </c>
      <c r="H65" s="148">
        <v>45</v>
      </c>
      <c r="I65" s="148" t="s">
        <v>3935</v>
      </c>
      <c r="J65" s="148" t="s">
        <v>3935</v>
      </c>
      <c r="K65" s="165" t="s">
        <v>3580</v>
      </c>
      <c r="L65" s="186" t="s">
        <v>439</v>
      </c>
      <c r="M65" s="73" t="s">
        <v>2631</v>
      </c>
      <c r="N65" s="154">
        <v>6</v>
      </c>
      <c r="O65" s="121" t="s">
        <v>3132</v>
      </c>
      <c r="P65" s="73" t="s">
        <v>386</v>
      </c>
      <c r="Q65" s="73" t="s">
        <v>1893</v>
      </c>
      <c r="R65" s="73" t="s">
        <v>1893</v>
      </c>
      <c r="S65" s="73" t="s">
        <v>643</v>
      </c>
      <c r="T65" s="73" t="s">
        <v>776</v>
      </c>
      <c r="U65" s="73" t="s">
        <v>643</v>
      </c>
      <c r="V65" s="73" t="s">
        <v>18</v>
      </c>
      <c r="W65" s="73" t="s">
        <v>18</v>
      </c>
      <c r="X65" s="73" t="s">
        <v>18</v>
      </c>
      <c r="Y65" s="73" t="s">
        <v>19</v>
      </c>
      <c r="Z65" s="73" t="s">
        <v>18</v>
      </c>
      <c r="AA65" s="73" t="s">
        <v>18</v>
      </c>
      <c r="AB65" s="73" t="s">
        <v>18</v>
      </c>
      <c r="AC65" s="70" t="s">
        <v>18</v>
      </c>
      <c r="AD65" s="148" t="s">
        <v>18</v>
      </c>
      <c r="AE65" s="148" t="s">
        <v>18</v>
      </c>
      <c r="AF65" s="148" t="s">
        <v>4205</v>
      </c>
      <c r="AG65" s="148" t="s">
        <v>4268</v>
      </c>
      <c r="AH65" s="149" t="s">
        <v>4268</v>
      </c>
    </row>
    <row r="66" spans="1:34" s="88" customFormat="1" ht="160" x14ac:dyDescent="0.2">
      <c r="A66" s="139" t="s">
        <v>4057</v>
      </c>
      <c r="B66" s="70" t="s">
        <v>2120</v>
      </c>
      <c r="C66" s="70">
        <v>2001</v>
      </c>
      <c r="D66" s="139" t="s">
        <v>2121</v>
      </c>
      <c r="E66" s="70" t="s">
        <v>230</v>
      </c>
      <c r="F66" s="70" t="s">
        <v>3423</v>
      </c>
      <c r="G66" s="70" t="s">
        <v>3424</v>
      </c>
      <c r="H66" s="148">
        <v>37</v>
      </c>
      <c r="I66" s="148" t="s">
        <v>4260</v>
      </c>
      <c r="J66" s="148" t="s">
        <v>4260</v>
      </c>
      <c r="K66" s="163" t="s">
        <v>3425</v>
      </c>
      <c r="L66" s="185" t="s">
        <v>443</v>
      </c>
      <c r="M66" s="70" t="s">
        <v>4058</v>
      </c>
      <c r="N66" s="149">
        <f>128/30</f>
        <v>4.2666666666666666</v>
      </c>
      <c r="O66" s="139" t="s">
        <v>3414</v>
      </c>
      <c r="P66" s="70" t="s">
        <v>3427</v>
      </c>
      <c r="Q66" s="70" t="s">
        <v>1893</v>
      </c>
      <c r="R66" s="70" t="s">
        <v>1893</v>
      </c>
      <c r="S66" s="70" t="s">
        <v>484</v>
      </c>
      <c r="T66" s="70" t="s">
        <v>1893</v>
      </c>
      <c r="U66" s="70" t="s">
        <v>484</v>
      </c>
      <c r="V66" s="70" t="s">
        <v>18</v>
      </c>
      <c r="W66" s="70" t="s">
        <v>18</v>
      </c>
      <c r="X66" s="70" t="s">
        <v>18</v>
      </c>
      <c r="Y66" s="70" t="s">
        <v>2016</v>
      </c>
      <c r="Z66" s="70" t="s">
        <v>18</v>
      </c>
      <c r="AA66" s="70" t="s">
        <v>18</v>
      </c>
      <c r="AB66" s="70" t="s">
        <v>18</v>
      </c>
      <c r="AC66" s="70" t="s">
        <v>19</v>
      </c>
      <c r="AD66" s="70" t="s">
        <v>18</v>
      </c>
      <c r="AE66" s="148" t="s">
        <v>18</v>
      </c>
      <c r="AF66" s="88" t="s">
        <v>4203</v>
      </c>
      <c r="AG66" s="148" t="s">
        <v>4268</v>
      </c>
      <c r="AH66" s="149" t="s">
        <v>4268</v>
      </c>
    </row>
    <row r="67" spans="1:34" ht="48" x14ac:dyDescent="0.2">
      <c r="A67" s="139" t="s">
        <v>2468</v>
      </c>
      <c r="B67" s="71" t="s">
        <v>1225</v>
      </c>
      <c r="C67" s="71">
        <v>2016</v>
      </c>
      <c r="D67" s="123" t="s">
        <v>2632</v>
      </c>
      <c r="E67" s="71" t="s">
        <v>241</v>
      </c>
      <c r="F67" s="71" t="s">
        <v>1230</v>
      </c>
      <c r="G67" s="71" t="s">
        <v>1227</v>
      </c>
      <c r="H67" s="148">
        <v>156</v>
      </c>
      <c r="I67" s="148" t="s">
        <v>4260</v>
      </c>
      <c r="J67" s="148" t="s">
        <v>4260</v>
      </c>
      <c r="K67" s="148" t="s">
        <v>4260</v>
      </c>
      <c r="L67" s="181" t="s">
        <v>247</v>
      </c>
      <c r="M67" s="71" t="s">
        <v>2633</v>
      </c>
      <c r="N67" s="149">
        <f>35/30+20/4</f>
        <v>6.166666666666667</v>
      </c>
      <c r="O67" s="123" t="s">
        <v>3133</v>
      </c>
      <c r="P67" s="71" t="s">
        <v>386</v>
      </c>
      <c r="Q67" s="71" t="s">
        <v>1226</v>
      </c>
      <c r="R67" s="71">
        <v>12</v>
      </c>
      <c r="S67" s="70" t="s">
        <v>255</v>
      </c>
      <c r="T67" s="70" t="s">
        <v>251</v>
      </c>
      <c r="U67" s="70" t="s">
        <v>255</v>
      </c>
      <c r="V67" s="70" t="s">
        <v>18</v>
      </c>
      <c r="W67" s="70" t="s">
        <v>18</v>
      </c>
      <c r="X67" s="70" t="s">
        <v>18</v>
      </c>
      <c r="Y67" s="75" t="s">
        <v>19</v>
      </c>
      <c r="Z67" s="75" t="s">
        <v>18</v>
      </c>
      <c r="AA67" s="75" t="s">
        <v>255</v>
      </c>
      <c r="AB67" s="75" t="s">
        <v>19</v>
      </c>
      <c r="AC67" s="70" t="s">
        <v>35</v>
      </c>
      <c r="AD67" s="70" t="s">
        <v>19</v>
      </c>
      <c r="AE67" s="148" t="s">
        <v>19</v>
      </c>
      <c r="AF67" s="90" t="s">
        <v>4244</v>
      </c>
      <c r="AG67" s="90" t="s">
        <v>4244</v>
      </c>
      <c r="AH67" s="149" t="s">
        <v>4244</v>
      </c>
    </row>
    <row r="68" spans="1:34" ht="32" x14ac:dyDescent="0.2">
      <c r="A68" s="139" t="s">
        <v>4117</v>
      </c>
      <c r="B68" s="70" t="s">
        <v>1225</v>
      </c>
      <c r="C68" s="70">
        <v>2003</v>
      </c>
      <c r="D68" s="139" t="s">
        <v>3015</v>
      </c>
      <c r="E68" s="70" t="s">
        <v>241</v>
      </c>
      <c r="F68" s="70" t="s">
        <v>3016</v>
      </c>
      <c r="G68" s="70" t="s">
        <v>3017</v>
      </c>
      <c r="H68" s="148">
        <v>360</v>
      </c>
      <c r="I68" s="148" t="s">
        <v>3935</v>
      </c>
      <c r="J68" s="148" t="s">
        <v>3935</v>
      </c>
      <c r="K68" s="163" t="s">
        <v>4116</v>
      </c>
      <c r="L68" s="185" t="s">
        <v>4260</v>
      </c>
      <c r="M68" s="140" t="s">
        <v>3018</v>
      </c>
      <c r="N68" s="149">
        <v>6</v>
      </c>
      <c r="O68" s="139" t="s">
        <v>246</v>
      </c>
      <c r="P68" s="70" t="s">
        <v>3019</v>
      </c>
      <c r="Q68" s="70" t="s">
        <v>3020</v>
      </c>
      <c r="R68" s="70">
        <v>130</v>
      </c>
      <c r="S68" s="70" t="s">
        <v>251</v>
      </c>
      <c r="T68" s="70" t="s">
        <v>829</v>
      </c>
      <c r="U68" s="70" t="s">
        <v>255</v>
      </c>
      <c r="V68" s="70" t="s">
        <v>18</v>
      </c>
      <c r="W68" s="70" t="s">
        <v>18</v>
      </c>
      <c r="X68" s="70" t="s">
        <v>18</v>
      </c>
      <c r="Y68" s="70"/>
      <c r="Z68" s="70"/>
      <c r="AA68" s="70"/>
      <c r="AB68" s="70"/>
      <c r="AC68" s="70" t="s">
        <v>255</v>
      </c>
      <c r="AD68" s="70" t="s">
        <v>19</v>
      </c>
      <c r="AE68" s="148" t="s">
        <v>18</v>
      </c>
      <c r="AF68" s="90" t="s">
        <v>4244</v>
      </c>
      <c r="AG68" s="90" t="s">
        <v>4244</v>
      </c>
      <c r="AH68" s="149" t="s">
        <v>4244</v>
      </c>
    </row>
    <row r="69" spans="1:34" ht="80" x14ac:dyDescent="0.2">
      <c r="A69" s="139" t="s">
        <v>4060</v>
      </c>
      <c r="B69" s="70" t="s">
        <v>579</v>
      </c>
      <c r="C69" s="70">
        <v>2010</v>
      </c>
      <c r="D69" s="139" t="s">
        <v>578</v>
      </c>
      <c r="E69" s="70" t="s">
        <v>230</v>
      </c>
      <c r="F69" s="70" t="s">
        <v>584</v>
      </c>
      <c r="G69" s="70" t="s">
        <v>2292</v>
      </c>
      <c r="H69" s="148">
        <v>194</v>
      </c>
      <c r="I69" s="148" t="s">
        <v>4260</v>
      </c>
      <c r="J69" s="148" t="s">
        <v>4260</v>
      </c>
      <c r="K69" s="148" t="s">
        <v>4260</v>
      </c>
      <c r="L69" s="185" t="s">
        <v>580</v>
      </c>
      <c r="M69" s="70" t="s">
        <v>4059</v>
      </c>
      <c r="N69" s="149">
        <f>18.3/30+408/30</f>
        <v>14.209999999999999</v>
      </c>
      <c r="O69" s="139" t="s">
        <v>4041</v>
      </c>
      <c r="P69" s="70" t="s">
        <v>4249</v>
      </c>
      <c r="Q69" s="70" t="s">
        <v>2293</v>
      </c>
      <c r="R69" s="70">
        <v>68</v>
      </c>
      <c r="S69" s="70" t="s">
        <v>582</v>
      </c>
      <c r="T69" s="70" t="s">
        <v>255</v>
      </c>
      <c r="U69" s="70" t="s">
        <v>581</v>
      </c>
      <c r="V69" s="70" t="s">
        <v>19</v>
      </c>
      <c r="W69" s="70" t="s">
        <v>19</v>
      </c>
      <c r="X69" s="70" t="s">
        <v>18</v>
      </c>
      <c r="Y69" s="70" t="s">
        <v>19</v>
      </c>
      <c r="Z69" s="70" t="s">
        <v>18</v>
      </c>
      <c r="AA69" s="70" t="s">
        <v>18</v>
      </c>
      <c r="AB69" s="70" t="s">
        <v>18</v>
      </c>
      <c r="AC69" s="70" t="s">
        <v>19</v>
      </c>
      <c r="AD69" s="148" t="s">
        <v>18</v>
      </c>
      <c r="AE69" s="148" t="s">
        <v>18</v>
      </c>
      <c r="AF69" s="148" t="s">
        <v>4203</v>
      </c>
      <c r="AG69" s="148" t="s">
        <v>4268</v>
      </c>
      <c r="AH69" s="150" t="s">
        <v>4268</v>
      </c>
    </row>
    <row r="70" spans="1:34" ht="48" x14ac:dyDescent="0.2">
      <c r="A70" s="192" t="s">
        <v>679</v>
      </c>
      <c r="B70" s="71" t="s">
        <v>678</v>
      </c>
      <c r="C70" s="71">
        <v>2007</v>
      </c>
      <c r="D70" s="123" t="s">
        <v>2634</v>
      </c>
      <c r="E70" s="71" t="s">
        <v>230</v>
      </c>
      <c r="F70" s="71" t="s">
        <v>281</v>
      </c>
      <c r="G70" s="71" t="s">
        <v>686</v>
      </c>
      <c r="H70" s="148">
        <v>108</v>
      </c>
      <c r="I70" s="148" t="s">
        <v>3935</v>
      </c>
      <c r="J70" s="148" t="s">
        <v>3935</v>
      </c>
      <c r="K70" s="148" t="s">
        <v>4260</v>
      </c>
      <c r="L70" s="181" t="s">
        <v>680</v>
      </c>
      <c r="M70" s="71" t="s">
        <v>2635</v>
      </c>
      <c r="N70" s="149">
        <f>2*12+3</f>
        <v>27</v>
      </c>
      <c r="O70" s="123" t="s">
        <v>4023</v>
      </c>
      <c r="P70" s="71" t="s">
        <v>386</v>
      </c>
      <c r="Q70" s="71" t="s">
        <v>408</v>
      </c>
      <c r="R70" s="71">
        <v>29</v>
      </c>
      <c r="S70" s="70" t="s">
        <v>572</v>
      </c>
      <c r="T70" s="70" t="s">
        <v>266</v>
      </c>
      <c r="U70" s="70" t="s">
        <v>255</v>
      </c>
      <c r="V70" s="70" t="s">
        <v>18</v>
      </c>
      <c r="W70" s="70" t="s">
        <v>18</v>
      </c>
      <c r="X70" s="70" t="s">
        <v>18</v>
      </c>
      <c r="Y70" s="70" t="s">
        <v>19</v>
      </c>
      <c r="Z70" s="70" t="s">
        <v>18</v>
      </c>
      <c r="AA70" s="70" t="s">
        <v>19</v>
      </c>
      <c r="AB70" s="70" t="s">
        <v>18</v>
      </c>
      <c r="AC70" s="70" t="s">
        <v>19</v>
      </c>
      <c r="AD70" s="70" t="s">
        <v>19</v>
      </c>
      <c r="AE70" s="148" t="s">
        <v>19</v>
      </c>
      <c r="AF70" s="90" t="s">
        <v>4244</v>
      </c>
      <c r="AG70" s="90" t="s">
        <v>4244</v>
      </c>
      <c r="AH70" s="149" t="s">
        <v>4244</v>
      </c>
    </row>
    <row r="71" spans="1:34" ht="64" x14ac:dyDescent="0.2">
      <c r="A71" s="139" t="s">
        <v>4219</v>
      </c>
      <c r="B71" s="70" t="s">
        <v>2084</v>
      </c>
      <c r="C71" s="70">
        <v>2001</v>
      </c>
      <c r="D71" s="139" t="s">
        <v>2083</v>
      </c>
      <c r="E71" s="70" t="s">
        <v>230</v>
      </c>
      <c r="F71" s="70" t="s">
        <v>3430</v>
      </c>
      <c r="G71" s="70" t="s">
        <v>3627</v>
      </c>
      <c r="H71" s="148">
        <v>37</v>
      </c>
      <c r="I71" s="148" t="s">
        <v>4260</v>
      </c>
      <c r="J71" s="148" t="s">
        <v>4260</v>
      </c>
      <c r="K71" s="163" t="s">
        <v>3628</v>
      </c>
      <c r="L71" s="185" t="s">
        <v>3442</v>
      </c>
      <c r="M71" s="70" t="s">
        <v>4061</v>
      </c>
      <c r="N71" s="149">
        <f>48.5/30</f>
        <v>1.6166666666666667</v>
      </c>
      <c r="O71" s="139" t="s">
        <v>3632</v>
      </c>
      <c r="P71" s="70" t="s">
        <v>3633</v>
      </c>
      <c r="Q71" s="70" t="s">
        <v>3631</v>
      </c>
      <c r="R71" s="70">
        <v>4</v>
      </c>
      <c r="S71" s="70" t="s">
        <v>3630</v>
      </c>
      <c r="T71" s="70" t="s">
        <v>1893</v>
      </c>
      <c r="U71" s="70" t="s">
        <v>1893</v>
      </c>
      <c r="V71" s="70" t="s">
        <v>18</v>
      </c>
      <c r="W71" s="70" t="s">
        <v>18</v>
      </c>
      <c r="X71" s="70" t="s">
        <v>18</v>
      </c>
      <c r="Y71" s="70" t="s">
        <v>3634</v>
      </c>
      <c r="Z71" s="70" t="s">
        <v>18</v>
      </c>
      <c r="AA71" s="70" t="s">
        <v>1893</v>
      </c>
      <c r="AB71" s="70" t="s">
        <v>1893</v>
      </c>
      <c r="AC71" s="70" t="s">
        <v>1893</v>
      </c>
      <c r="AD71" s="148" t="s">
        <v>18</v>
      </c>
      <c r="AE71" s="148" t="s">
        <v>18</v>
      </c>
      <c r="AF71" s="148" t="s">
        <v>4203</v>
      </c>
      <c r="AG71" s="148" t="s">
        <v>4268</v>
      </c>
      <c r="AH71" s="149" t="s">
        <v>4268</v>
      </c>
    </row>
    <row r="72" spans="1:34" ht="48" x14ac:dyDescent="0.2">
      <c r="A72" s="143" t="s">
        <v>4220</v>
      </c>
      <c r="B72" s="76" t="s">
        <v>2084</v>
      </c>
      <c r="C72" s="76">
        <v>2007</v>
      </c>
      <c r="D72" s="125" t="s">
        <v>81</v>
      </c>
      <c r="E72" s="76" t="s">
        <v>241</v>
      </c>
      <c r="F72" s="76" t="s">
        <v>78</v>
      </c>
      <c r="G72" s="76" t="s">
        <v>1771</v>
      </c>
      <c r="H72" s="148">
        <v>60</v>
      </c>
      <c r="I72" s="148">
        <v>69.7</v>
      </c>
      <c r="J72" s="148">
        <v>10.5</v>
      </c>
      <c r="K72" s="163" t="s">
        <v>4118</v>
      </c>
      <c r="L72" s="183" t="s">
        <v>82</v>
      </c>
      <c r="M72" s="76" t="s">
        <v>4062</v>
      </c>
      <c r="N72" s="149">
        <f>11.9/30+2</f>
        <v>2.3966666666666665</v>
      </c>
      <c r="O72" s="125" t="s">
        <v>4042</v>
      </c>
      <c r="P72" s="76" t="s">
        <v>80</v>
      </c>
      <c r="Q72" s="76" t="s">
        <v>83</v>
      </c>
      <c r="R72" s="76">
        <v>14</v>
      </c>
      <c r="S72" s="75" t="s">
        <v>84</v>
      </c>
      <c r="T72" s="75" t="s">
        <v>255</v>
      </c>
      <c r="U72" s="75" t="s">
        <v>18</v>
      </c>
      <c r="V72" s="75" t="s">
        <v>18</v>
      </c>
      <c r="W72" s="75" t="s">
        <v>18</v>
      </c>
      <c r="X72" s="75" t="s">
        <v>18</v>
      </c>
      <c r="Y72" s="70" t="s">
        <v>19</v>
      </c>
      <c r="Z72" s="70" t="s">
        <v>19</v>
      </c>
      <c r="AA72" s="70" t="s">
        <v>35</v>
      </c>
      <c r="AB72" s="70" t="s">
        <v>18</v>
      </c>
      <c r="AC72" s="70" t="s">
        <v>18</v>
      </c>
      <c r="AD72" s="70" t="s">
        <v>18</v>
      </c>
      <c r="AE72" s="148" t="s">
        <v>18</v>
      </c>
      <c r="AF72" s="148" t="s">
        <v>4203</v>
      </c>
      <c r="AG72" s="148" t="s">
        <v>4268</v>
      </c>
      <c r="AH72" s="149" t="s">
        <v>4268</v>
      </c>
    </row>
    <row r="73" spans="1:34" ht="64" x14ac:dyDescent="0.2">
      <c r="A73" s="139" t="s">
        <v>3023</v>
      </c>
      <c r="B73" s="70" t="s">
        <v>2049</v>
      </c>
      <c r="C73" s="70">
        <v>2003</v>
      </c>
      <c r="D73" s="139" t="s">
        <v>2048</v>
      </c>
      <c r="E73" s="70" t="s">
        <v>241</v>
      </c>
      <c r="F73" s="70" t="s">
        <v>3473</v>
      </c>
      <c r="G73" s="70" t="s">
        <v>3477</v>
      </c>
      <c r="H73" s="148">
        <v>54</v>
      </c>
      <c r="I73" s="148" t="s">
        <v>4260</v>
      </c>
      <c r="J73" s="148" t="s">
        <v>4260</v>
      </c>
      <c r="K73" s="163" t="s">
        <v>3478</v>
      </c>
      <c r="L73" s="185" t="s">
        <v>443</v>
      </c>
      <c r="M73" s="70" t="s">
        <v>3474</v>
      </c>
      <c r="N73" s="149">
        <v>18</v>
      </c>
      <c r="O73" s="139" t="s">
        <v>422</v>
      </c>
      <c r="P73" s="70" t="s">
        <v>3479</v>
      </c>
      <c r="Q73" s="70" t="s">
        <v>3480</v>
      </c>
      <c r="R73" s="70">
        <v>14</v>
      </c>
      <c r="S73" s="70" t="s">
        <v>3475</v>
      </c>
      <c r="T73" s="70" t="s">
        <v>3476</v>
      </c>
      <c r="U73" s="70" t="s">
        <v>1893</v>
      </c>
      <c r="V73" s="70" t="s">
        <v>18</v>
      </c>
      <c r="W73" s="70" t="s">
        <v>18</v>
      </c>
      <c r="X73" s="70" t="s">
        <v>18</v>
      </c>
      <c r="Y73" s="70" t="s">
        <v>3481</v>
      </c>
      <c r="Z73" s="70" t="s">
        <v>18</v>
      </c>
      <c r="AA73" s="70" t="s">
        <v>18</v>
      </c>
      <c r="AB73" s="70" t="s">
        <v>18</v>
      </c>
      <c r="AC73" s="70" t="s">
        <v>19</v>
      </c>
      <c r="AD73" s="70" t="s">
        <v>18</v>
      </c>
      <c r="AE73" s="148" t="s">
        <v>18</v>
      </c>
      <c r="AF73" s="148" t="s">
        <v>4203</v>
      </c>
      <c r="AG73" s="148" t="s">
        <v>4268</v>
      </c>
      <c r="AH73" s="154" t="s">
        <v>4268</v>
      </c>
    </row>
    <row r="74" spans="1:34" ht="64" x14ac:dyDescent="0.2">
      <c r="A74" s="139" t="s">
        <v>3218</v>
      </c>
      <c r="B74" s="70" t="s">
        <v>2080</v>
      </c>
      <c r="C74" s="70">
        <v>2003</v>
      </c>
      <c r="D74" s="139" t="s">
        <v>2079</v>
      </c>
      <c r="E74" s="70" t="s">
        <v>241</v>
      </c>
      <c r="F74" s="70"/>
      <c r="G74" s="70" t="s">
        <v>3417</v>
      </c>
      <c r="H74" s="148">
        <v>40</v>
      </c>
      <c r="I74" s="148" t="s">
        <v>4260</v>
      </c>
      <c r="J74" s="148" t="s">
        <v>4260</v>
      </c>
      <c r="K74" s="163" t="s">
        <v>3416</v>
      </c>
      <c r="L74" s="185" t="s">
        <v>443</v>
      </c>
      <c r="M74" s="70" t="s">
        <v>3420</v>
      </c>
      <c r="N74" s="149">
        <f>36/30</f>
        <v>1.2</v>
      </c>
      <c r="O74" s="139" t="s">
        <v>3418</v>
      </c>
      <c r="P74" s="70" t="s">
        <v>3419</v>
      </c>
      <c r="Q74" s="70" t="s">
        <v>1893</v>
      </c>
      <c r="R74" s="70" t="s">
        <v>1893</v>
      </c>
      <c r="S74" s="70" t="s">
        <v>3422</v>
      </c>
      <c r="T74" s="70" t="s">
        <v>1893</v>
      </c>
      <c r="U74" s="70" t="s">
        <v>3421</v>
      </c>
      <c r="V74" s="70" t="s">
        <v>18</v>
      </c>
      <c r="W74" s="70" t="s">
        <v>18</v>
      </c>
      <c r="X74" s="70" t="s">
        <v>18</v>
      </c>
      <c r="Y74" s="70" t="s">
        <v>2016</v>
      </c>
      <c r="Z74" s="70" t="s">
        <v>18</v>
      </c>
      <c r="AA74" s="70" t="s">
        <v>18</v>
      </c>
      <c r="AB74" s="70" t="s">
        <v>18</v>
      </c>
      <c r="AC74" s="70" t="s">
        <v>19</v>
      </c>
      <c r="AD74" s="70" t="s">
        <v>18</v>
      </c>
      <c r="AE74" s="148" t="s">
        <v>18</v>
      </c>
      <c r="AF74" s="148" t="s">
        <v>4203</v>
      </c>
      <c r="AG74" s="148" t="s">
        <v>4268</v>
      </c>
      <c r="AH74" s="149" t="s">
        <v>4268</v>
      </c>
    </row>
    <row r="75" spans="1:34" ht="80" x14ac:dyDescent="0.2">
      <c r="A75" s="143"/>
      <c r="B75" s="76" t="s">
        <v>93</v>
      </c>
      <c r="C75" s="76">
        <v>2008</v>
      </c>
      <c r="D75" s="125" t="s">
        <v>98</v>
      </c>
      <c r="E75" s="198" t="s">
        <v>230</v>
      </c>
      <c r="F75" s="76" t="s">
        <v>94</v>
      </c>
      <c r="G75" s="76" t="s">
        <v>95</v>
      </c>
      <c r="H75" s="148">
        <v>272</v>
      </c>
      <c r="I75" s="148">
        <v>72.2</v>
      </c>
      <c r="J75" s="148">
        <v>11.3</v>
      </c>
      <c r="K75" s="148" t="s">
        <v>4260</v>
      </c>
      <c r="L75" s="183" t="s">
        <v>99</v>
      </c>
      <c r="M75" s="76" t="s">
        <v>96</v>
      </c>
      <c r="N75" s="149">
        <v>6</v>
      </c>
      <c r="O75" s="125" t="s">
        <v>4007</v>
      </c>
      <c r="P75" s="76" t="s">
        <v>2639</v>
      </c>
      <c r="Q75" s="76" t="s">
        <v>100</v>
      </c>
      <c r="R75" s="76">
        <v>44</v>
      </c>
      <c r="S75" s="75" t="s">
        <v>101</v>
      </c>
      <c r="T75" s="75" t="s">
        <v>102</v>
      </c>
      <c r="U75" s="75" t="s">
        <v>1863</v>
      </c>
      <c r="V75" s="75" t="s">
        <v>18</v>
      </c>
      <c r="W75" s="75" t="s">
        <v>19</v>
      </c>
      <c r="X75" s="75" t="s">
        <v>255</v>
      </c>
      <c r="Y75" s="75"/>
      <c r="Z75" s="75"/>
      <c r="AA75" s="75"/>
      <c r="AB75" s="75"/>
      <c r="AC75" s="85" t="s">
        <v>19</v>
      </c>
      <c r="AD75" s="70" t="s">
        <v>19</v>
      </c>
      <c r="AE75" s="148" t="s">
        <v>19</v>
      </c>
      <c r="AF75" s="90" t="s">
        <v>4244</v>
      </c>
      <c r="AG75" s="90" t="s">
        <v>4244</v>
      </c>
      <c r="AH75" s="149" t="s">
        <v>4244</v>
      </c>
    </row>
    <row r="76" spans="1:34" ht="96" x14ac:dyDescent="0.2">
      <c r="A76" s="139" t="s">
        <v>587</v>
      </c>
      <c r="B76" s="71" t="s">
        <v>586</v>
      </c>
      <c r="C76" s="71">
        <v>2010</v>
      </c>
      <c r="D76" s="123" t="s">
        <v>585</v>
      </c>
      <c r="E76" s="71" t="s">
        <v>230</v>
      </c>
      <c r="F76" s="71" t="s">
        <v>309</v>
      </c>
      <c r="G76" s="71" t="s">
        <v>592</v>
      </c>
      <c r="H76" s="148">
        <v>30</v>
      </c>
      <c r="I76" s="148" t="s">
        <v>3935</v>
      </c>
      <c r="J76" s="148" t="s">
        <v>3935</v>
      </c>
      <c r="K76" s="148" t="s">
        <v>4260</v>
      </c>
      <c r="L76" s="181" t="s">
        <v>1987</v>
      </c>
      <c r="M76" s="71" t="s">
        <v>2640</v>
      </c>
      <c r="N76" s="149">
        <v>18</v>
      </c>
      <c r="O76" s="123" t="s">
        <v>3995</v>
      </c>
      <c r="P76" s="71" t="s">
        <v>1782</v>
      </c>
      <c r="Q76" s="71" t="s">
        <v>1989</v>
      </c>
      <c r="R76" s="71">
        <v>10</v>
      </c>
      <c r="S76" s="70" t="s">
        <v>255</v>
      </c>
      <c r="T76" s="70" t="s">
        <v>266</v>
      </c>
      <c r="U76" s="70"/>
      <c r="V76" s="70"/>
      <c r="W76" s="70"/>
      <c r="X76" s="70"/>
      <c r="Y76" s="70" t="s">
        <v>315</v>
      </c>
      <c r="Z76" s="70" t="s">
        <v>18</v>
      </c>
      <c r="AA76" s="70" t="s">
        <v>255</v>
      </c>
      <c r="AB76" s="70" t="s">
        <v>255</v>
      </c>
      <c r="AC76" s="70" t="s">
        <v>19</v>
      </c>
      <c r="AD76" s="70" t="s">
        <v>19</v>
      </c>
      <c r="AE76" s="148" t="s">
        <v>19</v>
      </c>
      <c r="AF76" s="90" t="s">
        <v>4244</v>
      </c>
      <c r="AG76" s="90" t="s">
        <v>4244</v>
      </c>
      <c r="AH76" s="149" t="s">
        <v>4244</v>
      </c>
    </row>
    <row r="77" spans="1:34" ht="80" x14ac:dyDescent="0.2">
      <c r="A77" s="139" t="s">
        <v>4221</v>
      </c>
      <c r="B77" s="70" t="s">
        <v>2126</v>
      </c>
      <c r="C77" s="70">
        <v>2004</v>
      </c>
      <c r="D77" s="139" t="s">
        <v>2125</v>
      </c>
      <c r="E77" s="70" t="s">
        <v>230</v>
      </c>
      <c r="F77" s="70" t="s">
        <v>13</v>
      </c>
      <c r="G77" s="70" t="s">
        <v>3412</v>
      </c>
      <c r="H77" s="148">
        <v>120</v>
      </c>
      <c r="I77" s="148" t="s">
        <v>4260</v>
      </c>
      <c r="J77" s="148" t="s">
        <v>4260</v>
      </c>
      <c r="K77" s="163" t="s">
        <v>3411</v>
      </c>
      <c r="L77" s="185" t="s">
        <v>443</v>
      </c>
      <c r="M77" s="70" t="s">
        <v>3413</v>
      </c>
      <c r="N77" s="149">
        <f>14.6+65.92/30</f>
        <v>16.797333333333334</v>
      </c>
      <c r="O77" s="139" t="s">
        <v>3414</v>
      </c>
      <c r="P77" s="70" t="s">
        <v>3415</v>
      </c>
      <c r="Q77" s="70" t="s">
        <v>1893</v>
      </c>
      <c r="R77" s="70" t="s">
        <v>1893</v>
      </c>
      <c r="S77" s="70" t="s">
        <v>484</v>
      </c>
      <c r="T77" s="70" t="s">
        <v>1893</v>
      </c>
      <c r="U77" s="70" t="s">
        <v>484</v>
      </c>
      <c r="V77" s="70" t="s">
        <v>18</v>
      </c>
      <c r="W77" s="70" t="s">
        <v>18</v>
      </c>
      <c r="X77" s="70" t="s">
        <v>18</v>
      </c>
      <c r="Y77" s="70" t="s">
        <v>2016</v>
      </c>
      <c r="Z77" s="70" t="s">
        <v>18</v>
      </c>
      <c r="AA77" s="70" t="s">
        <v>18</v>
      </c>
      <c r="AB77" s="70" t="s">
        <v>18</v>
      </c>
      <c r="AC77" s="70" t="s">
        <v>19</v>
      </c>
      <c r="AD77" s="70" t="s">
        <v>18</v>
      </c>
      <c r="AE77" s="148" t="s">
        <v>18</v>
      </c>
      <c r="AF77" s="148" t="s">
        <v>4203</v>
      </c>
      <c r="AG77" s="148" t="s">
        <v>4268</v>
      </c>
      <c r="AH77" s="149" t="s">
        <v>4268</v>
      </c>
    </row>
    <row r="78" spans="1:34" ht="80" x14ac:dyDescent="0.2">
      <c r="A78" s="139" t="s">
        <v>3028</v>
      </c>
      <c r="B78" s="70" t="s">
        <v>2024</v>
      </c>
      <c r="C78" s="70">
        <v>2004</v>
      </c>
      <c r="D78" s="139" t="s">
        <v>2023</v>
      </c>
      <c r="E78" s="70" t="s">
        <v>230</v>
      </c>
      <c r="F78" s="70" t="s">
        <v>1021</v>
      </c>
      <c r="G78" s="70" t="s">
        <v>3618</v>
      </c>
      <c r="H78" s="148">
        <v>94</v>
      </c>
      <c r="I78" s="148" t="s">
        <v>4260</v>
      </c>
      <c r="J78" s="148" t="s">
        <v>4260</v>
      </c>
      <c r="K78" s="163" t="s">
        <v>3619</v>
      </c>
      <c r="L78" s="185" t="s">
        <v>3576</v>
      </c>
      <c r="M78" s="70" t="s">
        <v>3616</v>
      </c>
      <c r="N78" s="149">
        <v>33</v>
      </c>
      <c r="O78" s="139" t="s">
        <v>4029</v>
      </c>
      <c r="P78" s="70" t="s">
        <v>3615</v>
      </c>
      <c r="Q78" s="70" t="s">
        <v>1893</v>
      </c>
      <c r="R78" s="70" t="s">
        <v>1893</v>
      </c>
      <c r="S78" s="70" t="s">
        <v>1893</v>
      </c>
      <c r="T78" s="70" t="s">
        <v>1893</v>
      </c>
      <c r="U78" s="70" t="s">
        <v>1893</v>
      </c>
      <c r="V78" s="70" t="s">
        <v>19</v>
      </c>
      <c r="W78" s="70" t="s">
        <v>18</v>
      </c>
      <c r="X78" s="70" t="s">
        <v>18</v>
      </c>
      <c r="Y78" s="70" t="s">
        <v>18</v>
      </c>
      <c r="Z78" s="70" t="s">
        <v>18</v>
      </c>
      <c r="AA78" s="70" t="s">
        <v>18</v>
      </c>
      <c r="AB78" s="70" t="s">
        <v>18</v>
      </c>
      <c r="AC78" s="70" t="s">
        <v>19</v>
      </c>
      <c r="AD78" s="148" t="s">
        <v>18</v>
      </c>
      <c r="AE78" s="148" t="s">
        <v>18</v>
      </c>
      <c r="AF78" s="148" t="s">
        <v>4205</v>
      </c>
      <c r="AG78" s="148" t="s">
        <v>4268</v>
      </c>
      <c r="AH78" s="149" t="s">
        <v>4268</v>
      </c>
    </row>
    <row r="79" spans="1:34" ht="176" x14ac:dyDescent="0.2">
      <c r="A79" s="139" t="s">
        <v>4096</v>
      </c>
      <c r="B79" s="71" t="s">
        <v>685</v>
      </c>
      <c r="C79" s="71">
        <v>2012</v>
      </c>
      <c r="D79" s="123" t="s">
        <v>684</v>
      </c>
      <c r="E79" s="71" t="s">
        <v>230</v>
      </c>
      <c r="F79" s="71" t="s">
        <v>688</v>
      </c>
      <c r="G79" s="71" t="s">
        <v>691</v>
      </c>
      <c r="H79" s="148">
        <v>55</v>
      </c>
      <c r="I79" s="148" t="s">
        <v>3935</v>
      </c>
      <c r="J79" s="148" t="s">
        <v>3935</v>
      </c>
      <c r="K79" s="148" t="s">
        <v>4260</v>
      </c>
      <c r="L79" s="181" t="s">
        <v>723</v>
      </c>
      <c r="M79" s="71" t="s">
        <v>738</v>
      </c>
      <c r="N79" s="149">
        <f>5.67*12</f>
        <v>68.039999999999992</v>
      </c>
      <c r="O79" s="123" t="s">
        <v>4045</v>
      </c>
      <c r="P79" s="71" t="s">
        <v>687</v>
      </c>
      <c r="Q79" s="71" t="s">
        <v>692</v>
      </c>
      <c r="R79" s="71">
        <v>29</v>
      </c>
      <c r="S79" s="70" t="s">
        <v>643</v>
      </c>
      <c r="T79" s="70" t="s">
        <v>693</v>
      </c>
      <c r="U79" s="70" t="s">
        <v>255</v>
      </c>
      <c r="V79" s="70" t="s">
        <v>19</v>
      </c>
      <c r="W79" s="70" t="s">
        <v>19</v>
      </c>
      <c r="X79" s="70" t="s">
        <v>19</v>
      </c>
      <c r="Y79" s="75" t="s">
        <v>19</v>
      </c>
      <c r="Z79" s="75" t="s">
        <v>19</v>
      </c>
      <c r="AA79" s="75" t="s">
        <v>19</v>
      </c>
      <c r="AB79" s="75" t="s">
        <v>18</v>
      </c>
      <c r="AC79" s="70" t="s">
        <v>18</v>
      </c>
      <c r="AD79" s="148" t="s">
        <v>18</v>
      </c>
      <c r="AE79" s="148" t="s">
        <v>18</v>
      </c>
      <c r="AF79" s="148" t="s">
        <v>4205</v>
      </c>
      <c r="AG79" s="148" t="s">
        <v>4268</v>
      </c>
      <c r="AH79" s="149" t="s">
        <v>4268</v>
      </c>
    </row>
    <row r="80" spans="1:34" ht="80" x14ac:dyDescent="0.2">
      <c r="A80" s="139" t="s">
        <v>4222</v>
      </c>
      <c r="B80" s="70" t="s">
        <v>1027</v>
      </c>
      <c r="C80" s="70">
        <v>2015</v>
      </c>
      <c r="D80" s="139" t="s">
        <v>1028</v>
      </c>
      <c r="E80" s="70" t="s">
        <v>230</v>
      </c>
      <c r="F80" s="70" t="s">
        <v>1021</v>
      </c>
      <c r="G80" s="70" t="s">
        <v>1026</v>
      </c>
      <c r="H80" s="148">
        <v>399</v>
      </c>
      <c r="I80" s="148" t="s">
        <v>4260</v>
      </c>
      <c r="J80" s="148" t="s">
        <v>4260</v>
      </c>
      <c r="K80" s="148" t="s">
        <v>4260</v>
      </c>
      <c r="L80" s="185" t="s">
        <v>1023</v>
      </c>
      <c r="M80" s="70" t="s">
        <v>1022</v>
      </c>
      <c r="N80" s="149">
        <v>24</v>
      </c>
      <c r="O80" s="139" t="s">
        <v>3301</v>
      </c>
      <c r="P80" s="70" t="s">
        <v>3302</v>
      </c>
      <c r="Q80" s="70" t="s">
        <v>1782</v>
      </c>
      <c r="R80" s="70" t="s">
        <v>1893</v>
      </c>
      <c r="S80" s="70" t="s">
        <v>1024</v>
      </c>
      <c r="T80" s="70" t="s">
        <v>1025</v>
      </c>
      <c r="U80" s="70" t="s">
        <v>1893</v>
      </c>
      <c r="V80" s="70" t="s">
        <v>18</v>
      </c>
      <c r="W80" s="70" t="s">
        <v>18</v>
      </c>
      <c r="X80" s="70" t="s">
        <v>18</v>
      </c>
      <c r="Y80" s="70" t="s">
        <v>3303</v>
      </c>
      <c r="Z80" s="70" t="s">
        <v>18</v>
      </c>
      <c r="AA80" s="70" t="s">
        <v>18</v>
      </c>
      <c r="AB80" s="70" t="s">
        <v>18</v>
      </c>
      <c r="AC80" s="70" t="s">
        <v>19</v>
      </c>
      <c r="AD80" s="70" t="s">
        <v>18</v>
      </c>
      <c r="AE80" s="148" t="s">
        <v>18</v>
      </c>
      <c r="AF80" s="148" t="s">
        <v>4203</v>
      </c>
      <c r="AG80" s="148" t="s">
        <v>4268</v>
      </c>
      <c r="AH80" s="149" t="s">
        <v>4268</v>
      </c>
    </row>
    <row r="81" spans="1:34" ht="64" x14ac:dyDescent="0.2">
      <c r="A81" s="139" t="s">
        <v>4223</v>
      </c>
      <c r="B81" s="70" t="s">
        <v>624</v>
      </c>
      <c r="C81" s="70">
        <v>2011</v>
      </c>
      <c r="D81" s="139" t="s">
        <v>623</v>
      </c>
      <c r="E81" s="70" t="s">
        <v>230</v>
      </c>
      <c r="F81" s="70" t="s">
        <v>625</v>
      </c>
      <c r="G81" s="70" t="s">
        <v>627</v>
      </c>
      <c r="H81" s="148">
        <v>23</v>
      </c>
      <c r="I81" s="148" t="s">
        <v>4260</v>
      </c>
      <c r="J81" s="148" t="s">
        <v>4260</v>
      </c>
      <c r="K81" s="148" t="s">
        <v>4260</v>
      </c>
      <c r="L81" s="185" t="s">
        <v>3280</v>
      </c>
      <c r="M81" s="70" t="s">
        <v>628</v>
      </c>
      <c r="N81" s="149">
        <v>3</v>
      </c>
      <c r="O81" s="139" t="s">
        <v>3988</v>
      </c>
      <c r="P81" s="70" t="s">
        <v>3279</v>
      </c>
      <c r="Q81" s="70" t="s">
        <v>1867</v>
      </c>
      <c r="R81" s="70">
        <v>0</v>
      </c>
      <c r="S81" s="70" t="s">
        <v>577</v>
      </c>
      <c r="T81" s="70" t="s">
        <v>626</v>
      </c>
      <c r="U81" s="70" t="s">
        <v>255</v>
      </c>
      <c r="V81" s="70" t="s">
        <v>18</v>
      </c>
      <c r="W81" s="70" t="s">
        <v>18</v>
      </c>
      <c r="X81" s="70" t="s">
        <v>18</v>
      </c>
      <c r="Y81" s="70" t="s">
        <v>19</v>
      </c>
      <c r="Z81" s="70" t="s">
        <v>18</v>
      </c>
      <c r="AA81" s="70" t="s">
        <v>18</v>
      </c>
      <c r="AB81" s="70" t="s">
        <v>18</v>
      </c>
      <c r="AC81" s="70" t="s">
        <v>18</v>
      </c>
      <c r="AD81" s="70" t="s">
        <v>18</v>
      </c>
      <c r="AE81" s="148" t="s">
        <v>18</v>
      </c>
      <c r="AF81" s="148" t="s">
        <v>4203</v>
      </c>
      <c r="AG81" s="148" t="s">
        <v>4268</v>
      </c>
      <c r="AH81" s="149" t="s">
        <v>4268</v>
      </c>
    </row>
    <row r="82" spans="1:34" ht="304" x14ac:dyDescent="0.2">
      <c r="A82" s="139" t="s">
        <v>4224</v>
      </c>
      <c r="B82" s="70" t="s">
        <v>2030</v>
      </c>
      <c r="C82" s="70">
        <v>2001</v>
      </c>
      <c r="D82" s="139" t="s">
        <v>3034</v>
      </c>
      <c r="E82" s="70" t="s">
        <v>230</v>
      </c>
      <c r="F82" s="70" t="s">
        <v>983</v>
      </c>
      <c r="G82" s="70" t="s">
        <v>3609</v>
      </c>
      <c r="H82" s="148">
        <v>202</v>
      </c>
      <c r="I82" s="148" t="s">
        <v>4260</v>
      </c>
      <c r="J82" s="148" t="s">
        <v>4260</v>
      </c>
      <c r="K82" s="163" t="s">
        <v>3608</v>
      </c>
      <c r="L82" s="185" t="s">
        <v>800</v>
      </c>
      <c r="M82" s="70" t="s">
        <v>3290</v>
      </c>
      <c r="N82" s="149">
        <f>6+3*12</f>
        <v>42</v>
      </c>
      <c r="O82" s="139" t="s">
        <v>4018</v>
      </c>
      <c r="P82" s="70" t="s">
        <v>3291</v>
      </c>
      <c r="Q82" s="70" t="s">
        <v>3610</v>
      </c>
      <c r="R82" s="70">
        <v>95</v>
      </c>
      <c r="S82" s="70" t="s">
        <v>251</v>
      </c>
      <c r="T82" s="70" t="s">
        <v>648</v>
      </c>
      <c r="U82" s="70" t="s">
        <v>386</v>
      </c>
      <c r="V82" s="70" t="s">
        <v>19</v>
      </c>
      <c r="W82" s="70" t="s">
        <v>19</v>
      </c>
      <c r="X82" s="70" t="s">
        <v>19</v>
      </c>
      <c r="Y82" s="70" t="s">
        <v>19</v>
      </c>
      <c r="Z82" s="70" t="s">
        <v>19</v>
      </c>
      <c r="AA82" s="70" t="s">
        <v>18</v>
      </c>
      <c r="AB82" s="70" t="s">
        <v>18</v>
      </c>
      <c r="AC82" s="70" t="s">
        <v>19</v>
      </c>
      <c r="AD82" s="148" t="s">
        <v>18</v>
      </c>
      <c r="AE82" s="148" t="s">
        <v>18</v>
      </c>
      <c r="AF82" s="148" t="s">
        <v>4203</v>
      </c>
      <c r="AG82" s="148" t="s">
        <v>4268</v>
      </c>
      <c r="AH82" s="149" t="s">
        <v>4268</v>
      </c>
    </row>
    <row r="83" spans="1:34" ht="48" x14ac:dyDescent="0.2">
      <c r="A83" s="139"/>
      <c r="B83" s="71" t="s">
        <v>2119</v>
      </c>
      <c r="C83" s="71">
        <v>2002</v>
      </c>
      <c r="D83" s="123" t="s">
        <v>2641</v>
      </c>
      <c r="E83" s="71" t="s">
        <v>230</v>
      </c>
      <c r="F83" s="71" t="s">
        <v>2185</v>
      </c>
      <c r="G83" s="71" t="s">
        <v>2182</v>
      </c>
      <c r="H83" s="148">
        <v>315</v>
      </c>
      <c r="I83" s="148">
        <v>75.3</v>
      </c>
      <c r="J83" s="148">
        <v>7.6</v>
      </c>
      <c r="K83" s="148" t="s">
        <v>4260</v>
      </c>
      <c r="L83" s="181" t="s">
        <v>2183</v>
      </c>
      <c r="M83" s="71" t="s">
        <v>2642</v>
      </c>
      <c r="N83" s="149">
        <f>4/30+46/30</f>
        <v>1.6666666666666667</v>
      </c>
      <c r="O83" s="123" t="s">
        <v>3134</v>
      </c>
      <c r="P83" s="71" t="s">
        <v>2181</v>
      </c>
      <c r="Q83" s="71" t="s">
        <v>256</v>
      </c>
      <c r="R83" s="71">
        <v>0</v>
      </c>
      <c r="S83" s="70" t="s">
        <v>255</v>
      </c>
      <c r="T83" s="70" t="s">
        <v>255</v>
      </c>
      <c r="U83" s="70" t="s">
        <v>255</v>
      </c>
      <c r="V83" s="70" t="s">
        <v>18</v>
      </c>
      <c r="W83" s="70" t="s">
        <v>18</v>
      </c>
      <c r="X83" s="70" t="s">
        <v>18</v>
      </c>
      <c r="Y83" s="70" t="s">
        <v>19</v>
      </c>
      <c r="Z83" s="70" t="s">
        <v>18</v>
      </c>
      <c r="AA83" s="70" t="s">
        <v>18</v>
      </c>
      <c r="AB83" s="70" t="s">
        <v>18</v>
      </c>
      <c r="AC83" s="70" t="s">
        <v>255</v>
      </c>
      <c r="AD83" s="70" t="s">
        <v>19</v>
      </c>
      <c r="AE83" s="148" t="s">
        <v>19</v>
      </c>
      <c r="AF83" s="90" t="s">
        <v>4244</v>
      </c>
      <c r="AG83" s="90" t="s">
        <v>4244</v>
      </c>
      <c r="AH83" s="149" t="s">
        <v>4244</v>
      </c>
    </row>
    <row r="84" spans="1:34" ht="128" x14ac:dyDescent="0.2">
      <c r="A84" s="131" t="s">
        <v>4266</v>
      </c>
      <c r="B84" s="73" t="s">
        <v>3349</v>
      </c>
      <c r="C84" s="73">
        <v>2010</v>
      </c>
      <c r="D84" s="131" t="s">
        <v>589</v>
      </c>
      <c r="E84" s="73" t="s">
        <v>230</v>
      </c>
      <c r="F84" s="73" t="s">
        <v>588</v>
      </c>
      <c r="G84" s="73" t="s">
        <v>3353</v>
      </c>
      <c r="H84" s="148">
        <v>100</v>
      </c>
      <c r="I84" s="148" t="s">
        <v>4260</v>
      </c>
      <c r="J84" s="148" t="s">
        <v>4260</v>
      </c>
      <c r="K84" s="148" t="s">
        <v>4260</v>
      </c>
      <c r="L84" s="186" t="s">
        <v>3352</v>
      </c>
      <c r="M84" s="131" t="s">
        <v>3348</v>
      </c>
      <c r="N84" s="154">
        <f>3*12</f>
        <v>36</v>
      </c>
      <c r="O84" s="131" t="s">
        <v>3840</v>
      </c>
      <c r="P84" s="73" t="s">
        <v>4248</v>
      </c>
      <c r="Q84" s="73" t="s">
        <v>3354</v>
      </c>
      <c r="R84" s="73">
        <v>40</v>
      </c>
      <c r="S84" s="73" t="s">
        <v>1893</v>
      </c>
      <c r="T84" s="73" t="s">
        <v>1893</v>
      </c>
      <c r="U84" s="73" t="s">
        <v>1893</v>
      </c>
      <c r="V84" s="73" t="s">
        <v>18</v>
      </c>
      <c r="W84" s="73" t="s">
        <v>18</v>
      </c>
      <c r="X84" s="73" t="s">
        <v>18</v>
      </c>
      <c r="Y84" s="148" t="s">
        <v>19</v>
      </c>
      <c r="Z84" s="148" t="s">
        <v>18</v>
      </c>
      <c r="AA84" s="148" t="s">
        <v>18</v>
      </c>
      <c r="AB84" s="148" t="s">
        <v>18</v>
      </c>
      <c r="AC84" s="70" t="s">
        <v>18</v>
      </c>
      <c r="AD84" s="70" t="s">
        <v>19</v>
      </c>
      <c r="AE84" s="148" t="s">
        <v>18</v>
      </c>
      <c r="AF84" s="90" t="s">
        <v>4244</v>
      </c>
      <c r="AG84" s="90" t="s">
        <v>4244</v>
      </c>
      <c r="AH84" s="149" t="s">
        <v>4244</v>
      </c>
    </row>
    <row r="85" spans="1:34" ht="192" x14ac:dyDescent="0.2">
      <c r="A85" s="139" t="s">
        <v>4225</v>
      </c>
      <c r="B85" s="70" t="s">
        <v>3752</v>
      </c>
      <c r="C85" s="70">
        <v>2003</v>
      </c>
      <c r="D85" s="139" t="s">
        <v>3036</v>
      </c>
      <c r="E85" s="70" t="s">
        <v>230</v>
      </c>
      <c r="F85" s="70" t="s">
        <v>3521</v>
      </c>
      <c r="G85" s="70" t="s">
        <v>3524</v>
      </c>
      <c r="H85" s="148">
        <v>65</v>
      </c>
      <c r="I85" s="148" t="s">
        <v>4260</v>
      </c>
      <c r="J85" s="148" t="s">
        <v>4260</v>
      </c>
      <c r="K85" s="163" t="s">
        <v>3523</v>
      </c>
      <c r="L85" s="185" t="s">
        <v>443</v>
      </c>
      <c r="M85" s="70" t="s">
        <v>3522</v>
      </c>
      <c r="N85" s="149">
        <v>28</v>
      </c>
      <c r="O85" s="139" t="s">
        <v>4028</v>
      </c>
      <c r="P85" s="70" t="s">
        <v>3525</v>
      </c>
      <c r="Q85" s="70" t="s">
        <v>1893</v>
      </c>
      <c r="R85" s="70" t="s">
        <v>1893</v>
      </c>
      <c r="S85" s="70" t="s">
        <v>1893</v>
      </c>
      <c r="T85" s="70" t="s">
        <v>1893</v>
      </c>
      <c r="U85" s="70" t="s">
        <v>1893</v>
      </c>
      <c r="V85" s="70" t="s">
        <v>19</v>
      </c>
      <c r="W85" s="70" t="s">
        <v>19</v>
      </c>
      <c r="X85" s="70" t="s">
        <v>18</v>
      </c>
      <c r="Y85" s="70" t="s">
        <v>18</v>
      </c>
      <c r="Z85" s="70" t="s">
        <v>19</v>
      </c>
      <c r="AA85" s="70" t="s">
        <v>18</v>
      </c>
      <c r="AB85" s="70" t="s">
        <v>18</v>
      </c>
      <c r="AC85" s="70" t="s">
        <v>19</v>
      </c>
      <c r="AD85" s="148" t="s">
        <v>18</v>
      </c>
      <c r="AE85" s="148" t="s">
        <v>18</v>
      </c>
      <c r="AF85" s="148" t="s">
        <v>4202</v>
      </c>
      <c r="AG85" s="148" t="s">
        <v>4268</v>
      </c>
      <c r="AH85" s="149" t="s">
        <v>4268</v>
      </c>
    </row>
    <row r="86" spans="1:34" ht="32" x14ac:dyDescent="0.2">
      <c r="A86" s="143"/>
      <c r="B86" s="76" t="s">
        <v>3689</v>
      </c>
      <c r="C86" s="76">
        <v>2007</v>
      </c>
      <c r="D86" s="125" t="s">
        <v>68</v>
      </c>
      <c r="E86" s="76" t="s">
        <v>230</v>
      </c>
      <c r="F86" s="76" t="s">
        <v>65</v>
      </c>
      <c r="G86" s="76" t="s">
        <v>1772</v>
      </c>
      <c r="H86" s="148">
        <v>58</v>
      </c>
      <c r="I86" s="148">
        <v>52</v>
      </c>
      <c r="J86" s="148">
        <v>7.9</v>
      </c>
      <c r="K86" s="148" t="s">
        <v>4260</v>
      </c>
      <c r="L86" s="183" t="s">
        <v>1770</v>
      </c>
      <c r="M86" s="76" t="s">
        <v>2643</v>
      </c>
      <c r="N86" s="149">
        <v>12</v>
      </c>
      <c r="O86" s="125" t="s">
        <v>3841</v>
      </c>
      <c r="P86" s="76" t="s">
        <v>67</v>
      </c>
      <c r="Q86" s="76" t="s">
        <v>2644</v>
      </c>
      <c r="R86" s="76">
        <v>18</v>
      </c>
      <c r="S86" s="75" t="s">
        <v>19</v>
      </c>
      <c r="T86" s="75" t="s">
        <v>255</v>
      </c>
      <c r="U86" s="75" t="s">
        <v>19</v>
      </c>
      <c r="V86" s="75" t="s">
        <v>18</v>
      </c>
      <c r="W86" s="75" t="s">
        <v>18</v>
      </c>
      <c r="X86" s="75" t="s">
        <v>18</v>
      </c>
      <c r="Y86" s="70" t="s">
        <v>19</v>
      </c>
      <c r="Z86" s="70" t="s">
        <v>18</v>
      </c>
      <c r="AA86" s="70" t="s">
        <v>18</v>
      </c>
      <c r="AB86" s="70" t="s">
        <v>18</v>
      </c>
      <c r="AC86" s="75" t="s">
        <v>18</v>
      </c>
      <c r="AD86" s="70" t="s">
        <v>19</v>
      </c>
      <c r="AE86" s="148" t="s">
        <v>19</v>
      </c>
      <c r="AF86" s="90" t="s">
        <v>4244</v>
      </c>
      <c r="AG86" s="90" t="s">
        <v>4244</v>
      </c>
      <c r="AH86" s="149" t="s">
        <v>4244</v>
      </c>
    </row>
    <row r="87" spans="1:34" ht="48" x14ac:dyDescent="0.2">
      <c r="A87" s="139" t="s">
        <v>3098</v>
      </c>
      <c r="B87" s="71" t="s">
        <v>1029</v>
      </c>
      <c r="C87" s="71">
        <v>2015</v>
      </c>
      <c r="D87" s="123" t="s">
        <v>1033</v>
      </c>
      <c r="E87" s="71" t="s">
        <v>230</v>
      </c>
      <c r="F87" s="71" t="s">
        <v>1034</v>
      </c>
      <c r="G87" s="71" t="s">
        <v>1031</v>
      </c>
      <c r="H87" s="148">
        <v>990</v>
      </c>
      <c r="I87" s="148">
        <v>67.2</v>
      </c>
      <c r="J87" s="148">
        <v>12.5</v>
      </c>
      <c r="K87" s="148" t="s">
        <v>4260</v>
      </c>
      <c r="L87" s="181" t="s">
        <v>982</v>
      </c>
      <c r="M87" s="71" t="s">
        <v>1030</v>
      </c>
      <c r="N87" s="149">
        <v>12</v>
      </c>
      <c r="O87" s="123" t="s">
        <v>3135</v>
      </c>
      <c r="P87" s="71" t="s">
        <v>386</v>
      </c>
      <c r="Q87" s="71" t="s">
        <v>1032</v>
      </c>
      <c r="R87" s="71">
        <v>404</v>
      </c>
      <c r="S87" s="70" t="s">
        <v>255</v>
      </c>
      <c r="T87" s="70" t="s">
        <v>255</v>
      </c>
      <c r="U87" s="70" t="s">
        <v>255</v>
      </c>
      <c r="V87" s="70" t="s">
        <v>18</v>
      </c>
      <c r="W87" s="70" t="s">
        <v>18</v>
      </c>
      <c r="X87" s="70" t="s">
        <v>18</v>
      </c>
      <c r="Y87" s="70"/>
      <c r="Z87" s="70"/>
      <c r="AA87" s="70"/>
      <c r="AB87" s="70"/>
      <c r="AC87" s="75" t="s">
        <v>19</v>
      </c>
      <c r="AD87" s="70" t="s">
        <v>4113</v>
      </c>
      <c r="AE87" s="148" t="s">
        <v>18</v>
      </c>
      <c r="AF87" s="148" t="s">
        <v>4245</v>
      </c>
      <c r="AG87" s="148" t="s">
        <v>4268</v>
      </c>
      <c r="AH87" s="148" t="s">
        <v>4268</v>
      </c>
    </row>
    <row r="88" spans="1:34" ht="48" x14ac:dyDescent="0.2">
      <c r="A88" s="139" t="s">
        <v>4120</v>
      </c>
      <c r="B88" s="71" t="s">
        <v>413</v>
      </c>
      <c r="C88" s="71">
        <v>2007</v>
      </c>
      <c r="D88" s="123" t="s">
        <v>409</v>
      </c>
      <c r="E88" s="71" t="s">
        <v>230</v>
      </c>
      <c r="F88" s="71" t="s">
        <v>412</v>
      </c>
      <c r="G88" s="71" t="s">
        <v>411</v>
      </c>
      <c r="H88" s="148">
        <v>122</v>
      </c>
      <c r="I88" s="148">
        <v>70.2</v>
      </c>
      <c r="J88" s="148">
        <v>12.5</v>
      </c>
      <c r="K88" s="163" t="s">
        <v>4119</v>
      </c>
      <c r="L88" s="181" t="s">
        <v>2645</v>
      </c>
      <c r="M88" s="71" t="s">
        <v>4063</v>
      </c>
      <c r="N88" s="149">
        <f>79.2/30+12</f>
        <v>14.64</v>
      </c>
      <c r="O88" s="123" t="s">
        <v>3136</v>
      </c>
      <c r="P88" s="71" t="s">
        <v>386</v>
      </c>
      <c r="Q88" s="71" t="s">
        <v>415</v>
      </c>
      <c r="R88" s="71">
        <v>28</v>
      </c>
      <c r="S88" s="70" t="s">
        <v>255</v>
      </c>
      <c r="T88" s="70" t="s">
        <v>417</v>
      </c>
      <c r="U88" s="70" t="s">
        <v>35</v>
      </c>
      <c r="V88" s="70" t="s">
        <v>18</v>
      </c>
      <c r="W88" s="70" t="s">
        <v>19</v>
      </c>
      <c r="X88" s="70" t="s">
        <v>18</v>
      </c>
      <c r="Y88" s="70" t="s">
        <v>19</v>
      </c>
      <c r="Z88" s="70" t="s">
        <v>18</v>
      </c>
      <c r="AA88" s="70" t="s">
        <v>19</v>
      </c>
      <c r="AB88" s="70" t="s">
        <v>18</v>
      </c>
      <c r="AC88" s="70" t="s">
        <v>35</v>
      </c>
      <c r="AD88" s="70" t="s">
        <v>18</v>
      </c>
      <c r="AE88" s="148" t="s">
        <v>18</v>
      </c>
      <c r="AF88" s="148" t="s">
        <v>4202</v>
      </c>
      <c r="AG88" s="148" t="s">
        <v>4268</v>
      </c>
      <c r="AH88" s="149" t="s">
        <v>4268</v>
      </c>
    </row>
    <row r="89" spans="1:34" ht="48" x14ac:dyDescent="0.2">
      <c r="A89" s="139" t="s">
        <v>3236</v>
      </c>
      <c r="B89" s="71" t="s">
        <v>918</v>
      </c>
      <c r="C89" s="71">
        <v>2014</v>
      </c>
      <c r="D89" s="123" t="s">
        <v>917</v>
      </c>
      <c r="E89" s="71" t="s">
        <v>241</v>
      </c>
      <c r="F89" s="71" t="s">
        <v>916</v>
      </c>
      <c r="G89" s="71" t="s">
        <v>2493</v>
      </c>
      <c r="H89" s="148">
        <v>195</v>
      </c>
      <c r="I89" s="148" t="s">
        <v>3935</v>
      </c>
      <c r="J89" s="148" t="s">
        <v>3935</v>
      </c>
      <c r="K89" s="148" t="s">
        <v>4260</v>
      </c>
      <c r="L89" s="181" t="s">
        <v>4282</v>
      </c>
      <c r="M89" s="71" t="s">
        <v>4064</v>
      </c>
      <c r="N89" s="149">
        <v>12</v>
      </c>
      <c r="O89" s="123" t="s">
        <v>3137</v>
      </c>
      <c r="P89" s="71" t="s">
        <v>386</v>
      </c>
      <c r="Q89" s="71" t="s">
        <v>922</v>
      </c>
      <c r="R89" s="71">
        <v>17</v>
      </c>
      <c r="S89" s="70" t="s">
        <v>255</v>
      </c>
      <c r="T89" s="70" t="s">
        <v>924</v>
      </c>
      <c r="U89" s="70" t="s">
        <v>255</v>
      </c>
      <c r="V89" s="70" t="s">
        <v>19</v>
      </c>
      <c r="W89" s="70" t="s">
        <v>19</v>
      </c>
      <c r="X89" s="70" t="s">
        <v>19</v>
      </c>
      <c r="Y89" s="70" t="s">
        <v>18</v>
      </c>
      <c r="Z89" s="70" t="s">
        <v>18</v>
      </c>
      <c r="AA89" s="70" t="s">
        <v>35</v>
      </c>
      <c r="AB89" s="70" t="s">
        <v>35</v>
      </c>
      <c r="AC89" s="70" t="s">
        <v>255</v>
      </c>
      <c r="AD89" s="70" t="s">
        <v>19</v>
      </c>
      <c r="AE89" s="148" t="s">
        <v>19</v>
      </c>
      <c r="AF89" s="90" t="s">
        <v>4244</v>
      </c>
      <c r="AG89" s="90" t="s">
        <v>4244</v>
      </c>
      <c r="AH89" s="149" t="s">
        <v>4244</v>
      </c>
    </row>
    <row r="90" spans="1:34" ht="64" x14ac:dyDescent="0.2">
      <c r="A90" s="139" t="s">
        <v>3041</v>
      </c>
      <c r="B90" s="70" t="s">
        <v>3697</v>
      </c>
      <c r="C90" s="70">
        <v>2003</v>
      </c>
      <c r="D90" s="139" t="s">
        <v>1384</v>
      </c>
      <c r="E90" s="70" t="s">
        <v>241</v>
      </c>
      <c r="F90" s="70" t="s">
        <v>1382</v>
      </c>
      <c r="G90" s="70" t="s">
        <v>3604</v>
      </c>
      <c r="H90" s="148">
        <v>104</v>
      </c>
      <c r="I90" s="148" t="s">
        <v>4260</v>
      </c>
      <c r="J90" s="148" t="s">
        <v>4260</v>
      </c>
      <c r="K90" s="163" t="s">
        <v>3603</v>
      </c>
      <c r="L90" s="185" t="s">
        <v>800</v>
      </c>
      <c r="M90" s="70" t="s">
        <v>3600</v>
      </c>
      <c r="N90" s="149">
        <v>24</v>
      </c>
      <c r="O90" s="139" t="s">
        <v>3602</v>
      </c>
      <c r="P90" s="70" t="s">
        <v>4254</v>
      </c>
      <c r="Q90" s="70" t="s">
        <v>3606</v>
      </c>
      <c r="R90" s="70">
        <v>50</v>
      </c>
      <c r="S90" s="70" t="s">
        <v>3601</v>
      </c>
      <c r="T90" s="70" t="s">
        <v>3601</v>
      </c>
      <c r="U90" s="70" t="s">
        <v>1893</v>
      </c>
      <c r="V90" s="70" t="s">
        <v>18</v>
      </c>
      <c r="W90" s="70" t="s">
        <v>18</v>
      </c>
      <c r="X90" s="70" t="s">
        <v>18</v>
      </c>
      <c r="Y90" s="70" t="s">
        <v>3481</v>
      </c>
      <c r="Z90" s="70" t="s">
        <v>18</v>
      </c>
      <c r="AA90" s="70" t="s">
        <v>18</v>
      </c>
      <c r="AB90" s="70" t="s">
        <v>18</v>
      </c>
      <c r="AC90" s="70" t="s">
        <v>19</v>
      </c>
      <c r="AD90" s="148" t="s">
        <v>18</v>
      </c>
      <c r="AE90" s="148" t="s">
        <v>18</v>
      </c>
      <c r="AF90" s="148" t="s">
        <v>4202</v>
      </c>
      <c r="AG90" s="148" t="s">
        <v>4268</v>
      </c>
      <c r="AH90" s="149" t="s">
        <v>4268</v>
      </c>
    </row>
    <row r="91" spans="1:34" ht="80" x14ac:dyDescent="0.2">
      <c r="A91" s="192" t="s">
        <v>4269</v>
      </c>
      <c r="B91" s="70" t="s">
        <v>420</v>
      </c>
      <c r="C91" s="160">
        <v>2007</v>
      </c>
      <c r="D91" s="139" t="s">
        <v>418</v>
      </c>
      <c r="E91" s="70" t="s">
        <v>241</v>
      </c>
      <c r="F91" s="70" t="s">
        <v>419</v>
      </c>
      <c r="G91" s="70" t="s">
        <v>3320</v>
      </c>
      <c r="H91" s="148">
        <v>316</v>
      </c>
      <c r="I91" s="148" t="s">
        <v>4260</v>
      </c>
      <c r="J91" s="148" t="s">
        <v>4260</v>
      </c>
      <c r="K91" s="148" t="s">
        <v>4260</v>
      </c>
      <c r="L91" s="185" t="s">
        <v>423</v>
      </c>
      <c r="M91" s="139" t="s">
        <v>421</v>
      </c>
      <c r="N91" s="149">
        <v>12</v>
      </c>
      <c r="O91" s="139" t="s">
        <v>4226</v>
      </c>
      <c r="P91" s="70" t="s">
        <v>424</v>
      </c>
      <c r="Q91" s="70" t="s">
        <v>1893</v>
      </c>
      <c r="R91" s="70" t="s">
        <v>1893</v>
      </c>
      <c r="S91" s="70" t="s">
        <v>1893</v>
      </c>
      <c r="T91" s="70" t="s">
        <v>1893</v>
      </c>
      <c r="U91" s="70" t="s">
        <v>1893</v>
      </c>
      <c r="V91" s="70" t="s">
        <v>18</v>
      </c>
      <c r="W91" s="70" t="s">
        <v>18</v>
      </c>
      <c r="X91" s="70" t="s">
        <v>18</v>
      </c>
      <c r="Y91" s="70" t="s">
        <v>19</v>
      </c>
      <c r="Z91" s="70" t="s">
        <v>18</v>
      </c>
      <c r="AA91" s="70" t="s">
        <v>18</v>
      </c>
      <c r="AB91" s="70" t="s">
        <v>18</v>
      </c>
      <c r="AC91" s="70" t="s">
        <v>19</v>
      </c>
      <c r="AD91" s="70" t="s">
        <v>18</v>
      </c>
      <c r="AE91" s="148" t="s">
        <v>18</v>
      </c>
      <c r="AF91" s="90" t="s">
        <v>4245</v>
      </c>
      <c r="AG91" s="148" t="s">
        <v>4268</v>
      </c>
      <c r="AH91" s="149" t="s">
        <v>4268</v>
      </c>
    </row>
    <row r="92" spans="1:34" ht="112" x14ac:dyDescent="0.2">
      <c r="A92" s="131" t="s">
        <v>4227</v>
      </c>
      <c r="B92" s="73" t="s">
        <v>2114</v>
      </c>
      <c r="C92" s="73">
        <v>2003</v>
      </c>
      <c r="D92" s="131" t="s">
        <v>2115</v>
      </c>
      <c r="E92" s="73" t="s">
        <v>230</v>
      </c>
      <c r="F92" s="73" t="s">
        <v>1678</v>
      </c>
      <c r="G92" s="73" t="s">
        <v>3928</v>
      </c>
      <c r="H92" s="73">
        <v>61</v>
      </c>
      <c r="I92" s="73">
        <v>66.400000000000006</v>
      </c>
      <c r="J92" s="73">
        <v>1.6</v>
      </c>
      <c r="K92" s="165" t="s">
        <v>3929</v>
      </c>
      <c r="L92" s="186" t="s">
        <v>443</v>
      </c>
      <c r="M92" s="73" t="s">
        <v>3930</v>
      </c>
      <c r="N92" s="154">
        <f>21.9/30+41.7/30</f>
        <v>2.12</v>
      </c>
      <c r="O92" s="131" t="s">
        <v>3926</v>
      </c>
      <c r="P92" s="73" t="s">
        <v>4253</v>
      </c>
      <c r="Q92" s="73" t="s">
        <v>3932</v>
      </c>
      <c r="R92" s="73">
        <v>17</v>
      </c>
      <c r="S92" s="73" t="s">
        <v>1893</v>
      </c>
      <c r="T92" s="73" t="s">
        <v>326</v>
      </c>
      <c r="U92" s="73" t="s">
        <v>3933</v>
      </c>
      <c r="V92" s="73" t="s">
        <v>18</v>
      </c>
      <c r="W92" s="73" t="s">
        <v>18</v>
      </c>
      <c r="X92" s="73" t="s">
        <v>18</v>
      </c>
      <c r="Y92" s="73" t="s">
        <v>3934</v>
      </c>
      <c r="Z92" s="73" t="s">
        <v>18</v>
      </c>
      <c r="AA92" s="73" t="s">
        <v>18</v>
      </c>
      <c r="AB92" s="73" t="s">
        <v>18</v>
      </c>
      <c r="AC92" s="73" t="s">
        <v>19</v>
      </c>
      <c r="AD92" s="70" t="s">
        <v>18</v>
      </c>
      <c r="AE92" s="148" t="s">
        <v>18</v>
      </c>
      <c r="AF92" s="148" t="s">
        <v>4203</v>
      </c>
      <c r="AG92" s="148" t="s">
        <v>4268</v>
      </c>
      <c r="AH92" s="149" t="s">
        <v>4268</v>
      </c>
    </row>
    <row r="93" spans="1:34" ht="32" x14ac:dyDescent="0.2">
      <c r="A93" s="143" t="s">
        <v>4142</v>
      </c>
      <c r="B93" s="76" t="s">
        <v>179</v>
      </c>
      <c r="C93" s="76">
        <v>2013</v>
      </c>
      <c r="D93" s="125" t="s">
        <v>182</v>
      </c>
      <c r="E93" s="76" t="s">
        <v>230</v>
      </c>
      <c r="F93" s="76" t="s">
        <v>129</v>
      </c>
      <c r="G93" s="76" t="s">
        <v>180</v>
      </c>
      <c r="H93" s="148">
        <v>408</v>
      </c>
      <c r="I93" s="148" t="s">
        <v>4260</v>
      </c>
      <c r="J93" s="148" t="s">
        <v>4260</v>
      </c>
      <c r="K93" s="163" t="s">
        <v>4141</v>
      </c>
      <c r="L93" s="183" t="s">
        <v>522</v>
      </c>
      <c r="M93" s="76" t="s">
        <v>181</v>
      </c>
      <c r="N93" s="149">
        <v>12</v>
      </c>
      <c r="O93" s="125" t="s">
        <v>3127</v>
      </c>
      <c r="P93" s="76" t="s">
        <v>1782</v>
      </c>
      <c r="Q93" s="76" t="s">
        <v>1870</v>
      </c>
      <c r="R93" s="76">
        <v>124</v>
      </c>
      <c r="S93" s="75" t="s">
        <v>1869</v>
      </c>
      <c r="T93" s="75" t="s">
        <v>1868</v>
      </c>
      <c r="U93" s="75" t="s">
        <v>255</v>
      </c>
      <c r="V93" s="75" t="s">
        <v>18</v>
      </c>
      <c r="W93" s="75" t="s">
        <v>18</v>
      </c>
      <c r="X93" s="75" t="s">
        <v>18</v>
      </c>
      <c r="Y93" s="70" t="s">
        <v>18</v>
      </c>
      <c r="Z93" s="70" t="s">
        <v>18</v>
      </c>
      <c r="AA93" s="70" t="s">
        <v>35</v>
      </c>
      <c r="AB93" s="70" t="s">
        <v>35</v>
      </c>
      <c r="AC93" s="148"/>
      <c r="AD93" s="148" t="s">
        <v>18</v>
      </c>
      <c r="AE93" s="148" t="s">
        <v>18</v>
      </c>
      <c r="AF93" s="148" t="s">
        <v>4202</v>
      </c>
      <c r="AG93" s="148" t="s">
        <v>4268</v>
      </c>
      <c r="AH93" s="149" t="s">
        <v>4268</v>
      </c>
    </row>
    <row r="94" spans="1:34" ht="208" x14ac:dyDescent="0.2">
      <c r="A94" s="131" t="s">
        <v>3334</v>
      </c>
      <c r="B94" s="73" t="s">
        <v>928</v>
      </c>
      <c r="C94" s="73">
        <v>2015</v>
      </c>
      <c r="D94" s="121" t="s">
        <v>1042</v>
      </c>
      <c r="E94" s="73" t="s">
        <v>230</v>
      </c>
      <c r="F94" s="73" t="s">
        <v>281</v>
      </c>
      <c r="G94" s="73" t="s">
        <v>1045</v>
      </c>
      <c r="H94" s="148">
        <v>230</v>
      </c>
      <c r="I94" s="148" t="s">
        <v>3935</v>
      </c>
      <c r="J94" s="148" t="s">
        <v>3935</v>
      </c>
      <c r="K94" s="165" t="s">
        <v>3624</v>
      </c>
      <c r="L94" s="186" t="s">
        <v>929</v>
      </c>
      <c r="M94" s="73" t="s">
        <v>3625</v>
      </c>
      <c r="N94" s="154">
        <f>745/30</f>
        <v>24.833333333333332</v>
      </c>
      <c r="O94" s="121" t="s">
        <v>4025</v>
      </c>
      <c r="P94" s="73" t="s">
        <v>2646</v>
      </c>
      <c r="Q94" s="73" t="s">
        <v>1047</v>
      </c>
      <c r="R94" s="73">
        <v>64</v>
      </c>
      <c r="S94" s="73" t="s">
        <v>255</v>
      </c>
      <c r="T94" s="73" t="s">
        <v>255</v>
      </c>
      <c r="U94" s="73" t="s">
        <v>255</v>
      </c>
      <c r="V94" s="73" t="s">
        <v>19</v>
      </c>
      <c r="W94" s="73" t="s">
        <v>19</v>
      </c>
      <c r="X94" s="73" t="s">
        <v>19</v>
      </c>
      <c r="Y94" s="73" t="s">
        <v>18</v>
      </c>
      <c r="Z94" s="73" t="s">
        <v>19</v>
      </c>
      <c r="AA94" s="73" t="s">
        <v>18</v>
      </c>
      <c r="AB94" s="73" t="s">
        <v>18</v>
      </c>
      <c r="AC94" s="70" t="s">
        <v>18</v>
      </c>
      <c r="AD94" s="148" t="s">
        <v>18</v>
      </c>
      <c r="AE94" s="148" t="s">
        <v>18</v>
      </c>
      <c r="AF94" s="148" t="s">
        <v>4205</v>
      </c>
      <c r="AG94" s="148" t="s">
        <v>4268</v>
      </c>
      <c r="AH94" s="149" t="s">
        <v>4268</v>
      </c>
    </row>
    <row r="95" spans="1:34" ht="80" x14ac:dyDescent="0.2">
      <c r="A95" s="139" t="s">
        <v>4228</v>
      </c>
      <c r="B95" s="70" t="s">
        <v>2097</v>
      </c>
      <c r="C95" s="70">
        <v>2004</v>
      </c>
      <c r="D95" s="139" t="s">
        <v>2098</v>
      </c>
      <c r="E95" s="70" t="s">
        <v>230</v>
      </c>
      <c r="F95" s="70" t="s">
        <v>3441</v>
      </c>
      <c r="G95" s="70" t="s">
        <v>3443</v>
      </c>
      <c r="H95" s="148">
        <v>50</v>
      </c>
      <c r="I95" s="148" t="s">
        <v>4260</v>
      </c>
      <c r="J95" s="148" t="s">
        <v>4260</v>
      </c>
      <c r="K95" s="163" t="s">
        <v>3444</v>
      </c>
      <c r="L95" s="185" t="s">
        <v>3442</v>
      </c>
      <c r="M95" s="70" t="s">
        <v>3445</v>
      </c>
      <c r="N95" s="149">
        <f>101/30</f>
        <v>3.3666666666666667</v>
      </c>
      <c r="O95" s="139" t="s">
        <v>4037</v>
      </c>
      <c r="P95" s="70" t="s">
        <v>3447</v>
      </c>
      <c r="Q95" s="70" t="s">
        <v>1893</v>
      </c>
      <c r="R95" s="70" t="s">
        <v>1893</v>
      </c>
      <c r="S95" s="70" t="s">
        <v>1893</v>
      </c>
      <c r="T95" s="70" t="s">
        <v>1893</v>
      </c>
      <c r="U95" s="70" t="s">
        <v>1893</v>
      </c>
      <c r="V95" s="70" t="s">
        <v>18</v>
      </c>
      <c r="W95" s="70" t="s">
        <v>18</v>
      </c>
      <c r="X95" s="70" t="s">
        <v>18</v>
      </c>
      <c r="Y95" s="70" t="s">
        <v>3446</v>
      </c>
      <c r="Z95" s="70" t="s">
        <v>18</v>
      </c>
      <c r="AA95" s="70" t="s">
        <v>1893</v>
      </c>
      <c r="AB95" s="70" t="s">
        <v>1893</v>
      </c>
      <c r="AC95" s="70" t="s">
        <v>1893</v>
      </c>
      <c r="AD95" s="70" t="s">
        <v>18</v>
      </c>
      <c r="AE95" s="148" t="s">
        <v>18</v>
      </c>
      <c r="AF95" s="148" t="s">
        <v>4203</v>
      </c>
      <c r="AG95" s="148" t="s">
        <v>4268</v>
      </c>
      <c r="AH95" s="149" t="s">
        <v>4268</v>
      </c>
    </row>
    <row r="96" spans="1:34" ht="32" x14ac:dyDescent="0.2">
      <c r="A96" s="139"/>
      <c r="B96" s="71" t="s">
        <v>700</v>
      </c>
      <c r="C96" s="71">
        <v>2012</v>
      </c>
      <c r="D96" s="123" t="s">
        <v>701</v>
      </c>
      <c r="E96" s="71" t="s">
        <v>241</v>
      </c>
      <c r="F96" s="71" t="s">
        <v>255</v>
      </c>
      <c r="G96" s="71" t="s">
        <v>705</v>
      </c>
      <c r="H96" s="148">
        <v>45</v>
      </c>
      <c r="I96" s="148" t="s">
        <v>3935</v>
      </c>
      <c r="J96" s="148" t="s">
        <v>3935</v>
      </c>
      <c r="K96" s="148" t="s">
        <v>4260</v>
      </c>
      <c r="L96" s="181" t="s">
        <v>704</v>
      </c>
      <c r="M96" s="71" t="s">
        <v>2647</v>
      </c>
      <c r="N96" s="149">
        <f>4.21+14/30</f>
        <v>4.6766666666666667</v>
      </c>
      <c r="O96" s="123" t="s">
        <v>3138</v>
      </c>
      <c r="P96" s="71" t="s">
        <v>2648</v>
      </c>
      <c r="Q96" s="71" t="s">
        <v>256</v>
      </c>
      <c r="R96" s="71">
        <v>0</v>
      </c>
      <c r="S96" s="70" t="s">
        <v>255</v>
      </c>
      <c r="T96" s="70" t="s">
        <v>255</v>
      </c>
      <c r="U96" s="70" t="s">
        <v>255</v>
      </c>
      <c r="V96" s="70" t="s">
        <v>18</v>
      </c>
      <c r="W96" s="70" t="s">
        <v>18</v>
      </c>
      <c r="X96" s="70" t="s">
        <v>18</v>
      </c>
      <c r="Y96" s="70" t="s">
        <v>19</v>
      </c>
      <c r="Z96" s="70" t="s">
        <v>18</v>
      </c>
      <c r="AA96" s="70" t="s">
        <v>255</v>
      </c>
      <c r="AB96" s="70" t="s">
        <v>255</v>
      </c>
      <c r="AC96" s="148" t="s">
        <v>35</v>
      </c>
      <c r="AD96" s="70" t="s">
        <v>19</v>
      </c>
      <c r="AE96" s="148" t="s">
        <v>19</v>
      </c>
      <c r="AF96" s="90" t="s">
        <v>4244</v>
      </c>
      <c r="AG96" s="90" t="s">
        <v>4244</v>
      </c>
      <c r="AH96" s="149" t="s">
        <v>4244</v>
      </c>
    </row>
    <row r="97" spans="1:34" ht="48" x14ac:dyDescent="0.2">
      <c r="A97" s="139" t="s">
        <v>4090</v>
      </c>
      <c r="B97" s="71" t="s">
        <v>591</v>
      </c>
      <c r="C97" s="71">
        <v>2014</v>
      </c>
      <c r="D97" s="123" t="s">
        <v>2650</v>
      </c>
      <c r="E97" s="71" t="s">
        <v>241</v>
      </c>
      <c r="F97" s="71" t="s">
        <v>937</v>
      </c>
      <c r="G97" s="71" t="s">
        <v>936</v>
      </c>
      <c r="H97" s="148">
        <v>20</v>
      </c>
      <c r="I97" s="148" t="s">
        <v>3935</v>
      </c>
      <c r="J97" s="148" t="s">
        <v>3935</v>
      </c>
      <c r="K97" s="148" t="s">
        <v>4260</v>
      </c>
      <c r="L97" s="181" t="s">
        <v>939</v>
      </c>
      <c r="M97" s="71" t="s">
        <v>4066</v>
      </c>
      <c r="N97" s="149">
        <f>17+1+0.5</f>
        <v>18.5</v>
      </c>
      <c r="O97" s="123" t="s">
        <v>3139</v>
      </c>
      <c r="P97" s="71" t="s">
        <v>386</v>
      </c>
      <c r="Q97" s="71" t="s">
        <v>256</v>
      </c>
      <c r="R97" s="71">
        <v>0</v>
      </c>
      <c r="S97" s="70" t="s">
        <v>255</v>
      </c>
      <c r="T97" s="70" t="s">
        <v>255</v>
      </c>
      <c r="U97" s="70" t="s">
        <v>255</v>
      </c>
      <c r="V97" s="70" t="s">
        <v>18</v>
      </c>
      <c r="W97" s="70" t="s">
        <v>18</v>
      </c>
      <c r="X97" s="70" t="s">
        <v>18</v>
      </c>
      <c r="Y97" s="70" t="s">
        <v>315</v>
      </c>
      <c r="Z97" s="70" t="s">
        <v>18</v>
      </c>
      <c r="AA97" s="70" t="s">
        <v>18</v>
      </c>
      <c r="AB97" s="70" t="s">
        <v>485</v>
      </c>
      <c r="AC97" s="70" t="s">
        <v>255</v>
      </c>
      <c r="AD97" s="70" t="s">
        <v>19</v>
      </c>
      <c r="AE97" s="148" t="s">
        <v>19</v>
      </c>
      <c r="AF97" s="90" t="s">
        <v>4244</v>
      </c>
      <c r="AG97" s="90" t="s">
        <v>4244</v>
      </c>
      <c r="AH97" s="149" t="s">
        <v>4244</v>
      </c>
    </row>
    <row r="98" spans="1:34" ht="80" x14ac:dyDescent="0.2">
      <c r="A98" s="139"/>
      <c r="B98" s="71" t="s">
        <v>591</v>
      </c>
      <c r="C98" s="71">
        <v>2010</v>
      </c>
      <c r="D98" s="123" t="s">
        <v>590</v>
      </c>
      <c r="E98" s="197" t="s">
        <v>230</v>
      </c>
      <c r="F98" s="71" t="s">
        <v>597</v>
      </c>
      <c r="G98" s="71" t="s">
        <v>593</v>
      </c>
      <c r="H98" s="148">
        <v>30</v>
      </c>
      <c r="I98" s="148" t="s">
        <v>3935</v>
      </c>
      <c r="J98" s="148" t="s">
        <v>3935</v>
      </c>
      <c r="K98" s="148" t="s">
        <v>4260</v>
      </c>
      <c r="L98" s="181" t="s">
        <v>537</v>
      </c>
      <c r="M98" s="71" t="s">
        <v>4065</v>
      </c>
      <c r="N98" s="149">
        <f>9/30+3/4</f>
        <v>1.05</v>
      </c>
      <c r="O98" s="123" t="s">
        <v>4008</v>
      </c>
      <c r="P98" s="71" t="s">
        <v>595</v>
      </c>
      <c r="Q98" s="71" t="s">
        <v>256</v>
      </c>
      <c r="R98" s="71">
        <v>0</v>
      </c>
      <c r="S98" s="70" t="s">
        <v>534</v>
      </c>
      <c r="T98" s="70" t="s">
        <v>594</v>
      </c>
      <c r="U98" s="70" t="s">
        <v>18</v>
      </c>
      <c r="V98" s="70" t="s">
        <v>19</v>
      </c>
      <c r="W98" s="70" t="s">
        <v>19</v>
      </c>
      <c r="X98" s="70" t="s">
        <v>18</v>
      </c>
      <c r="Y98" s="148" t="s">
        <v>315</v>
      </c>
      <c r="Z98" s="148" t="s">
        <v>18</v>
      </c>
      <c r="AA98" s="148" t="s">
        <v>18</v>
      </c>
      <c r="AB98" s="148" t="s">
        <v>18</v>
      </c>
      <c r="AC98" s="70" t="s">
        <v>255</v>
      </c>
      <c r="AD98" s="70" t="s">
        <v>19</v>
      </c>
      <c r="AE98" s="148" t="s">
        <v>19</v>
      </c>
      <c r="AF98" s="90" t="s">
        <v>4244</v>
      </c>
      <c r="AG98" s="90" t="s">
        <v>4244</v>
      </c>
      <c r="AH98" s="149" t="s">
        <v>4244</v>
      </c>
    </row>
    <row r="99" spans="1:34" ht="64" x14ac:dyDescent="0.2">
      <c r="A99" s="139" t="s">
        <v>4230</v>
      </c>
      <c r="B99" s="70" t="s">
        <v>707</v>
      </c>
      <c r="C99" s="70">
        <v>2012</v>
      </c>
      <c r="D99" s="139" t="s">
        <v>4229</v>
      </c>
      <c r="E99" s="70" t="s">
        <v>230</v>
      </c>
      <c r="F99" s="70" t="s">
        <v>3377</v>
      </c>
      <c r="G99" s="70" t="s">
        <v>3380</v>
      </c>
      <c r="H99" s="148">
        <v>215</v>
      </c>
      <c r="I99" s="148" t="s">
        <v>4260</v>
      </c>
      <c r="J99" s="148" t="s">
        <v>4260</v>
      </c>
      <c r="K99" s="163" t="s">
        <v>3381</v>
      </c>
      <c r="L99" s="185" t="s">
        <v>443</v>
      </c>
      <c r="M99" s="70" t="s">
        <v>3378</v>
      </c>
      <c r="N99" s="149">
        <v>12</v>
      </c>
      <c r="O99" s="139" t="s">
        <v>45</v>
      </c>
      <c r="P99" s="70" t="s">
        <v>3382</v>
      </c>
      <c r="Q99" s="70" t="s">
        <v>3383</v>
      </c>
      <c r="R99" s="70">
        <v>111</v>
      </c>
      <c r="S99" s="70" t="s">
        <v>3379</v>
      </c>
      <c r="T99" s="70" t="s">
        <v>1893</v>
      </c>
      <c r="U99" s="70" t="s">
        <v>1893</v>
      </c>
      <c r="V99" s="70" t="s">
        <v>18</v>
      </c>
      <c r="W99" s="70" t="s">
        <v>18</v>
      </c>
      <c r="X99" s="70" t="s">
        <v>18</v>
      </c>
      <c r="Y99" s="70" t="s">
        <v>3365</v>
      </c>
      <c r="Z99" s="70" t="s">
        <v>18</v>
      </c>
      <c r="AA99" s="70" t="s">
        <v>18</v>
      </c>
      <c r="AB99" s="70" t="s">
        <v>18</v>
      </c>
      <c r="AC99" s="70" t="s">
        <v>19</v>
      </c>
      <c r="AD99" s="148" t="s">
        <v>18</v>
      </c>
      <c r="AE99" s="148" t="s">
        <v>18</v>
      </c>
      <c r="AF99" s="148" t="s">
        <v>4203</v>
      </c>
      <c r="AG99" s="148" t="s">
        <v>4268</v>
      </c>
      <c r="AH99" s="149" t="s">
        <v>4268</v>
      </c>
    </row>
    <row r="100" spans="1:34" ht="48" x14ac:dyDescent="0.2">
      <c r="A100" s="139"/>
      <c r="B100" s="71" t="s">
        <v>1610</v>
      </c>
      <c r="C100" s="71">
        <v>2013</v>
      </c>
      <c r="D100" s="123" t="s">
        <v>2651</v>
      </c>
      <c r="E100" s="71" t="s">
        <v>230</v>
      </c>
      <c r="F100" s="71" t="s">
        <v>887</v>
      </c>
      <c r="G100" s="71" t="s">
        <v>1611</v>
      </c>
      <c r="H100" s="148">
        <v>26</v>
      </c>
      <c r="I100" s="148">
        <v>60.8</v>
      </c>
      <c r="J100" s="148">
        <v>8.6999999999999993</v>
      </c>
      <c r="K100" s="148" t="s">
        <v>4260</v>
      </c>
      <c r="L100" s="181" t="s">
        <v>247</v>
      </c>
      <c r="M100" s="71" t="s">
        <v>2652</v>
      </c>
      <c r="N100" s="149">
        <v>1</v>
      </c>
      <c r="O100" s="123" t="s">
        <v>3114</v>
      </c>
      <c r="P100" s="71" t="s">
        <v>1623</v>
      </c>
      <c r="Q100" s="71" t="s">
        <v>256</v>
      </c>
      <c r="R100" s="71">
        <v>0</v>
      </c>
      <c r="S100" s="70" t="s">
        <v>1613</v>
      </c>
      <c r="T100" s="70" t="s">
        <v>1614</v>
      </c>
      <c r="U100" s="70" t="s">
        <v>255</v>
      </c>
      <c r="V100" s="70" t="s">
        <v>18</v>
      </c>
      <c r="W100" s="70" t="s">
        <v>18</v>
      </c>
      <c r="X100" s="70" t="s">
        <v>18</v>
      </c>
      <c r="Y100" s="148" t="s">
        <v>2271</v>
      </c>
      <c r="Z100" s="148" t="s">
        <v>18</v>
      </c>
      <c r="AA100" s="148" t="s">
        <v>18</v>
      </c>
      <c r="AB100" s="148" t="s">
        <v>19</v>
      </c>
      <c r="AC100" s="70" t="s">
        <v>572</v>
      </c>
      <c r="AD100" s="70" t="s">
        <v>19</v>
      </c>
      <c r="AE100" s="148" t="s">
        <v>19</v>
      </c>
      <c r="AF100" s="90" t="s">
        <v>4244</v>
      </c>
      <c r="AG100" s="90" t="s">
        <v>4244</v>
      </c>
      <c r="AH100" s="149" t="s">
        <v>4244</v>
      </c>
    </row>
    <row r="101" spans="1:34" ht="64" x14ac:dyDescent="0.2">
      <c r="A101" s="192" t="s">
        <v>4231</v>
      </c>
      <c r="B101" s="70" t="s">
        <v>428</v>
      </c>
      <c r="C101" s="70">
        <v>2007</v>
      </c>
      <c r="D101" s="139" t="s">
        <v>425</v>
      </c>
      <c r="E101" s="70" t="s">
        <v>230</v>
      </c>
      <c r="F101" s="70" t="s">
        <v>3318</v>
      </c>
      <c r="G101" s="70" t="s">
        <v>427</v>
      </c>
      <c r="H101" s="148">
        <v>77</v>
      </c>
      <c r="I101" s="148" t="s">
        <v>4260</v>
      </c>
      <c r="J101" s="148" t="s">
        <v>4260</v>
      </c>
      <c r="K101" s="148" t="s">
        <v>4260</v>
      </c>
      <c r="L101" s="185" t="s">
        <v>429</v>
      </c>
      <c r="M101" s="70" t="s">
        <v>430</v>
      </c>
      <c r="N101" s="149">
        <v>12</v>
      </c>
      <c r="O101" s="139" t="s">
        <v>3877</v>
      </c>
      <c r="P101" s="70" t="s">
        <v>426</v>
      </c>
      <c r="Q101" s="70" t="s">
        <v>1893</v>
      </c>
      <c r="R101" s="70" t="s">
        <v>1893</v>
      </c>
      <c r="S101" s="70" t="s">
        <v>326</v>
      </c>
      <c r="T101" s="70" t="s">
        <v>326</v>
      </c>
      <c r="U101" s="70" t="s">
        <v>1893</v>
      </c>
      <c r="V101" s="70" t="s">
        <v>18</v>
      </c>
      <c r="W101" s="70" t="s">
        <v>18</v>
      </c>
      <c r="X101" s="70" t="s">
        <v>18</v>
      </c>
      <c r="Y101" s="70" t="s">
        <v>19</v>
      </c>
      <c r="Z101" s="70" t="s">
        <v>18</v>
      </c>
      <c r="AA101" s="70" t="s">
        <v>18</v>
      </c>
      <c r="AB101" s="70" t="s">
        <v>18</v>
      </c>
      <c r="AC101" s="70" t="s">
        <v>18</v>
      </c>
      <c r="AD101" s="148" t="s">
        <v>18</v>
      </c>
      <c r="AE101" s="148" t="s">
        <v>18</v>
      </c>
      <c r="AF101" s="148" t="s">
        <v>4203</v>
      </c>
      <c r="AG101" s="148" t="s">
        <v>4268</v>
      </c>
      <c r="AH101" s="149" t="s">
        <v>4268</v>
      </c>
    </row>
    <row r="102" spans="1:34" ht="80" x14ac:dyDescent="0.2">
      <c r="A102" s="139" t="s">
        <v>2488</v>
      </c>
      <c r="B102" s="70" t="s">
        <v>1053</v>
      </c>
      <c r="C102" s="70">
        <v>2015</v>
      </c>
      <c r="D102" s="139" t="s">
        <v>1054</v>
      </c>
      <c r="E102" s="70" t="s">
        <v>230</v>
      </c>
      <c r="F102" s="70" t="s">
        <v>3430</v>
      </c>
      <c r="G102" s="70" t="s">
        <v>3736</v>
      </c>
      <c r="H102" s="148">
        <v>8784</v>
      </c>
      <c r="I102" s="148" t="s">
        <v>4260</v>
      </c>
      <c r="J102" s="148" t="s">
        <v>4260</v>
      </c>
      <c r="K102" s="163" t="s">
        <v>3737</v>
      </c>
      <c r="L102" s="185" t="s">
        <v>3738</v>
      </c>
      <c r="M102" s="70" t="s">
        <v>3739</v>
      </c>
      <c r="N102" s="149">
        <f>5*12</f>
        <v>60</v>
      </c>
      <c r="O102" s="139" t="s">
        <v>1019</v>
      </c>
      <c r="P102" s="70" t="s">
        <v>1893</v>
      </c>
      <c r="Q102" s="70" t="s">
        <v>3383</v>
      </c>
      <c r="R102" s="70">
        <v>738</v>
      </c>
      <c r="S102" s="70" t="s">
        <v>1893</v>
      </c>
      <c r="T102" s="70" t="s">
        <v>484</v>
      </c>
      <c r="U102" s="70" t="s">
        <v>1893</v>
      </c>
      <c r="V102" s="70" t="s">
        <v>18</v>
      </c>
      <c r="W102" s="70" t="s">
        <v>18</v>
      </c>
      <c r="X102" s="70" t="s">
        <v>18</v>
      </c>
      <c r="Y102" s="70" t="s">
        <v>3481</v>
      </c>
      <c r="Z102" s="70" t="s">
        <v>18</v>
      </c>
      <c r="AA102" s="70" t="s">
        <v>19</v>
      </c>
      <c r="AB102" s="70" t="s">
        <v>1893</v>
      </c>
      <c r="AC102" s="70" t="s">
        <v>19</v>
      </c>
      <c r="AD102" s="148" t="s">
        <v>18</v>
      </c>
      <c r="AE102" s="148" t="s">
        <v>18</v>
      </c>
      <c r="AF102" s="148" t="s">
        <v>4205</v>
      </c>
      <c r="AG102" s="148" t="s">
        <v>4268</v>
      </c>
      <c r="AH102" s="149" t="s">
        <v>4268</v>
      </c>
    </row>
    <row r="103" spans="1:34" ht="32" x14ac:dyDescent="0.2">
      <c r="A103" s="139"/>
      <c r="B103" s="71" t="s">
        <v>1071</v>
      </c>
      <c r="C103" s="71">
        <v>2015</v>
      </c>
      <c r="D103" s="123" t="s">
        <v>2655</v>
      </c>
      <c r="E103" s="71" t="s">
        <v>230</v>
      </c>
      <c r="F103" s="71" t="s">
        <v>1077</v>
      </c>
      <c r="G103" s="71" t="s">
        <v>1076</v>
      </c>
      <c r="H103" s="148">
        <v>29</v>
      </c>
      <c r="I103" s="148">
        <v>53.3</v>
      </c>
      <c r="J103" s="148">
        <v>15.2</v>
      </c>
      <c r="K103" s="148" t="s">
        <v>4260</v>
      </c>
      <c r="L103" s="181" t="s">
        <v>1074</v>
      </c>
      <c r="M103" s="71" t="s">
        <v>2656</v>
      </c>
      <c r="N103" s="149">
        <v>6</v>
      </c>
      <c r="O103" s="123" t="s">
        <v>3140</v>
      </c>
      <c r="P103" s="71" t="s">
        <v>1073</v>
      </c>
      <c r="Q103" s="71" t="s">
        <v>2798</v>
      </c>
      <c r="R103" s="71">
        <v>9</v>
      </c>
      <c r="S103" s="70" t="s">
        <v>577</v>
      </c>
      <c r="T103" s="70" t="s">
        <v>1075</v>
      </c>
      <c r="U103" s="70" t="s">
        <v>484</v>
      </c>
      <c r="V103" s="70" t="s">
        <v>18</v>
      </c>
      <c r="W103" s="70" t="s">
        <v>18</v>
      </c>
      <c r="X103" s="70" t="s">
        <v>18</v>
      </c>
      <c r="Y103" s="75" t="s">
        <v>19</v>
      </c>
      <c r="Z103" s="75" t="s">
        <v>19</v>
      </c>
      <c r="AA103" s="75" t="s">
        <v>18</v>
      </c>
      <c r="AB103" s="75" t="s">
        <v>18</v>
      </c>
      <c r="AC103" s="70" t="s">
        <v>35</v>
      </c>
      <c r="AD103" s="70" t="s">
        <v>19</v>
      </c>
      <c r="AE103" s="148" t="s">
        <v>19</v>
      </c>
      <c r="AF103" s="90" t="s">
        <v>4244</v>
      </c>
      <c r="AG103" s="90" t="s">
        <v>4244</v>
      </c>
      <c r="AH103" s="149" t="s">
        <v>4244</v>
      </c>
    </row>
    <row r="104" spans="1:34" ht="71" customHeight="1" x14ac:dyDescent="0.2">
      <c r="A104" s="139" t="s">
        <v>4132</v>
      </c>
      <c r="B104" s="71" t="s">
        <v>1064</v>
      </c>
      <c r="C104" s="71">
        <v>2015</v>
      </c>
      <c r="D104" s="123" t="s">
        <v>2657</v>
      </c>
      <c r="E104" s="71" t="s">
        <v>230</v>
      </c>
      <c r="F104" s="71" t="s">
        <v>2799</v>
      </c>
      <c r="G104" s="71" t="s">
        <v>1069</v>
      </c>
      <c r="H104" s="148">
        <v>121</v>
      </c>
      <c r="I104" s="148">
        <v>69</v>
      </c>
      <c r="J104" s="148">
        <v>9.93</v>
      </c>
      <c r="K104" s="163" t="s">
        <v>4133</v>
      </c>
      <c r="L104" s="181" t="s">
        <v>1067</v>
      </c>
      <c r="M104" s="71" t="s">
        <v>2658</v>
      </c>
      <c r="N104" s="149">
        <f>3*12</f>
        <v>36</v>
      </c>
      <c r="O104" s="123" t="s">
        <v>4049</v>
      </c>
      <c r="P104" s="71" t="s">
        <v>386</v>
      </c>
      <c r="Q104" s="70"/>
      <c r="R104" s="71">
        <v>47</v>
      </c>
      <c r="S104" s="70" t="s">
        <v>255</v>
      </c>
      <c r="T104" s="70" t="s">
        <v>255</v>
      </c>
      <c r="U104" s="70" t="s">
        <v>255</v>
      </c>
      <c r="V104" s="70" t="s">
        <v>19</v>
      </c>
      <c r="W104" s="70" t="s">
        <v>19</v>
      </c>
      <c r="X104" s="70" t="s">
        <v>19</v>
      </c>
      <c r="Y104" s="70" t="s">
        <v>315</v>
      </c>
      <c r="Z104" s="70" t="s">
        <v>18</v>
      </c>
      <c r="AA104" s="70" t="s">
        <v>18</v>
      </c>
      <c r="AB104" s="70" t="s">
        <v>18</v>
      </c>
      <c r="AC104" s="85" t="s">
        <v>18</v>
      </c>
      <c r="AD104" s="148" t="s">
        <v>18</v>
      </c>
      <c r="AE104" s="148" t="s">
        <v>18</v>
      </c>
      <c r="AF104" s="148" t="s">
        <v>4203</v>
      </c>
      <c r="AG104" s="148" t="s">
        <v>4268</v>
      </c>
      <c r="AH104" s="149" t="s">
        <v>4268</v>
      </c>
    </row>
    <row r="105" spans="1:34" ht="80" x14ac:dyDescent="0.2">
      <c r="A105" s="179" t="s">
        <v>4130</v>
      </c>
      <c r="B105" s="86" t="s">
        <v>2541</v>
      </c>
      <c r="C105" s="86">
        <v>2007</v>
      </c>
      <c r="D105" s="127" t="s">
        <v>2796</v>
      </c>
      <c r="E105" s="86" t="s">
        <v>230</v>
      </c>
      <c r="F105" s="86" t="s">
        <v>2797</v>
      </c>
      <c r="G105" s="86" t="s">
        <v>433</v>
      </c>
      <c r="H105" s="148">
        <v>30</v>
      </c>
      <c r="I105" s="148">
        <v>65.97</v>
      </c>
      <c r="J105" s="148">
        <v>10.33</v>
      </c>
      <c r="K105" s="163" t="s">
        <v>4129</v>
      </c>
      <c r="L105" s="190" t="s">
        <v>429</v>
      </c>
      <c r="M105" s="175" t="s">
        <v>435</v>
      </c>
      <c r="N105" s="149">
        <v>3</v>
      </c>
      <c r="O105" s="127" t="s">
        <v>3141</v>
      </c>
      <c r="P105" s="86" t="s">
        <v>2544</v>
      </c>
      <c r="Q105" s="86" t="s">
        <v>1782</v>
      </c>
      <c r="R105" s="86" t="s">
        <v>1893</v>
      </c>
      <c r="S105" s="85" t="s">
        <v>2547</v>
      </c>
      <c r="T105" s="85" t="s">
        <v>2545</v>
      </c>
      <c r="U105" s="85" t="s">
        <v>255</v>
      </c>
      <c r="V105" s="85" t="s">
        <v>18</v>
      </c>
      <c r="W105" s="85" t="s">
        <v>18</v>
      </c>
      <c r="X105" s="85" t="s">
        <v>18</v>
      </c>
      <c r="Y105" s="70" t="s">
        <v>18</v>
      </c>
      <c r="Z105" s="70" t="s">
        <v>18</v>
      </c>
      <c r="AA105" s="70" t="s">
        <v>18</v>
      </c>
      <c r="AB105" s="70" t="s">
        <v>18</v>
      </c>
      <c r="AC105" s="70" t="s">
        <v>255</v>
      </c>
      <c r="AD105" s="148" t="s">
        <v>19</v>
      </c>
      <c r="AE105" s="148" t="s">
        <v>18</v>
      </c>
      <c r="AF105" s="90" t="s">
        <v>4244</v>
      </c>
      <c r="AG105" s="90" t="s">
        <v>4244</v>
      </c>
      <c r="AH105" s="149" t="s">
        <v>4244</v>
      </c>
    </row>
    <row r="106" spans="1:34" ht="32" x14ac:dyDescent="0.2">
      <c r="A106" s="139"/>
      <c r="B106" s="71" t="s">
        <v>511</v>
      </c>
      <c r="C106" s="71">
        <v>2009</v>
      </c>
      <c r="D106" s="123" t="s">
        <v>510</v>
      </c>
      <c r="E106" s="71" t="s">
        <v>230</v>
      </c>
      <c r="F106" s="71" t="s">
        <v>512</v>
      </c>
      <c r="G106" s="71" t="s">
        <v>514</v>
      </c>
      <c r="H106" s="148">
        <v>214</v>
      </c>
      <c r="I106" s="148">
        <v>72.3</v>
      </c>
      <c r="J106" s="148">
        <v>9.4</v>
      </c>
      <c r="K106" s="148" t="s">
        <v>4260</v>
      </c>
      <c r="L106" s="181" t="s">
        <v>439</v>
      </c>
      <c r="M106" s="71" t="s">
        <v>2659</v>
      </c>
      <c r="N106" s="149">
        <v>6</v>
      </c>
      <c r="O106" s="123" t="s">
        <v>3142</v>
      </c>
      <c r="P106" s="71" t="s">
        <v>2660</v>
      </c>
      <c r="Q106" s="71" t="s">
        <v>517</v>
      </c>
      <c r="R106" s="71">
        <v>52</v>
      </c>
      <c r="S106" s="70" t="s">
        <v>516</v>
      </c>
      <c r="T106" s="70" t="s">
        <v>255</v>
      </c>
      <c r="U106" s="70" t="s">
        <v>35</v>
      </c>
      <c r="V106" s="70" t="s">
        <v>18</v>
      </c>
      <c r="W106" s="70" t="s">
        <v>18</v>
      </c>
      <c r="X106" s="70" t="s">
        <v>18</v>
      </c>
      <c r="Y106" s="70" t="s">
        <v>18</v>
      </c>
      <c r="Z106" s="70" t="s">
        <v>18</v>
      </c>
      <c r="AA106" s="70" t="s">
        <v>35</v>
      </c>
      <c r="AB106" s="70" t="s">
        <v>18</v>
      </c>
      <c r="AC106" s="70" t="s">
        <v>255</v>
      </c>
      <c r="AD106" s="70" t="s">
        <v>19</v>
      </c>
      <c r="AE106" s="148" t="s">
        <v>19</v>
      </c>
      <c r="AF106" s="90" t="s">
        <v>4244</v>
      </c>
      <c r="AG106" s="90" t="s">
        <v>4244</v>
      </c>
      <c r="AH106" s="149" t="s">
        <v>4244</v>
      </c>
    </row>
    <row r="107" spans="1:34" ht="240" x14ac:dyDescent="0.2">
      <c r="A107" s="143" t="s">
        <v>4146</v>
      </c>
      <c r="B107" s="76" t="s">
        <v>3760</v>
      </c>
      <c r="C107" s="76">
        <v>2008</v>
      </c>
      <c r="D107" s="125" t="s">
        <v>116</v>
      </c>
      <c r="E107" s="76" t="s">
        <v>230</v>
      </c>
      <c r="F107" s="76" t="s">
        <v>112</v>
      </c>
      <c r="G107" s="76" t="s">
        <v>2459</v>
      </c>
      <c r="H107" s="148">
        <v>200</v>
      </c>
      <c r="I107" s="148">
        <v>63.5</v>
      </c>
      <c r="J107" s="148">
        <v>9.5</v>
      </c>
      <c r="K107" s="163" t="s">
        <v>4143</v>
      </c>
      <c r="L107" s="183" t="s">
        <v>117</v>
      </c>
      <c r="M107" s="76" t="s">
        <v>2661</v>
      </c>
      <c r="N107" s="149">
        <v>12</v>
      </c>
      <c r="O107" s="125" t="s">
        <v>4003</v>
      </c>
      <c r="P107" s="76" t="s">
        <v>115</v>
      </c>
      <c r="Q107" s="76" t="s">
        <v>2662</v>
      </c>
      <c r="R107" s="76">
        <v>120</v>
      </c>
      <c r="S107" s="82" t="s">
        <v>40</v>
      </c>
      <c r="T107" s="82" t="s">
        <v>119</v>
      </c>
      <c r="U107" s="82" t="s">
        <v>18</v>
      </c>
      <c r="V107" s="82" t="s">
        <v>19</v>
      </c>
      <c r="W107" s="82" t="s">
        <v>19</v>
      </c>
      <c r="X107" s="82" t="s">
        <v>19</v>
      </c>
      <c r="Y107" s="70" t="s">
        <v>18</v>
      </c>
      <c r="Z107" s="70" t="s">
        <v>19</v>
      </c>
      <c r="AA107" s="70" t="s">
        <v>530</v>
      </c>
      <c r="AB107" s="70" t="s">
        <v>18</v>
      </c>
      <c r="AC107" s="70" t="s">
        <v>18</v>
      </c>
      <c r="AD107" s="148" t="s">
        <v>18</v>
      </c>
      <c r="AE107" s="148" t="s">
        <v>18</v>
      </c>
      <c r="AF107" s="148" t="s">
        <v>4205</v>
      </c>
      <c r="AG107" s="148" t="s">
        <v>4268</v>
      </c>
      <c r="AH107" s="149" t="s">
        <v>4268</v>
      </c>
    </row>
    <row r="108" spans="1:34" ht="112" x14ac:dyDescent="0.2">
      <c r="A108" s="139" t="s">
        <v>4267</v>
      </c>
      <c r="B108" s="71" t="s">
        <v>789</v>
      </c>
      <c r="C108" s="71">
        <v>2015</v>
      </c>
      <c r="D108" s="123" t="s">
        <v>2663</v>
      </c>
      <c r="E108" s="71" t="s">
        <v>230</v>
      </c>
      <c r="F108" s="71" t="s">
        <v>1080</v>
      </c>
      <c r="G108" s="71" t="s">
        <v>1084</v>
      </c>
      <c r="H108" s="148">
        <v>515</v>
      </c>
      <c r="I108" s="148">
        <v>68.3</v>
      </c>
      <c r="J108" s="148">
        <v>8.4</v>
      </c>
      <c r="K108" s="163" t="s">
        <v>4127</v>
      </c>
      <c r="L108" s="181" t="s">
        <v>1085</v>
      </c>
      <c r="M108" s="140" t="s">
        <v>4067</v>
      </c>
      <c r="N108" s="149">
        <f>520/30+6.1*12</f>
        <v>90.533333333333317</v>
      </c>
      <c r="O108" s="123" t="s">
        <v>4326</v>
      </c>
      <c r="P108" s="71" t="s">
        <v>2665</v>
      </c>
      <c r="Q108" s="71" t="s">
        <v>255</v>
      </c>
      <c r="R108" s="71" t="s">
        <v>1893</v>
      </c>
      <c r="S108" s="70" t="s">
        <v>255</v>
      </c>
      <c r="T108" s="70" t="s">
        <v>255</v>
      </c>
      <c r="U108" s="70" t="s">
        <v>255</v>
      </c>
      <c r="V108" s="70" t="s">
        <v>19</v>
      </c>
      <c r="W108" s="70" t="s">
        <v>18</v>
      </c>
      <c r="X108" s="70" t="s">
        <v>19</v>
      </c>
      <c r="Y108" s="75" t="s">
        <v>18</v>
      </c>
      <c r="Z108" s="75" t="s">
        <v>19</v>
      </c>
      <c r="AA108" s="75" t="s">
        <v>18</v>
      </c>
      <c r="AB108" s="75" t="s">
        <v>18</v>
      </c>
      <c r="AC108" s="70" t="s">
        <v>252</v>
      </c>
      <c r="AD108" s="148" t="s">
        <v>19</v>
      </c>
      <c r="AE108" s="148" t="s">
        <v>18</v>
      </c>
      <c r="AF108" s="90" t="s">
        <v>4244</v>
      </c>
      <c r="AG108" s="148" t="s">
        <v>4268</v>
      </c>
      <c r="AH108" s="149" t="s">
        <v>4311</v>
      </c>
    </row>
    <row r="109" spans="1:34" ht="64" x14ac:dyDescent="0.2">
      <c r="A109" s="143" t="s">
        <v>4145</v>
      </c>
      <c r="B109" s="76" t="s">
        <v>710</v>
      </c>
      <c r="C109" s="76">
        <v>2011</v>
      </c>
      <c r="D109" s="125" t="s">
        <v>164</v>
      </c>
      <c r="E109" s="76" t="s">
        <v>230</v>
      </c>
      <c r="F109" s="76" t="s">
        <v>162</v>
      </c>
      <c r="G109" s="76" t="s">
        <v>2666</v>
      </c>
      <c r="H109" s="148">
        <v>705</v>
      </c>
      <c r="I109" s="148" t="s">
        <v>4260</v>
      </c>
      <c r="J109" s="148" t="s">
        <v>4260</v>
      </c>
      <c r="K109" s="163" t="s">
        <v>4144</v>
      </c>
      <c r="L109" s="183" t="s">
        <v>1843</v>
      </c>
      <c r="M109" s="76" t="s">
        <v>2667</v>
      </c>
      <c r="N109" s="149">
        <v>36</v>
      </c>
      <c r="O109" s="125" t="s">
        <v>3144</v>
      </c>
      <c r="P109" s="76" t="s">
        <v>1848</v>
      </c>
      <c r="Q109" s="76" t="s">
        <v>1845</v>
      </c>
      <c r="R109" s="76">
        <f>760 + 959</f>
        <v>1719</v>
      </c>
      <c r="S109" s="75" t="s">
        <v>1831</v>
      </c>
      <c r="T109" s="75" t="s">
        <v>1844</v>
      </c>
      <c r="U109" s="75" t="s">
        <v>255</v>
      </c>
      <c r="V109" s="75" t="s">
        <v>18</v>
      </c>
      <c r="W109" s="75" t="s">
        <v>18</v>
      </c>
      <c r="X109" s="75" t="s">
        <v>18</v>
      </c>
      <c r="Y109" s="75" t="s">
        <v>19</v>
      </c>
      <c r="Z109" s="75" t="s">
        <v>18</v>
      </c>
      <c r="AA109" s="75" t="s">
        <v>18</v>
      </c>
      <c r="AB109" s="75" t="s">
        <v>18</v>
      </c>
      <c r="AC109" s="70" t="s">
        <v>18</v>
      </c>
      <c r="AD109" s="148" t="s">
        <v>18</v>
      </c>
      <c r="AE109" s="148" t="s">
        <v>18</v>
      </c>
      <c r="AF109" s="148" t="s">
        <v>4205</v>
      </c>
      <c r="AG109" s="148" t="s">
        <v>4268</v>
      </c>
      <c r="AH109" s="149" t="s">
        <v>4268</v>
      </c>
    </row>
    <row r="110" spans="1:34" ht="96" x14ac:dyDescent="0.2">
      <c r="A110" s="139" t="s">
        <v>3649</v>
      </c>
      <c r="B110" s="70" t="s">
        <v>710</v>
      </c>
      <c r="C110" s="70">
        <v>2012</v>
      </c>
      <c r="D110" s="139" t="s">
        <v>711</v>
      </c>
      <c r="E110" s="70" t="s">
        <v>230</v>
      </c>
      <c r="F110" s="70" t="s">
        <v>3430</v>
      </c>
      <c r="G110" s="70" t="s">
        <v>3652</v>
      </c>
      <c r="H110" s="148">
        <v>1631</v>
      </c>
      <c r="I110" s="148" t="s">
        <v>3935</v>
      </c>
      <c r="J110" s="148" t="s">
        <v>3935</v>
      </c>
      <c r="K110" s="163" t="s">
        <v>3651</v>
      </c>
      <c r="L110" s="185" t="s">
        <v>712</v>
      </c>
      <c r="M110" s="70" t="s">
        <v>3650</v>
      </c>
      <c r="N110" s="149">
        <v>60</v>
      </c>
      <c r="O110" s="139" t="s">
        <v>3211</v>
      </c>
      <c r="P110" s="70" t="s">
        <v>1893</v>
      </c>
      <c r="Q110" s="70" t="s">
        <v>3655</v>
      </c>
      <c r="R110" s="70">
        <v>404</v>
      </c>
      <c r="S110" s="70" t="s">
        <v>3653</v>
      </c>
      <c r="T110" s="70" t="s">
        <v>3654</v>
      </c>
      <c r="U110" s="70" t="s">
        <v>1893</v>
      </c>
      <c r="V110" s="70" t="s">
        <v>18</v>
      </c>
      <c r="W110" s="70" t="s">
        <v>18</v>
      </c>
      <c r="X110" s="70" t="s">
        <v>18</v>
      </c>
      <c r="Y110" s="70" t="s">
        <v>3481</v>
      </c>
      <c r="Z110" s="70" t="s">
        <v>18</v>
      </c>
      <c r="AA110" s="70" t="s">
        <v>18</v>
      </c>
      <c r="AB110" s="70" t="s">
        <v>19</v>
      </c>
      <c r="AC110" s="70" t="s">
        <v>19</v>
      </c>
      <c r="AD110" s="148" t="s">
        <v>18</v>
      </c>
      <c r="AE110" s="148" t="s">
        <v>18</v>
      </c>
      <c r="AF110" s="148" t="s">
        <v>4205</v>
      </c>
      <c r="AG110" s="148" t="s">
        <v>4268</v>
      </c>
      <c r="AH110" s="149" t="s">
        <v>4268</v>
      </c>
    </row>
    <row r="111" spans="1:34" ht="64" x14ac:dyDescent="0.2">
      <c r="A111" s="139" t="s">
        <v>635</v>
      </c>
      <c r="B111" s="71" t="s">
        <v>636</v>
      </c>
      <c r="C111" s="71">
        <v>2011</v>
      </c>
      <c r="D111" s="123" t="s">
        <v>2668</v>
      </c>
      <c r="E111" s="71" t="s">
        <v>241</v>
      </c>
      <c r="F111" s="71" t="s">
        <v>255</v>
      </c>
      <c r="G111" s="71" t="s">
        <v>633</v>
      </c>
      <c r="H111" s="148">
        <v>20</v>
      </c>
      <c r="I111" s="148" t="s">
        <v>3935</v>
      </c>
      <c r="J111" s="148" t="s">
        <v>3935</v>
      </c>
      <c r="K111" s="148" t="s">
        <v>4260</v>
      </c>
      <c r="L111" s="181" t="s">
        <v>2669</v>
      </c>
      <c r="M111" s="71" t="s">
        <v>3145</v>
      </c>
      <c r="N111" s="149">
        <f>12</f>
        <v>12</v>
      </c>
      <c r="O111" s="123" t="s">
        <v>4046</v>
      </c>
      <c r="P111" s="71" t="s">
        <v>2670</v>
      </c>
      <c r="Q111" s="71" t="s">
        <v>256</v>
      </c>
      <c r="R111" s="70">
        <v>0</v>
      </c>
      <c r="S111" s="70" t="s">
        <v>3653</v>
      </c>
      <c r="T111" s="70" t="s">
        <v>4327</v>
      </c>
      <c r="U111" s="70" t="s">
        <v>255</v>
      </c>
      <c r="V111" s="70" t="s">
        <v>19</v>
      </c>
      <c r="W111" s="70" t="s">
        <v>18</v>
      </c>
      <c r="X111" s="70" t="s">
        <v>18</v>
      </c>
      <c r="Y111" s="75" t="s">
        <v>19</v>
      </c>
      <c r="Z111" s="75" t="s">
        <v>19</v>
      </c>
      <c r="AA111" s="75" t="s">
        <v>18</v>
      </c>
      <c r="AB111" s="75" t="s">
        <v>19</v>
      </c>
      <c r="AC111" s="70" t="s">
        <v>18</v>
      </c>
      <c r="AD111" s="70" t="s">
        <v>19</v>
      </c>
      <c r="AE111" s="148" t="s">
        <v>19</v>
      </c>
      <c r="AF111" s="90" t="s">
        <v>4244</v>
      </c>
      <c r="AG111" s="90" t="s">
        <v>4244</v>
      </c>
      <c r="AH111" s="149" t="s">
        <v>4244</v>
      </c>
    </row>
    <row r="112" spans="1:34" ht="48" x14ac:dyDescent="0.2">
      <c r="A112" s="139" t="s">
        <v>4147</v>
      </c>
      <c r="B112" s="71" t="s">
        <v>1096</v>
      </c>
      <c r="C112" s="71">
        <v>2015</v>
      </c>
      <c r="D112" s="123" t="s">
        <v>2674</v>
      </c>
      <c r="E112" s="71" t="s">
        <v>241</v>
      </c>
      <c r="F112" s="71" t="s">
        <v>1099</v>
      </c>
      <c r="G112" s="71" t="s">
        <v>1097</v>
      </c>
      <c r="H112" s="148">
        <v>25</v>
      </c>
      <c r="I112" s="148" t="s">
        <v>3935</v>
      </c>
      <c r="J112" s="148" t="s">
        <v>3935</v>
      </c>
      <c r="K112" s="163" t="s">
        <v>4148</v>
      </c>
      <c r="L112" s="181" t="s">
        <v>800</v>
      </c>
      <c r="M112" s="140" t="s">
        <v>2675</v>
      </c>
      <c r="N112" s="149">
        <f>24+6</f>
        <v>30</v>
      </c>
      <c r="O112" s="123" t="s">
        <v>4006</v>
      </c>
      <c r="P112" s="71" t="s">
        <v>386</v>
      </c>
      <c r="Q112" s="71" t="s">
        <v>1100</v>
      </c>
      <c r="R112" s="71">
        <v>1</v>
      </c>
      <c r="S112" s="70" t="s">
        <v>255</v>
      </c>
      <c r="T112" s="70" t="s">
        <v>255</v>
      </c>
      <c r="U112" s="70" t="s">
        <v>255</v>
      </c>
      <c r="V112" s="70" t="s">
        <v>19</v>
      </c>
      <c r="W112" s="70" t="s">
        <v>19</v>
      </c>
      <c r="X112" s="70" t="s">
        <v>19</v>
      </c>
      <c r="Y112" s="70" t="s">
        <v>19</v>
      </c>
      <c r="Z112" s="70" t="s">
        <v>19</v>
      </c>
      <c r="AA112" s="70" t="s">
        <v>18</v>
      </c>
      <c r="AB112" s="70" t="s">
        <v>18</v>
      </c>
      <c r="AC112" s="70" t="s">
        <v>35</v>
      </c>
      <c r="AD112" s="148" t="s">
        <v>19</v>
      </c>
      <c r="AE112" s="148" t="s">
        <v>18</v>
      </c>
      <c r="AF112" s="90" t="s">
        <v>4244</v>
      </c>
      <c r="AG112" s="90" t="s">
        <v>4244</v>
      </c>
      <c r="AH112" s="149" t="s">
        <v>4244</v>
      </c>
    </row>
    <row r="113" spans="1:34" ht="64" x14ac:dyDescent="0.2">
      <c r="A113" s="139" t="s">
        <v>3224</v>
      </c>
      <c r="B113" s="70" t="s">
        <v>2026</v>
      </c>
      <c r="C113" s="70">
        <v>2002</v>
      </c>
      <c r="D113" s="139" t="s">
        <v>2025</v>
      </c>
      <c r="E113" s="70" t="s">
        <v>230</v>
      </c>
      <c r="F113" s="70" t="s">
        <v>104</v>
      </c>
      <c r="G113" s="70" t="s">
        <v>3390</v>
      </c>
      <c r="H113" s="148">
        <v>351</v>
      </c>
      <c r="I113" s="148" t="s">
        <v>4260</v>
      </c>
      <c r="J113" s="148" t="s">
        <v>4260</v>
      </c>
      <c r="K113" s="163" t="s">
        <v>3391</v>
      </c>
      <c r="L113" s="185" t="s">
        <v>443</v>
      </c>
      <c r="M113" s="70" t="s">
        <v>2161</v>
      </c>
      <c r="N113" s="149">
        <v>12</v>
      </c>
      <c r="O113" s="139" t="s">
        <v>3394</v>
      </c>
      <c r="P113" s="70" t="s">
        <v>1893</v>
      </c>
      <c r="Q113" s="70" t="s">
        <v>3392</v>
      </c>
      <c r="R113" s="70">
        <v>203</v>
      </c>
      <c r="S113" s="70" t="s">
        <v>3393</v>
      </c>
      <c r="T113" s="70" t="s">
        <v>484</v>
      </c>
      <c r="U113" s="70" t="s">
        <v>1893</v>
      </c>
      <c r="V113" s="70" t="s">
        <v>18</v>
      </c>
      <c r="W113" s="70" t="s">
        <v>18</v>
      </c>
      <c r="X113" s="70" t="s">
        <v>18</v>
      </c>
      <c r="Y113" s="70" t="s">
        <v>3365</v>
      </c>
      <c r="Z113" s="70" t="s">
        <v>18</v>
      </c>
      <c r="AA113" s="70" t="s">
        <v>18</v>
      </c>
      <c r="AB113" s="70" t="s">
        <v>3395</v>
      </c>
      <c r="AC113" s="70" t="s">
        <v>19</v>
      </c>
      <c r="AD113" s="70" t="s">
        <v>18</v>
      </c>
      <c r="AE113" s="148" t="s">
        <v>18</v>
      </c>
      <c r="AF113" s="148" t="s">
        <v>4205</v>
      </c>
      <c r="AG113" s="148" t="s">
        <v>4268</v>
      </c>
      <c r="AH113" s="149" t="s">
        <v>4268</v>
      </c>
    </row>
    <row r="114" spans="1:34" ht="112" x14ac:dyDescent="0.2">
      <c r="A114" s="131" t="s">
        <v>3237</v>
      </c>
      <c r="B114" s="73" t="s">
        <v>1103</v>
      </c>
      <c r="C114" s="73">
        <v>2015</v>
      </c>
      <c r="D114" s="121" t="s">
        <v>2676</v>
      </c>
      <c r="E114" s="73" t="s">
        <v>241</v>
      </c>
      <c r="F114" s="73" t="s">
        <v>1080</v>
      </c>
      <c r="G114" s="73" t="s">
        <v>2677</v>
      </c>
      <c r="H114" s="148">
        <v>50</v>
      </c>
      <c r="I114" s="148" t="s">
        <v>3935</v>
      </c>
      <c r="J114" s="148" t="s">
        <v>3935</v>
      </c>
      <c r="K114" s="165" t="s">
        <v>3581</v>
      </c>
      <c r="L114" s="186" t="s">
        <v>537</v>
      </c>
      <c r="M114" s="73" t="s">
        <v>2678</v>
      </c>
      <c r="N114" s="154">
        <v>3</v>
      </c>
      <c r="O114" s="121" t="s">
        <v>4051</v>
      </c>
      <c r="P114" s="73" t="s">
        <v>1108</v>
      </c>
      <c r="Q114" s="73" t="s">
        <v>1106</v>
      </c>
      <c r="R114" s="73">
        <v>4</v>
      </c>
      <c r="S114" s="73" t="s">
        <v>534</v>
      </c>
      <c r="T114" s="73" t="s">
        <v>1105</v>
      </c>
      <c r="U114" s="73" t="s">
        <v>255</v>
      </c>
      <c r="V114" s="73" t="s">
        <v>19</v>
      </c>
      <c r="W114" s="73" t="s">
        <v>19</v>
      </c>
      <c r="X114" s="73" t="s">
        <v>19</v>
      </c>
      <c r="Y114" s="73" t="s">
        <v>19</v>
      </c>
      <c r="Z114" s="73" t="s">
        <v>19</v>
      </c>
      <c r="AA114" s="73" t="s">
        <v>1893</v>
      </c>
      <c r="AB114" s="73" t="s">
        <v>1893</v>
      </c>
      <c r="AC114" s="70" t="s">
        <v>19</v>
      </c>
      <c r="AD114" s="148" t="s">
        <v>18</v>
      </c>
      <c r="AE114" s="148" t="s">
        <v>18</v>
      </c>
      <c r="AF114" s="148" t="s">
        <v>4203</v>
      </c>
      <c r="AG114" s="148" t="s">
        <v>4268</v>
      </c>
      <c r="AH114" s="149" t="s">
        <v>4268</v>
      </c>
    </row>
    <row r="115" spans="1:34" ht="64" x14ac:dyDescent="0.2">
      <c r="A115" s="131" t="s">
        <v>4185</v>
      </c>
      <c r="B115" s="71" t="s">
        <v>638</v>
      </c>
      <c r="C115" s="71">
        <v>2011</v>
      </c>
      <c r="D115" s="123" t="s">
        <v>637</v>
      </c>
      <c r="E115" s="71" t="s">
        <v>241</v>
      </c>
      <c r="F115" s="71" t="s">
        <v>78</v>
      </c>
      <c r="G115" s="71" t="s">
        <v>639</v>
      </c>
      <c r="H115" s="148">
        <v>101</v>
      </c>
      <c r="I115" s="148" t="s">
        <v>3935</v>
      </c>
      <c r="J115" s="148" t="s">
        <v>3935</v>
      </c>
      <c r="K115" s="163" t="s">
        <v>4140</v>
      </c>
      <c r="L115" s="181" t="s">
        <v>804</v>
      </c>
      <c r="M115" s="140" t="s">
        <v>3148</v>
      </c>
      <c r="N115" s="149">
        <v>18</v>
      </c>
      <c r="O115" s="123" t="s">
        <v>3149</v>
      </c>
      <c r="P115" s="71" t="s">
        <v>641</v>
      </c>
      <c r="Q115" s="71" t="s">
        <v>640</v>
      </c>
      <c r="R115" s="71">
        <v>31</v>
      </c>
      <c r="S115" s="70" t="s">
        <v>643</v>
      </c>
      <c r="T115" s="70" t="s">
        <v>642</v>
      </c>
      <c r="U115" s="70" t="s">
        <v>643</v>
      </c>
      <c r="V115" s="70" t="s">
        <v>18</v>
      </c>
      <c r="W115" s="70" t="s">
        <v>18</v>
      </c>
      <c r="X115" s="70" t="s">
        <v>18</v>
      </c>
      <c r="Y115" s="70" t="s">
        <v>19</v>
      </c>
      <c r="Z115" s="70" t="s">
        <v>18</v>
      </c>
      <c r="AA115" s="70" t="s">
        <v>18</v>
      </c>
      <c r="AB115" s="70" t="s">
        <v>19</v>
      </c>
      <c r="AC115" s="70" t="s">
        <v>18</v>
      </c>
      <c r="AD115" s="148" t="s">
        <v>19</v>
      </c>
      <c r="AE115" s="148" t="s">
        <v>18</v>
      </c>
      <c r="AF115" s="90" t="s">
        <v>4244</v>
      </c>
      <c r="AG115" s="148" t="s">
        <v>4268</v>
      </c>
      <c r="AH115" s="149" t="s">
        <v>4313</v>
      </c>
    </row>
    <row r="116" spans="1:34" ht="112" x14ac:dyDescent="0.2">
      <c r="A116" s="139" t="s">
        <v>4283</v>
      </c>
      <c r="B116" s="71" t="s">
        <v>1113</v>
      </c>
      <c r="C116" s="71">
        <v>2015</v>
      </c>
      <c r="D116" s="123" t="s">
        <v>2679</v>
      </c>
      <c r="E116" s="71" t="s">
        <v>230</v>
      </c>
      <c r="F116" s="71" t="s">
        <v>1111</v>
      </c>
      <c r="G116" s="71" t="s">
        <v>1110</v>
      </c>
      <c r="H116" s="148">
        <v>85</v>
      </c>
      <c r="I116" s="148">
        <v>65.599999999999994</v>
      </c>
      <c r="J116" s="148">
        <v>5.6</v>
      </c>
      <c r="K116" s="148" t="s">
        <v>4260</v>
      </c>
      <c r="L116" s="181" t="s">
        <v>1037</v>
      </c>
      <c r="M116" s="71" t="s">
        <v>2680</v>
      </c>
      <c r="N116" s="149">
        <v>12</v>
      </c>
      <c r="O116" s="123" t="s">
        <v>4040</v>
      </c>
      <c r="P116" s="71" t="s">
        <v>386</v>
      </c>
      <c r="Q116" s="71" t="s">
        <v>2681</v>
      </c>
      <c r="R116" s="71">
        <v>11</v>
      </c>
      <c r="S116" s="70" t="s">
        <v>1114</v>
      </c>
      <c r="T116" s="70" t="s">
        <v>1115</v>
      </c>
      <c r="U116" s="70" t="s">
        <v>326</v>
      </c>
      <c r="V116" s="70" t="s">
        <v>19</v>
      </c>
      <c r="W116" s="70" t="s">
        <v>19</v>
      </c>
      <c r="X116" s="70" t="s">
        <v>19</v>
      </c>
      <c r="Y116" s="70" t="s">
        <v>18</v>
      </c>
      <c r="Z116" s="70" t="s">
        <v>18</v>
      </c>
      <c r="AA116" s="70" t="s">
        <v>18</v>
      </c>
      <c r="AB116" s="70" t="s">
        <v>18</v>
      </c>
      <c r="AC116" s="70" t="s">
        <v>19</v>
      </c>
      <c r="AD116" s="70" t="s">
        <v>19</v>
      </c>
      <c r="AE116" s="148" t="s">
        <v>19</v>
      </c>
      <c r="AF116" s="90" t="s">
        <v>4244</v>
      </c>
      <c r="AG116" s="90" t="s">
        <v>4244</v>
      </c>
      <c r="AH116" s="149" t="s">
        <v>4244</v>
      </c>
    </row>
    <row r="117" spans="1:34" ht="112" x14ac:dyDescent="0.2">
      <c r="A117" s="139" t="s">
        <v>4272</v>
      </c>
      <c r="B117" s="71" t="s">
        <v>796</v>
      </c>
      <c r="C117" s="71">
        <v>2013</v>
      </c>
      <c r="D117" s="123" t="s">
        <v>2682</v>
      </c>
      <c r="E117" s="71" t="s">
        <v>230</v>
      </c>
      <c r="F117" s="71" t="s">
        <v>567</v>
      </c>
      <c r="G117" s="71" t="s">
        <v>812</v>
      </c>
      <c r="H117" s="148">
        <v>56</v>
      </c>
      <c r="I117" s="148" t="s">
        <v>3935</v>
      </c>
      <c r="J117" s="148" t="s">
        <v>3935</v>
      </c>
      <c r="K117" s="163" t="s">
        <v>4128</v>
      </c>
      <c r="L117" s="181" t="s">
        <v>800</v>
      </c>
      <c r="M117" s="140" t="s">
        <v>2683</v>
      </c>
      <c r="N117" s="149">
        <v>15</v>
      </c>
      <c r="O117" s="123" t="s">
        <v>3150</v>
      </c>
      <c r="P117" s="71" t="s">
        <v>386</v>
      </c>
      <c r="Q117" s="71" t="s">
        <v>255</v>
      </c>
      <c r="R117" s="71">
        <v>0</v>
      </c>
      <c r="S117" s="70" t="s">
        <v>577</v>
      </c>
      <c r="T117" s="70" t="s">
        <v>798</v>
      </c>
      <c r="U117" s="70" t="s">
        <v>643</v>
      </c>
      <c r="V117" s="70" t="s">
        <v>18</v>
      </c>
      <c r="W117" s="70" t="s">
        <v>18</v>
      </c>
      <c r="X117" s="70" t="s">
        <v>18</v>
      </c>
      <c r="Y117" s="85" t="s">
        <v>19</v>
      </c>
      <c r="Z117" s="85" t="s">
        <v>18</v>
      </c>
      <c r="AA117" s="85" t="s">
        <v>18</v>
      </c>
      <c r="AB117" s="85" t="s">
        <v>18</v>
      </c>
      <c r="AC117" s="70" t="s">
        <v>35</v>
      </c>
      <c r="AD117" s="148" t="s">
        <v>19</v>
      </c>
      <c r="AE117" s="148" t="s">
        <v>18</v>
      </c>
      <c r="AF117" s="90" t="s">
        <v>4244</v>
      </c>
      <c r="AG117" s="90" t="s">
        <v>4244</v>
      </c>
      <c r="AH117" s="149" t="s">
        <v>4296</v>
      </c>
    </row>
    <row r="118" spans="1:34" ht="80" x14ac:dyDescent="0.2">
      <c r="A118" s="139" t="s">
        <v>3223</v>
      </c>
      <c r="B118" s="70" t="s">
        <v>470</v>
      </c>
      <c r="C118" s="70">
        <v>2012</v>
      </c>
      <c r="D118" s="139" t="s">
        <v>713</v>
      </c>
      <c r="E118" s="70" t="s">
        <v>230</v>
      </c>
      <c r="F118" s="70" t="s">
        <v>717</v>
      </c>
      <c r="G118" s="70" t="s">
        <v>719</v>
      </c>
      <c r="H118" s="148">
        <v>61</v>
      </c>
      <c r="I118" s="148" t="s">
        <v>3935</v>
      </c>
      <c r="J118" s="148" t="s">
        <v>3935</v>
      </c>
      <c r="K118" s="148" t="s">
        <v>4260</v>
      </c>
      <c r="L118" s="185" t="s">
        <v>522</v>
      </c>
      <c r="M118" s="70" t="s">
        <v>715</v>
      </c>
      <c r="N118" s="149">
        <v>24</v>
      </c>
      <c r="O118" s="139" t="s">
        <v>4044</v>
      </c>
      <c r="P118" s="70" t="s">
        <v>714</v>
      </c>
      <c r="Q118" s="70" t="s">
        <v>718</v>
      </c>
      <c r="R118" s="70">
        <v>16</v>
      </c>
      <c r="S118" s="70" t="s">
        <v>643</v>
      </c>
      <c r="T118" s="70" t="s">
        <v>716</v>
      </c>
      <c r="U118" s="70" t="s">
        <v>643</v>
      </c>
      <c r="V118" s="70" t="s">
        <v>18</v>
      </c>
      <c r="W118" s="70" t="s">
        <v>18</v>
      </c>
      <c r="X118" s="70" t="s">
        <v>19</v>
      </c>
      <c r="Y118" s="70" t="s">
        <v>19</v>
      </c>
      <c r="Z118" s="70" t="s">
        <v>18</v>
      </c>
      <c r="AA118" s="70" t="s">
        <v>35</v>
      </c>
      <c r="AB118" s="70" t="s">
        <v>35</v>
      </c>
      <c r="AC118" s="70" t="s">
        <v>18</v>
      </c>
      <c r="AD118" s="70" t="s">
        <v>18</v>
      </c>
      <c r="AE118" s="148" t="s">
        <v>18</v>
      </c>
      <c r="AF118" s="148" t="s">
        <v>4203</v>
      </c>
      <c r="AG118" s="148" t="s">
        <v>4268</v>
      </c>
      <c r="AH118" s="149" t="s">
        <v>4268</v>
      </c>
    </row>
    <row r="119" spans="1:34" ht="32" x14ac:dyDescent="0.2">
      <c r="A119" s="139"/>
      <c r="B119" s="71" t="s">
        <v>470</v>
      </c>
      <c r="C119" s="71">
        <v>2008</v>
      </c>
      <c r="D119" s="123" t="s">
        <v>469</v>
      </c>
      <c r="E119" s="71" t="s">
        <v>230</v>
      </c>
      <c r="F119" s="71" t="s">
        <v>471</v>
      </c>
      <c r="G119" s="71" t="s">
        <v>1978</v>
      </c>
      <c r="H119" s="148">
        <v>100</v>
      </c>
      <c r="I119" s="148" t="s">
        <v>4260</v>
      </c>
      <c r="J119" s="148" t="s">
        <v>4260</v>
      </c>
      <c r="K119" s="148" t="s">
        <v>4260</v>
      </c>
      <c r="L119" s="181" t="s">
        <v>817</v>
      </c>
      <c r="M119" s="71" t="s">
        <v>2684</v>
      </c>
      <c r="N119" s="149">
        <v>31.6</v>
      </c>
      <c r="O119" s="123" t="s">
        <v>3848</v>
      </c>
      <c r="P119" s="71" t="s">
        <v>473</v>
      </c>
      <c r="Q119" s="71" t="s">
        <v>2685</v>
      </c>
      <c r="R119" s="71">
        <v>21</v>
      </c>
      <c r="S119" s="70" t="s">
        <v>255</v>
      </c>
      <c r="T119" s="70" t="s">
        <v>472</v>
      </c>
      <c r="U119" s="70" t="s">
        <v>255</v>
      </c>
      <c r="V119" s="70" t="s">
        <v>18</v>
      </c>
      <c r="W119" s="70" t="s">
        <v>18</v>
      </c>
      <c r="X119" s="70" t="s">
        <v>19</v>
      </c>
      <c r="Y119" s="148" t="s">
        <v>19</v>
      </c>
      <c r="Z119" s="148" t="s">
        <v>35</v>
      </c>
      <c r="AA119" s="148" t="s">
        <v>35</v>
      </c>
      <c r="AB119" s="148" t="s">
        <v>35</v>
      </c>
      <c r="AC119" s="70" t="s">
        <v>18</v>
      </c>
      <c r="AD119" s="70" t="s">
        <v>19</v>
      </c>
      <c r="AE119" s="148" t="s">
        <v>19</v>
      </c>
      <c r="AF119" s="90" t="s">
        <v>4244</v>
      </c>
      <c r="AG119" s="90" t="s">
        <v>4244</v>
      </c>
      <c r="AH119" s="149" t="s">
        <v>4244</v>
      </c>
    </row>
    <row r="120" spans="1:34" ht="96" x14ac:dyDescent="0.2">
      <c r="A120" s="139" t="s">
        <v>4232</v>
      </c>
      <c r="B120" s="70" t="s">
        <v>947</v>
      </c>
      <c r="C120" s="70">
        <v>2014</v>
      </c>
      <c r="D120" s="139" t="s">
        <v>948</v>
      </c>
      <c r="E120" s="70" t="s">
        <v>230</v>
      </c>
      <c r="F120" s="70" t="s">
        <v>3430</v>
      </c>
      <c r="G120" s="70" t="s">
        <v>3541</v>
      </c>
      <c r="H120" s="148">
        <v>38</v>
      </c>
      <c r="I120" s="148" t="s">
        <v>4260</v>
      </c>
      <c r="J120" s="148" t="s">
        <v>4260</v>
      </c>
      <c r="K120" s="163" t="s">
        <v>3542</v>
      </c>
      <c r="L120" s="185" t="s">
        <v>949</v>
      </c>
      <c r="M120" s="70" t="s">
        <v>3540</v>
      </c>
      <c r="N120" s="149">
        <f>10/30</f>
        <v>0.33333333333333331</v>
      </c>
      <c r="O120" s="139" t="s">
        <v>3792</v>
      </c>
      <c r="P120" s="70" t="s">
        <v>1893</v>
      </c>
      <c r="Q120" s="70" t="s">
        <v>1893</v>
      </c>
      <c r="R120" s="70" t="s">
        <v>1893</v>
      </c>
      <c r="S120" s="70" t="s">
        <v>1893</v>
      </c>
      <c r="T120" s="70" t="s">
        <v>1893</v>
      </c>
      <c r="U120" s="70" t="s">
        <v>484</v>
      </c>
      <c r="V120" s="70" t="s">
        <v>18</v>
      </c>
      <c r="W120" s="70" t="s">
        <v>18</v>
      </c>
      <c r="X120" s="70" t="s">
        <v>18</v>
      </c>
      <c r="Y120" s="70" t="s">
        <v>18</v>
      </c>
      <c r="Z120" s="70" t="s">
        <v>18</v>
      </c>
      <c r="AA120" s="70" t="s">
        <v>18</v>
      </c>
      <c r="AB120" s="70" t="s">
        <v>18</v>
      </c>
      <c r="AC120" s="70" t="s">
        <v>18</v>
      </c>
      <c r="AD120" s="148" t="s">
        <v>4113</v>
      </c>
      <c r="AE120" s="148" t="s">
        <v>18</v>
      </c>
      <c r="AF120" s="148" t="s">
        <v>4245</v>
      </c>
      <c r="AG120" s="148" t="s">
        <v>4268</v>
      </c>
      <c r="AH120" s="148" t="s">
        <v>4299</v>
      </c>
    </row>
    <row r="121" spans="1:34" ht="160" x14ac:dyDescent="0.2">
      <c r="A121" s="139" t="s">
        <v>4320</v>
      </c>
      <c r="B121" s="71" t="s">
        <v>1256</v>
      </c>
      <c r="C121" s="71">
        <v>2016</v>
      </c>
      <c r="D121" s="123" t="s">
        <v>2686</v>
      </c>
      <c r="E121" s="71" t="s">
        <v>230</v>
      </c>
      <c r="F121" s="71" t="s">
        <v>1260</v>
      </c>
      <c r="G121" s="71" t="s">
        <v>1257</v>
      </c>
      <c r="H121" s="148">
        <v>27</v>
      </c>
      <c r="I121" s="148">
        <v>69.400000000000006</v>
      </c>
      <c r="J121" s="148">
        <v>9.9</v>
      </c>
      <c r="K121" s="163" t="s">
        <v>4149</v>
      </c>
      <c r="L121" s="195" t="s">
        <v>443</v>
      </c>
      <c r="M121" s="140" t="s">
        <v>1259</v>
      </c>
      <c r="N121" s="149">
        <f>2.1*12</f>
        <v>25.200000000000003</v>
      </c>
      <c r="O121" s="123" t="s">
        <v>3151</v>
      </c>
      <c r="P121" s="71" t="s">
        <v>2687</v>
      </c>
      <c r="Q121" s="71" t="s">
        <v>255</v>
      </c>
      <c r="R121" s="71" t="s">
        <v>1893</v>
      </c>
      <c r="S121" s="70" t="s">
        <v>255</v>
      </c>
      <c r="T121" s="70" t="s">
        <v>1261</v>
      </c>
      <c r="U121" s="70" t="s">
        <v>255</v>
      </c>
      <c r="V121" s="70" t="s">
        <v>18</v>
      </c>
      <c r="W121" s="70" t="s">
        <v>18</v>
      </c>
      <c r="X121" s="70" t="s">
        <v>18</v>
      </c>
      <c r="Y121" s="70" t="s">
        <v>18</v>
      </c>
      <c r="Z121" s="70" t="s">
        <v>18</v>
      </c>
      <c r="AA121" s="70" t="s">
        <v>18</v>
      </c>
      <c r="AB121" s="70" t="s">
        <v>18</v>
      </c>
      <c r="AC121" s="70" t="s">
        <v>35</v>
      </c>
      <c r="AD121" s="148" t="s">
        <v>19</v>
      </c>
      <c r="AE121" s="148" t="s">
        <v>18</v>
      </c>
      <c r="AF121" s="90" t="s">
        <v>4244</v>
      </c>
      <c r="AG121" s="90" t="s">
        <v>4244</v>
      </c>
      <c r="AH121" s="149" t="s">
        <v>4313</v>
      </c>
    </row>
    <row r="122" spans="1:34" ht="128" x14ac:dyDescent="0.2">
      <c r="A122" s="138" t="s">
        <v>3238</v>
      </c>
      <c r="B122" s="73" t="s">
        <v>519</v>
      </c>
      <c r="C122" s="73">
        <v>2015</v>
      </c>
      <c r="D122" s="121" t="s">
        <v>518</v>
      </c>
      <c r="E122" s="73" t="s">
        <v>230</v>
      </c>
      <c r="F122" s="73" t="s">
        <v>520</v>
      </c>
      <c r="G122" s="73" t="s">
        <v>2290</v>
      </c>
      <c r="H122" s="148">
        <v>362</v>
      </c>
      <c r="I122" s="148" t="s">
        <v>3935</v>
      </c>
      <c r="J122" s="148" t="s">
        <v>3935</v>
      </c>
      <c r="K122" s="165" t="s">
        <v>3569</v>
      </c>
      <c r="L122" s="186" t="s">
        <v>723</v>
      </c>
      <c r="M122" s="73" t="s">
        <v>521</v>
      </c>
      <c r="N122" s="154">
        <f>5*12+3</f>
        <v>63</v>
      </c>
      <c r="O122" s="121" t="s">
        <v>4088</v>
      </c>
      <c r="P122" s="73" t="s">
        <v>2688</v>
      </c>
      <c r="Q122" s="73" t="s">
        <v>2289</v>
      </c>
      <c r="R122" s="73">
        <v>70</v>
      </c>
      <c r="S122" s="81" t="s">
        <v>577</v>
      </c>
      <c r="T122" s="81" t="s">
        <v>266</v>
      </c>
      <c r="U122" s="81" t="s">
        <v>255</v>
      </c>
      <c r="V122" s="81" t="s">
        <v>19</v>
      </c>
      <c r="W122" s="81" t="s">
        <v>19</v>
      </c>
      <c r="X122" s="81" t="s">
        <v>19</v>
      </c>
      <c r="Y122" s="81" t="s">
        <v>18</v>
      </c>
      <c r="Z122" s="81" t="s">
        <v>19</v>
      </c>
      <c r="AA122" s="81" t="s">
        <v>19</v>
      </c>
      <c r="AB122" s="81" t="s">
        <v>18</v>
      </c>
      <c r="AC122" s="70" t="s">
        <v>18</v>
      </c>
      <c r="AD122" s="148" t="s">
        <v>18</v>
      </c>
      <c r="AE122" s="148" t="s">
        <v>18</v>
      </c>
      <c r="AF122" s="148" t="s">
        <v>4205</v>
      </c>
      <c r="AG122" s="148" t="s">
        <v>4268</v>
      </c>
      <c r="AH122" s="149" t="s">
        <v>4268</v>
      </c>
    </row>
    <row r="123" spans="1:34" ht="64" x14ac:dyDescent="0.2">
      <c r="A123" s="176" t="s">
        <v>3264</v>
      </c>
      <c r="B123" s="148" t="s">
        <v>3013</v>
      </c>
      <c r="C123" s="148">
        <v>2003</v>
      </c>
      <c r="D123" s="176" t="s">
        <v>3014</v>
      </c>
      <c r="E123" s="148" t="s">
        <v>230</v>
      </c>
      <c r="F123" s="148" t="s">
        <v>281</v>
      </c>
      <c r="G123" s="148" t="s">
        <v>3261</v>
      </c>
      <c r="H123" s="148">
        <v>59</v>
      </c>
      <c r="I123" s="148" t="s">
        <v>4260</v>
      </c>
      <c r="J123" s="148" t="s">
        <v>4260</v>
      </c>
      <c r="K123" s="148" t="s">
        <v>4260</v>
      </c>
      <c r="L123" s="182" t="s">
        <v>800</v>
      </c>
      <c r="M123" s="148" t="s">
        <v>3262</v>
      </c>
      <c r="N123" s="150">
        <v>24</v>
      </c>
      <c r="O123" s="176" t="s">
        <v>2368</v>
      </c>
      <c r="P123" s="148" t="s">
        <v>386</v>
      </c>
      <c r="Q123" s="148" t="s">
        <v>3263</v>
      </c>
      <c r="R123" s="148" t="s">
        <v>1893</v>
      </c>
      <c r="S123" s="148" t="s">
        <v>326</v>
      </c>
      <c r="T123" s="148" t="s">
        <v>829</v>
      </c>
      <c r="U123" s="148" t="s">
        <v>255</v>
      </c>
      <c r="V123" s="148" t="s">
        <v>18</v>
      </c>
      <c r="W123" s="148" t="s">
        <v>18</v>
      </c>
      <c r="X123" s="148" t="s">
        <v>18</v>
      </c>
      <c r="Y123" s="70" t="s">
        <v>19</v>
      </c>
      <c r="Z123" s="70" t="s">
        <v>18</v>
      </c>
      <c r="AA123" s="70" t="s">
        <v>18</v>
      </c>
      <c r="AB123" s="70" t="s">
        <v>18</v>
      </c>
      <c r="AC123" s="70" t="s">
        <v>255</v>
      </c>
      <c r="AD123" s="148" t="s">
        <v>18</v>
      </c>
      <c r="AE123" s="148" t="s">
        <v>18</v>
      </c>
      <c r="AF123" s="148" t="s">
        <v>4202</v>
      </c>
      <c r="AG123" s="148" t="s">
        <v>4268</v>
      </c>
      <c r="AH123" s="149" t="s">
        <v>4268</v>
      </c>
    </row>
    <row r="124" spans="1:34" ht="48" x14ac:dyDescent="0.2">
      <c r="A124" s="139"/>
      <c r="B124" s="71" t="s">
        <v>2051</v>
      </c>
      <c r="C124" s="71">
        <v>2004</v>
      </c>
      <c r="D124" s="123" t="s">
        <v>2689</v>
      </c>
      <c r="E124" s="71" t="s">
        <v>230</v>
      </c>
      <c r="F124" s="71" t="s">
        <v>2052</v>
      </c>
      <c r="G124" s="71" t="s">
        <v>2053</v>
      </c>
      <c r="H124" s="148">
        <v>40</v>
      </c>
      <c r="I124" s="148">
        <v>57.1</v>
      </c>
      <c r="J124" s="148">
        <v>12.99</v>
      </c>
      <c r="K124" s="148" t="s">
        <v>4260</v>
      </c>
      <c r="L124" s="181" t="s">
        <v>2054</v>
      </c>
      <c r="M124" s="71" t="s">
        <v>2690</v>
      </c>
      <c r="N124" s="149">
        <f>138/30+47/4</f>
        <v>16.350000000000001</v>
      </c>
      <c r="O124" s="123" t="s">
        <v>3152</v>
      </c>
      <c r="P124" s="71" t="s">
        <v>2056</v>
      </c>
      <c r="Q124" s="71" t="s">
        <v>256</v>
      </c>
      <c r="R124" s="71">
        <v>0</v>
      </c>
      <c r="S124" s="70" t="s">
        <v>2058</v>
      </c>
      <c r="T124" s="70" t="s">
        <v>2059</v>
      </c>
      <c r="U124" s="70" t="s">
        <v>2060</v>
      </c>
      <c r="V124" s="70" t="s">
        <v>18</v>
      </c>
      <c r="W124" s="70" t="s">
        <v>18</v>
      </c>
      <c r="X124" s="70" t="s">
        <v>18</v>
      </c>
      <c r="Y124" s="70" t="s">
        <v>3433</v>
      </c>
      <c r="Z124" s="70" t="s">
        <v>18</v>
      </c>
      <c r="AA124" s="70" t="s">
        <v>19</v>
      </c>
      <c r="AB124" s="70" t="s">
        <v>18</v>
      </c>
      <c r="AC124" s="70" t="s">
        <v>18</v>
      </c>
      <c r="AD124" s="70" t="s">
        <v>19</v>
      </c>
      <c r="AE124" s="148" t="s">
        <v>19</v>
      </c>
      <c r="AF124" s="90" t="s">
        <v>4244</v>
      </c>
      <c r="AG124" s="90" t="s">
        <v>4244</v>
      </c>
      <c r="AH124" s="149" t="s">
        <v>4244</v>
      </c>
    </row>
    <row r="125" spans="1:34" ht="32" x14ac:dyDescent="0.2">
      <c r="A125" s="143"/>
      <c r="B125" s="76" t="s">
        <v>58</v>
      </c>
      <c r="C125" s="76">
        <v>2007</v>
      </c>
      <c r="D125" s="125" t="s">
        <v>62</v>
      </c>
      <c r="E125" s="76" t="s">
        <v>241</v>
      </c>
      <c r="F125" s="76" t="s">
        <v>59</v>
      </c>
      <c r="G125" s="76" t="s">
        <v>60</v>
      </c>
      <c r="H125" s="148">
        <v>3680</v>
      </c>
      <c r="I125" s="148">
        <v>66.3</v>
      </c>
      <c r="J125" s="148">
        <v>10.8</v>
      </c>
      <c r="K125" s="148" t="s">
        <v>4260</v>
      </c>
      <c r="L125" s="183" t="s">
        <v>1778</v>
      </c>
      <c r="M125" s="76" t="s">
        <v>2691</v>
      </c>
      <c r="N125" s="149">
        <v>26</v>
      </c>
      <c r="O125" s="125" t="s">
        <v>3153</v>
      </c>
      <c r="P125" s="76" t="s">
        <v>61</v>
      </c>
      <c r="Q125" s="76" t="s">
        <v>63</v>
      </c>
      <c r="R125" s="76">
        <v>979</v>
      </c>
      <c r="S125" s="75" t="s">
        <v>255</v>
      </c>
      <c r="T125" s="75" t="s">
        <v>255</v>
      </c>
      <c r="U125" s="75" t="s">
        <v>255</v>
      </c>
      <c r="V125" s="75" t="s">
        <v>18</v>
      </c>
      <c r="W125" s="75" t="s">
        <v>18</v>
      </c>
      <c r="X125" s="75" t="s">
        <v>18</v>
      </c>
      <c r="Y125" s="70" t="s">
        <v>19</v>
      </c>
      <c r="Z125" s="70" t="s">
        <v>18</v>
      </c>
      <c r="AA125" s="70" t="s">
        <v>18</v>
      </c>
      <c r="AB125" s="70" t="s">
        <v>18</v>
      </c>
      <c r="AC125" s="70" t="s">
        <v>255</v>
      </c>
      <c r="AD125" s="70" t="s">
        <v>19</v>
      </c>
      <c r="AE125" s="148" t="s">
        <v>19</v>
      </c>
      <c r="AF125" s="90" t="s">
        <v>4244</v>
      </c>
      <c r="AG125" s="90" t="s">
        <v>4244</v>
      </c>
      <c r="AH125" s="149" t="s">
        <v>4244</v>
      </c>
    </row>
    <row r="126" spans="1:34" ht="32" x14ac:dyDescent="0.2">
      <c r="A126" s="139"/>
      <c r="B126" s="71" t="s">
        <v>524</v>
      </c>
      <c r="C126" s="71">
        <v>2013</v>
      </c>
      <c r="D126" s="123" t="s">
        <v>814</v>
      </c>
      <c r="E126" s="71" t="s">
        <v>230</v>
      </c>
      <c r="F126" s="71" t="s">
        <v>3154</v>
      </c>
      <c r="G126" s="71" t="s">
        <v>815</v>
      </c>
      <c r="H126" s="148">
        <v>1332</v>
      </c>
      <c r="I126" s="148">
        <v>64.099999999999994</v>
      </c>
      <c r="J126" s="148">
        <v>12.6</v>
      </c>
      <c r="K126" s="148" t="s">
        <v>4260</v>
      </c>
      <c r="L126" s="181" t="s">
        <v>800</v>
      </c>
      <c r="M126" s="71" t="s">
        <v>2692</v>
      </c>
      <c r="N126" s="149">
        <f>9.7/30+18.7/30</f>
        <v>0.94666666666666655</v>
      </c>
      <c r="O126" s="123" t="s">
        <v>3155</v>
      </c>
      <c r="P126" s="71" t="s">
        <v>818</v>
      </c>
      <c r="Q126" s="71" t="s">
        <v>820</v>
      </c>
      <c r="R126" s="71">
        <v>16</v>
      </c>
      <c r="S126" s="70" t="s">
        <v>822</v>
      </c>
      <c r="T126" s="70" t="s">
        <v>823</v>
      </c>
      <c r="U126" s="70" t="s">
        <v>643</v>
      </c>
      <c r="V126" s="70" t="s">
        <v>18</v>
      </c>
      <c r="W126" s="70" t="s">
        <v>18</v>
      </c>
      <c r="X126" s="70" t="s">
        <v>18</v>
      </c>
      <c r="Y126" s="70" t="s">
        <v>315</v>
      </c>
      <c r="Z126" s="70" t="s">
        <v>18</v>
      </c>
      <c r="AA126" s="70" t="s">
        <v>18</v>
      </c>
      <c r="AB126" s="70" t="s">
        <v>19</v>
      </c>
      <c r="AC126" s="75" t="s">
        <v>19</v>
      </c>
      <c r="AD126" s="70" t="s">
        <v>19</v>
      </c>
      <c r="AE126" s="148" t="s">
        <v>19</v>
      </c>
      <c r="AF126" s="90" t="s">
        <v>4244</v>
      </c>
      <c r="AG126" s="90" t="s">
        <v>4244</v>
      </c>
      <c r="AH126" s="149" t="s">
        <v>4244</v>
      </c>
    </row>
    <row r="127" spans="1:34" ht="48" x14ac:dyDescent="0.2">
      <c r="A127" s="139" t="s">
        <v>4285</v>
      </c>
      <c r="B127" s="71" t="s">
        <v>1305</v>
      </c>
      <c r="C127" s="71">
        <v>2017</v>
      </c>
      <c r="D127" s="123" t="s">
        <v>2693</v>
      </c>
      <c r="E127" s="71" t="s">
        <v>230</v>
      </c>
      <c r="F127" s="71" t="s">
        <v>826</v>
      </c>
      <c r="G127" s="71" t="s">
        <v>1313</v>
      </c>
      <c r="H127" s="148">
        <v>324</v>
      </c>
      <c r="I127" s="148">
        <v>66.5</v>
      </c>
      <c r="J127" s="148">
        <v>12.2</v>
      </c>
      <c r="K127" s="148" t="s">
        <v>4260</v>
      </c>
      <c r="L127" s="181" t="s">
        <v>443</v>
      </c>
      <c r="M127" s="71" t="s">
        <v>2694</v>
      </c>
      <c r="N127" s="149">
        <v>6</v>
      </c>
      <c r="O127" s="123" t="s">
        <v>3156</v>
      </c>
      <c r="P127" s="71" t="s">
        <v>2695</v>
      </c>
      <c r="Q127" s="71" t="s">
        <v>2481</v>
      </c>
      <c r="R127" s="71">
        <v>71</v>
      </c>
      <c r="S127" s="70" t="s">
        <v>1309</v>
      </c>
      <c r="T127" s="70" t="s">
        <v>1310</v>
      </c>
      <c r="U127" s="70" t="s">
        <v>255</v>
      </c>
      <c r="V127" s="70" t="s">
        <v>18</v>
      </c>
      <c r="W127" s="70" t="s">
        <v>18</v>
      </c>
      <c r="X127" s="70" t="s">
        <v>18</v>
      </c>
      <c r="Y127" s="70" t="s">
        <v>315</v>
      </c>
      <c r="Z127" s="70" t="s">
        <v>18</v>
      </c>
      <c r="AA127" s="70" t="s">
        <v>18</v>
      </c>
      <c r="AB127" s="70" t="s">
        <v>18</v>
      </c>
      <c r="AC127" s="161" t="s">
        <v>19</v>
      </c>
      <c r="AD127" s="70" t="s">
        <v>19</v>
      </c>
      <c r="AE127" s="148" t="s">
        <v>19</v>
      </c>
      <c r="AF127" s="90" t="s">
        <v>4244</v>
      </c>
      <c r="AG127" s="90" t="s">
        <v>4244</v>
      </c>
      <c r="AH127" s="149" t="s">
        <v>4244</v>
      </c>
    </row>
    <row r="128" spans="1:34" ht="48" x14ac:dyDescent="0.2">
      <c r="A128" s="139"/>
      <c r="B128" s="71" t="s">
        <v>1128</v>
      </c>
      <c r="C128" s="71">
        <v>2014</v>
      </c>
      <c r="D128" s="123" t="s">
        <v>2696</v>
      </c>
      <c r="E128" s="71" t="s">
        <v>241</v>
      </c>
      <c r="F128" s="71" t="s">
        <v>78</v>
      </c>
      <c r="G128" s="71" t="s">
        <v>1129</v>
      </c>
      <c r="H128" s="148">
        <v>80</v>
      </c>
      <c r="I128" s="148" t="s">
        <v>3935</v>
      </c>
      <c r="J128" s="148" t="s">
        <v>3935</v>
      </c>
      <c r="K128" s="148" t="s">
        <v>4260</v>
      </c>
      <c r="L128" s="181" t="s">
        <v>1131</v>
      </c>
      <c r="M128" s="71" t="s">
        <v>2697</v>
      </c>
      <c r="N128" s="149">
        <f>4.6/4+6</f>
        <v>7.15</v>
      </c>
      <c r="O128" s="123" t="s">
        <v>3157</v>
      </c>
      <c r="P128" s="71" t="s">
        <v>1132</v>
      </c>
      <c r="Q128" s="71" t="s">
        <v>2698</v>
      </c>
      <c r="R128" s="71">
        <v>8</v>
      </c>
      <c r="S128" s="70" t="s">
        <v>251</v>
      </c>
      <c r="T128" s="70" t="s">
        <v>255</v>
      </c>
      <c r="U128" s="70" t="s">
        <v>255</v>
      </c>
      <c r="V128" s="70" t="s">
        <v>18</v>
      </c>
      <c r="W128" s="70" t="s">
        <v>18</v>
      </c>
      <c r="X128" s="70" t="s">
        <v>18</v>
      </c>
      <c r="Y128" s="70" t="s">
        <v>19</v>
      </c>
      <c r="Z128" s="70" t="s">
        <v>18</v>
      </c>
      <c r="AA128" s="70" t="s">
        <v>18</v>
      </c>
      <c r="AB128" s="70" t="s">
        <v>255</v>
      </c>
      <c r="AC128" s="70" t="s">
        <v>19</v>
      </c>
      <c r="AD128" s="70" t="s">
        <v>19</v>
      </c>
      <c r="AE128" s="148" t="s">
        <v>19</v>
      </c>
      <c r="AF128" s="90" t="s">
        <v>4244</v>
      </c>
      <c r="AG128" s="90" t="s">
        <v>4244</v>
      </c>
      <c r="AH128" s="149" t="s">
        <v>4244</v>
      </c>
    </row>
    <row r="129" spans="1:34" ht="128" x14ac:dyDescent="0.2">
      <c r="A129" s="143" t="s">
        <v>4122</v>
      </c>
      <c r="B129" s="76" t="s">
        <v>2523</v>
      </c>
      <c r="C129" s="76">
        <v>2005</v>
      </c>
      <c r="D129" s="125" t="s">
        <v>23</v>
      </c>
      <c r="E129" s="76" t="s">
        <v>230</v>
      </c>
      <c r="F129" s="76" t="s">
        <v>20</v>
      </c>
      <c r="G129" s="76" t="s">
        <v>21</v>
      </c>
      <c r="H129" s="148">
        <v>243</v>
      </c>
      <c r="I129" s="148" t="s">
        <v>3935</v>
      </c>
      <c r="J129" s="148" t="s">
        <v>3935</v>
      </c>
      <c r="K129" s="163" t="s">
        <v>4121</v>
      </c>
      <c r="L129" s="183" t="s">
        <v>24</v>
      </c>
      <c r="M129" s="76" t="s">
        <v>22</v>
      </c>
      <c r="N129" s="149">
        <v>10</v>
      </c>
      <c r="O129" s="125" t="s">
        <v>4289</v>
      </c>
      <c r="P129" s="76" t="s">
        <v>15</v>
      </c>
      <c r="Q129" s="76" t="s">
        <v>2699</v>
      </c>
      <c r="R129" s="76">
        <v>57</v>
      </c>
      <c r="S129" s="75" t="s">
        <v>18</v>
      </c>
      <c r="T129" s="75" t="s">
        <v>26</v>
      </c>
      <c r="U129" s="75" t="s">
        <v>18</v>
      </c>
      <c r="V129" s="75" t="s">
        <v>19</v>
      </c>
      <c r="W129" s="75" t="s">
        <v>27</v>
      </c>
      <c r="X129" s="75" t="s">
        <v>19</v>
      </c>
      <c r="Y129" s="70" t="s">
        <v>19</v>
      </c>
      <c r="Z129" s="70" t="s">
        <v>18</v>
      </c>
      <c r="AA129" s="70" t="s">
        <v>18</v>
      </c>
      <c r="AB129" s="70" t="s">
        <v>18</v>
      </c>
      <c r="AC129" s="70" t="s">
        <v>19</v>
      </c>
      <c r="AD129" s="148" t="s">
        <v>18</v>
      </c>
      <c r="AE129" s="148" t="s">
        <v>18</v>
      </c>
      <c r="AF129" s="148" t="s">
        <v>4205</v>
      </c>
      <c r="AG129" s="148" t="s">
        <v>4268</v>
      </c>
      <c r="AH129" s="149" t="s">
        <v>4268</v>
      </c>
    </row>
    <row r="130" spans="1:34" ht="32" x14ac:dyDescent="0.2">
      <c r="A130" s="139" t="s">
        <v>4150</v>
      </c>
      <c r="B130" s="71" t="s">
        <v>303</v>
      </c>
      <c r="C130" s="71">
        <v>2005</v>
      </c>
      <c r="D130" s="123" t="s">
        <v>299</v>
      </c>
      <c r="E130" s="71" t="s">
        <v>230</v>
      </c>
      <c r="F130" s="71" t="s">
        <v>301</v>
      </c>
      <c r="G130" s="71" t="s">
        <v>302</v>
      </c>
      <c r="H130" s="148">
        <v>50</v>
      </c>
      <c r="I130" s="148">
        <v>55</v>
      </c>
      <c r="J130" s="148" t="s">
        <v>4260</v>
      </c>
      <c r="K130" s="163" t="s">
        <v>3478</v>
      </c>
      <c r="L130" s="181" t="s">
        <v>2700</v>
      </c>
      <c r="M130" s="72" t="s">
        <v>4068</v>
      </c>
      <c r="N130" s="149">
        <f>112/30+200/30</f>
        <v>10.4</v>
      </c>
      <c r="O130" s="123" t="s">
        <v>3159</v>
      </c>
      <c r="P130" s="71" t="s">
        <v>300</v>
      </c>
      <c r="Q130" s="71" t="s">
        <v>304</v>
      </c>
      <c r="R130" s="71">
        <v>4</v>
      </c>
      <c r="S130" s="70" t="s">
        <v>305</v>
      </c>
      <c r="T130" s="70" t="s">
        <v>306</v>
      </c>
      <c r="U130" s="70" t="s">
        <v>255</v>
      </c>
      <c r="V130" s="70" t="s">
        <v>18</v>
      </c>
      <c r="W130" s="70" t="s">
        <v>18</v>
      </c>
      <c r="X130" s="70" t="s">
        <v>18</v>
      </c>
      <c r="Y130" s="70" t="s">
        <v>19</v>
      </c>
      <c r="Z130" s="70" t="s">
        <v>18</v>
      </c>
      <c r="AA130" s="70" t="s">
        <v>18</v>
      </c>
      <c r="AB130" s="70" t="s">
        <v>18</v>
      </c>
      <c r="AC130" s="148" t="s">
        <v>255</v>
      </c>
      <c r="AD130" s="148" t="s">
        <v>4113</v>
      </c>
      <c r="AE130" s="148" t="s">
        <v>18</v>
      </c>
      <c r="AF130" s="148" t="s">
        <v>4245</v>
      </c>
      <c r="AG130" s="148" t="s">
        <v>4268</v>
      </c>
      <c r="AH130" s="148" t="s">
        <v>4268</v>
      </c>
    </row>
    <row r="131" spans="1:34" ht="64" x14ac:dyDescent="0.2">
      <c r="A131" s="139" t="s">
        <v>4233</v>
      </c>
      <c r="B131" s="70" t="s">
        <v>1314</v>
      </c>
      <c r="C131" s="70">
        <v>2017</v>
      </c>
      <c r="D131" s="139" t="s">
        <v>1315</v>
      </c>
      <c r="E131" s="70" t="s">
        <v>230</v>
      </c>
      <c r="F131" s="70" t="s">
        <v>755</v>
      </c>
      <c r="G131" s="70" t="s">
        <v>3584</v>
      </c>
      <c r="H131" s="148">
        <v>101</v>
      </c>
      <c r="I131" s="148" t="s">
        <v>4260</v>
      </c>
      <c r="J131" s="148" t="s">
        <v>4260</v>
      </c>
      <c r="K131" s="163" t="s">
        <v>3585</v>
      </c>
      <c r="L131" s="185" t="s">
        <v>800</v>
      </c>
      <c r="M131" s="70" t="s">
        <v>1316</v>
      </c>
      <c r="N131" s="149">
        <v>3</v>
      </c>
      <c r="O131" s="139" t="s">
        <v>3794</v>
      </c>
      <c r="P131" s="70" t="s">
        <v>1893</v>
      </c>
      <c r="Q131" s="70" t="s">
        <v>1318</v>
      </c>
      <c r="R131" s="70">
        <v>49</v>
      </c>
      <c r="S131" s="70" t="s">
        <v>326</v>
      </c>
      <c r="T131" s="70" t="s">
        <v>484</v>
      </c>
      <c r="U131" s="70" t="s">
        <v>1893</v>
      </c>
      <c r="V131" s="70" t="s">
        <v>19</v>
      </c>
      <c r="W131" s="70" t="s">
        <v>18</v>
      </c>
      <c r="X131" s="70" t="s">
        <v>19</v>
      </c>
      <c r="Y131" s="70" t="s">
        <v>3481</v>
      </c>
      <c r="Z131" s="70" t="s">
        <v>18</v>
      </c>
      <c r="AA131" s="70" t="s">
        <v>1317</v>
      </c>
      <c r="AB131" s="70" t="s">
        <v>35</v>
      </c>
      <c r="AC131" s="70" t="s">
        <v>35</v>
      </c>
      <c r="AD131" s="148" t="s">
        <v>18</v>
      </c>
      <c r="AE131" s="148" t="s">
        <v>18</v>
      </c>
      <c r="AF131" s="148" t="s">
        <v>4203</v>
      </c>
      <c r="AG131" s="148" t="s">
        <v>4268</v>
      </c>
      <c r="AH131" s="149" t="s">
        <v>4268</v>
      </c>
    </row>
    <row r="132" spans="1:34" x14ac:dyDescent="0.2">
      <c r="A132" s="70" t="s">
        <v>4152</v>
      </c>
      <c r="B132" s="71" t="s">
        <v>362</v>
      </c>
      <c r="C132" s="71">
        <v>2006</v>
      </c>
      <c r="D132" s="123" t="s">
        <v>357</v>
      </c>
      <c r="E132" s="71" t="s">
        <v>241</v>
      </c>
      <c r="F132" s="71" t="s">
        <v>360</v>
      </c>
      <c r="G132" s="71" t="s">
        <v>3160</v>
      </c>
      <c r="H132" s="148">
        <v>52</v>
      </c>
      <c r="I132" s="148" t="s">
        <v>4260</v>
      </c>
      <c r="J132" s="148" t="s">
        <v>4260</v>
      </c>
      <c r="K132" s="163" t="s">
        <v>4151</v>
      </c>
      <c r="L132" s="181" t="s">
        <v>4287</v>
      </c>
      <c r="M132" s="71" t="s">
        <v>2701</v>
      </c>
      <c r="N132" s="149">
        <f>180/30+360/30</f>
        <v>18</v>
      </c>
      <c r="O132" s="123" t="s">
        <v>3120</v>
      </c>
      <c r="P132" s="71" t="s">
        <v>361</v>
      </c>
      <c r="Q132" s="71" t="s">
        <v>363</v>
      </c>
      <c r="R132" s="71">
        <v>7</v>
      </c>
      <c r="S132" s="70" t="s">
        <v>35</v>
      </c>
      <c r="T132" s="70" t="s">
        <v>35</v>
      </c>
      <c r="U132" s="70" t="s">
        <v>35</v>
      </c>
      <c r="V132" s="70" t="s">
        <v>18</v>
      </c>
      <c r="W132" s="70" t="s">
        <v>18</v>
      </c>
      <c r="X132" s="70" t="s">
        <v>18</v>
      </c>
      <c r="Y132" s="70" t="s">
        <v>19</v>
      </c>
      <c r="Z132" s="70" t="s">
        <v>18</v>
      </c>
      <c r="AA132" s="70" t="s">
        <v>255</v>
      </c>
      <c r="AB132" s="70" t="s">
        <v>255</v>
      </c>
      <c r="AC132" s="148" t="s">
        <v>18</v>
      </c>
      <c r="AD132" s="148" t="s">
        <v>4113</v>
      </c>
      <c r="AE132" s="148" t="s">
        <v>18</v>
      </c>
      <c r="AF132" s="148" t="s">
        <v>4245</v>
      </c>
      <c r="AG132" s="148" t="s">
        <v>4268</v>
      </c>
      <c r="AH132" s="148" t="s">
        <v>4299</v>
      </c>
    </row>
    <row r="133" spans="1:34" ht="112" x14ac:dyDescent="0.2">
      <c r="A133" s="139" t="s">
        <v>4321</v>
      </c>
      <c r="B133" s="71" t="s">
        <v>337</v>
      </c>
      <c r="C133" s="71">
        <v>2005</v>
      </c>
      <c r="D133" s="123" t="s">
        <v>316</v>
      </c>
      <c r="E133" s="71" t="s">
        <v>230</v>
      </c>
      <c r="F133" s="71" t="s">
        <v>1955</v>
      </c>
      <c r="G133" s="71" t="s">
        <v>317</v>
      </c>
      <c r="H133" s="148">
        <v>1870</v>
      </c>
      <c r="I133" s="148">
        <v>68.3</v>
      </c>
      <c r="J133" s="148">
        <v>14.5</v>
      </c>
      <c r="K133" s="148" t="s">
        <v>4260</v>
      </c>
      <c r="L133" s="195" t="s">
        <v>320</v>
      </c>
      <c r="M133" s="71" t="s">
        <v>4261</v>
      </c>
      <c r="N133" s="149">
        <f>4</f>
        <v>4</v>
      </c>
      <c r="O133" s="123" t="s">
        <v>3162</v>
      </c>
      <c r="P133" s="71" t="s">
        <v>319</v>
      </c>
      <c r="Q133" s="71" t="s">
        <v>321</v>
      </c>
      <c r="R133" s="71">
        <v>150</v>
      </c>
      <c r="S133" s="70" t="s">
        <v>35</v>
      </c>
      <c r="T133" s="70" t="s">
        <v>35</v>
      </c>
      <c r="U133" s="70" t="s">
        <v>35</v>
      </c>
      <c r="V133" s="70" t="s">
        <v>18</v>
      </c>
      <c r="W133" s="70" t="s">
        <v>18</v>
      </c>
      <c r="X133" s="70" t="s">
        <v>18</v>
      </c>
      <c r="Y133" s="73" t="s">
        <v>3355</v>
      </c>
      <c r="Z133" s="73" t="s">
        <v>18</v>
      </c>
      <c r="AA133" s="73" t="s">
        <v>18</v>
      </c>
      <c r="AB133" s="73" t="s">
        <v>18</v>
      </c>
      <c r="AC133" s="73" t="s">
        <v>18</v>
      </c>
      <c r="AD133" s="73" t="s">
        <v>18</v>
      </c>
      <c r="AE133" s="148" t="s">
        <v>18</v>
      </c>
      <c r="AF133" s="148" t="s">
        <v>4202</v>
      </c>
      <c r="AG133" s="148" t="s">
        <v>4268</v>
      </c>
      <c r="AH133" s="149" t="s">
        <v>4268</v>
      </c>
    </row>
    <row r="134" spans="1:34" ht="48" x14ac:dyDescent="0.2">
      <c r="A134" s="70" t="s">
        <v>4152</v>
      </c>
      <c r="B134" s="71" t="s">
        <v>1373</v>
      </c>
      <c r="C134" s="71">
        <v>2001</v>
      </c>
      <c r="D134" s="123" t="s">
        <v>2703</v>
      </c>
      <c r="E134" s="71" t="s">
        <v>241</v>
      </c>
      <c r="F134" s="71" t="s">
        <v>1383</v>
      </c>
      <c r="G134" s="71" t="s">
        <v>1374</v>
      </c>
      <c r="H134" s="148">
        <v>60</v>
      </c>
      <c r="I134" s="148" t="s">
        <v>3935</v>
      </c>
      <c r="J134" s="148" t="s">
        <v>3935</v>
      </c>
      <c r="K134" s="163" t="s">
        <v>4153</v>
      </c>
      <c r="L134" s="181" t="s">
        <v>4256</v>
      </c>
      <c r="M134" s="71" t="s">
        <v>2704</v>
      </c>
      <c r="N134" s="149">
        <f>41/30+64/30</f>
        <v>3.5</v>
      </c>
      <c r="O134" s="123" t="s">
        <v>3113</v>
      </c>
      <c r="P134" s="71" t="s">
        <v>1377</v>
      </c>
      <c r="Q134" s="71" t="s">
        <v>256</v>
      </c>
      <c r="R134" s="71">
        <v>0</v>
      </c>
      <c r="S134" s="70" t="s">
        <v>484</v>
      </c>
      <c r="T134" s="70" t="s">
        <v>1378</v>
      </c>
      <c r="U134" s="70" t="s">
        <v>1379</v>
      </c>
      <c r="V134" s="70" t="s">
        <v>18</v>
      </c>
      <c r="W134" s="70" t="s">
        <v>18</v>
      </c>
      <c r="X134" s="70" t="s">
        <v>18</v>
      </c>
      <c r="Y134" s="70" t="s">
        <v>3388</v>
      </c>
      <c r="Z134" s="70" t="s">
        <v>18</v>
      </c>
      <c r="AA134" s="70" t="s">
        <v>18</v>
      </c>
      <c r="AB134" s="70" t="s">
        <v>18</v>
      </c>
      <c r="AC134" s="70" t="s">
        <v>19</v>
      </c>
      <c r="AD134" s="148" t="s">
        <v>4113</v>
      </c>
      <c r="AE134" s="148" t="s">
        <v>18</v>
      </c>
      <c r="AF134" s="148" t="s">
        <v>4245</v>
      </c>
      <c r="AG134" s="148" t="s">
        <v>4268</v>
      </c>
      <c r="AH134" s="148" t="s">
        <v>4299</v>
      </c>
    </row>
    <row r="135" spans="1:34" ht="272" x14ac:dyDescent="0.2">
      <c r="A135" s="139" t="s">
        <v>3240</v>
      </c>
      <c r="B135" s="71" t="s">
        <v>3239</v>
      </c>
      <c r="C135" s="71">
        <v>2012</v>
      </c>
      <c r="D135" s="140" t="s">
        <v>725</v>
      </c>
      <c r="E135" s="71" t="s">
        <v>230</v>
      </c>
      <c r="F135" s="71" t="s">
        <v>254</v>
      </c>
      <c r="G135" s="71" t="s">
        <v>726</v>
      </c>
      <c r="H135" s="148">
        <v>74</v>
      </c>
      <c r="I135" s="148">
        <v>78</v>
      </c>
      <c r="J135" s="148">
        <v>8</v>
      </c>
      <c r="K135" s="169" t="s">
        <v>3648</v>
      </c>
      <c r="L135" s="181" t="s">
        <v>2961</v>
      </c>
      <c r="M135" s="71" t="s">
        <v>2705</v>
      </c>
      <c r="N135" s="162">
        <v>12</v>
      </c>
      <c r="O135" s="123" t="s">
        <v>4031</v>
      </c>
      <c r="P135" s="71" t="s">
        <v>732</v>
      </c>
      <c r="Q135" s="71" t="s">
        <v>729</v>
      </c>
      <c r="R135" s="71">
        <v>23</v>
      </c>
      <c r="S135" s="70" t="s">
        <v>577</v>
      </c>
      <c r="T135" s="70" t="s">
        <v>731</v>
      </c>
      <c r="U135" s="70" t="s">
        <v>730</v>
      </c>
      <c r="V135" s="70" t="s">
        <v>19</v>
      </c>
      <c r="W135" s="70" t="s">
        <v>19</v>
      </c>
      <c r="X135" s="70" t="s">
        <v>19</v>
      </c>
      <c r="Y135" s="70" t="s">
        <v>19</v>
      </c>
      <c r="Z135" s="70" t="s">
        <v>19</v>
      </c>
      <c r="AA135" s="70" t="s">
        <v>255</v>
      </c>
      <c r="AB135" s="70" t="s">
        <v>255</v>
      </c>
      <c r="AC135" s="70" t="s">
        <v>19</v>
      </c>
      <c r="AD135" s="148" t="s">
        <v>18</v>
      </c>
      <c r="AE135" s="148" t="s">
        <v>18</v>
      </c>
      <c r="AF135" s="148" t="s">
        <v>4205</v>
      </c>
      <c r="AG135" s="148" t="s">
        <v>4268</v>
      </c>
      <c r="AH135" s="149" t="s">
        <v>4268</v>
      </c>
    </row>
    <row r="136" spans="1:34" ht="64" x14ac:dyDescent="0.2">
      <c r="A136" s="148" t="s">
        <v>4270</v>
      </c>
      <c r="B136" s="148" t="s">
        <v>213</v>
      </c>
      <c r="C136" s="148">
        <v>2016</v>
      </c>
      <c r="D136" s="176" t="s">
        <v>1262</v>
      </c>
      <c r="E136" s="148" t="s">
        <v>230</v>
      </c>
      <c r="F136" s="148" t="s">
        <v>1263</v>
      </c>
      <c r="G136" s="148" t="s">
        <v>3266</v>
      </c>
      <c r="H136" s="148">
        <v>24</v>
      </c>
      <c r="I136" s="148">
        <v>57.5</v>
      </c>
      <c r="J136" s="148">
        <v>8.9</v>
      </c>
      <c r="K136" s="148" t="s">
        <v>4260</v>
      </c>
      <c r="L136" s="182" t="s">
        <v>439</v>
      </c>
      <c r="M136" s="176" t="s">
        <v>1264</v>
      </c>
      <c r="N136" s="150">
        <v>6</v>
      </c>
      <c r="O136" s="176" t="s">
        <v>3850</v>
      </c>
      <c r="P136" s="148" t="s">
        <v>386</v>
      </c>
      <c r="Q136" s="148" t="s">
        <v>3267</v>
      </c>
      <c r="R136" s="148">
        <v>180</v>
      </c>
      <c r="S136" s="148" t="s">
        <v>326</v>
      </c>
      <c r="T136" s="148" t="s">
        <v>829</v>
      </c>
      <c r="U136" s="148" t="s">
        <v>3268</v>
      </c>
      <c r="V136" s="148" t="s">
        <v>18</v>
      </c>
      <c r="W136" s="148" t="s">
        <v>18</v>
      </c>
      <c r="X136" s="148" t="s">
        <v>18</v>
      </c>
      <c r="Y136" s="70" t="s">
        <v>19</v>
      </c>
      <c r="Z136" s="70" t="s">
        <v>18</v>
      </c>
      <c r="AA136" s="70" t="s">
        <v>18</v>
      </c>
      <c r="AB136" s="70" t="s">
        <v>18</v>
      </c>
      <c r="AC136" s="70" t="s">
        <v>18</v>
      </c>
      <c r="AD136" s="148" t="s">
        <v>19</v>
      </c>
      <c r="AE136" s="148" t="s">
        <v>18</v>
      </c>
      <c r="AF136" s="90" t="s">
        <v>4244</v>
      </c>
      <c r="AG136" s="148" t="s">
        <v>4268</v>
      </c>
      <c r="AH136" s="148" t="s">
        <v>4299</v>
      </c>
    </row>
    <row r="137" spans="1:34" ht="48" x14ac:dyDescent="0.2">
      <c r="A137" s="143"/>
      <c r="B137" s="76" t="s">
        <v>213</v>
      </c>
      <c r="C137" s="76">
        <v>2014</v>
      </c>
      <c r="D137" s="125" t="s">
        <v>4291</v>
      </c>
      <c r="E137" s="76" t="s">
        <v>230</v>
      </c>
      <c r="F137" s="76" t="s">
        <v>214</v>
      </c>
      <c r="G137" s="76" t="s">
        <v>2706</v>
      </c>
      <c r="H137" s="148">
        <v>180</v>
      </c>
      <c r="I137" s="148" t="s">
        <v>4260</v>
      </c>
      <c r="J137" s="148" t="s">
        <v>4260</v>
      </c>
      <c r="K137" s="148" t="s">
        <v>4260</v>
      </c>
      <c r="L137" s="183" t="s">
        <v>1023</v>
      </c>
      <c r="M137" s="76" t="s">
        <v>53</v>
      </c>
      <c r="N137" s="149">
        <v>6</v>
      </c>
      <c r="O137" s="125" t="s">
        <v>3851</v>
      </c>
      <c r="P137" s="76" t="s">
        <v>1782</v>
      </c>
      <c r="Q137" s="76" t="s">
        <v>2707</v>
      </c>
      <c r="R137" s="76">
        <v>13</v>
      </c>
      <c r="S137" s="75" t="s">
        <v>255</v>
      </c>
      <c r="T137" s="75" t="s">
        <v>255</v>
      </c>
      <c r="U137" s="75" t="s">
        <v>255</v>
      </c>
      <c r="V137" s="75" t="s">
        <v>19</v>
      </c>
      <c r="W137" s="75" t="s">
        <v>19</v>
      </c>
      <c r="X137" s="75" t="s">
        <v>18</v>
      </c>
      <c r="Y137" s="70" t="s">
        <v>19</v>
      </c>
      <c r="Z137" s="70" t="s">
        <v>18</v>
      </c>
      <c r="AA137" s="70" t="s">
        <v>18</v>
      </c>
      <c r="AB137" s="70" t="s">
        <v>18</v>
      </c>
      <c r="AC137" s="70" t="s">
        <v>19</v>
      </c>
      <c r="AD137" s="70" t="s">
        <v>19</v>
      </c>
      <c r="AE137" s="148" t="s">
        <v>19</v>
      </c>
      <c r="AF137" s="90" t="s">
        <v>4244</v>
      </c>
      <c r="AG137" s="90" t="s">
        <v>4244</v>
      </c>
      <c r="AH137" s="149" t="s">
        <v>4244</v>
      </c>
    </row>
    <row r="138" spans="1:34" ht="64" x14ac:dyDescent="0.2">
      <c r="A138" s="139" t="s">
        <v>4074</v>
      </c>
      <c r="B138" s="71" t="s">
        <v>828</v>
      </c>
      <c r="C138" s="71">
        <v>2013</v>
      </c>
      <c r="D138" s="123" t="s">
        <v>2708</v>
      </c>
      <c r="E138" s="71" t="s">
        <v>230</v>
      </c>
      <c r="F138" s="71" t="s">
        <v>826</v>
      </c>
      <c r="G138" s="71" t="s">
        <v>830</v>
      </c>
      <c r="H138" s="148">
        <v>241</v>
      </c>
      <c r="I138" s="148">
        <v>62.7</v>
      </c>
      <c r="J138" s="148">
        <v>13.04</v>
      </c>
      <c r="K138" s="148" t="s">
        <v>4260</v>
      </c>
      <c r="L138" s="181" t="s">
        <v>800</v>
      </c>
      <c r="M138" s="71" t="s">
        <v>3164</v>
      </c>
      <c r="N138" s="149">
        <f>57+36</f>
        <v>93</v>
      </c>
      <c r="O138" s="123" t="s">
        <v>3852</v>
      </c>
      <c r="P138" s="71" t="s">
        <v>831</v>
      </c>
      <c r="Q138" s="71" t="s">
        <v>2709</v>
      </c>
      <c r="R138" s="71">
        <v>612</v>
      </c>
      <c r="S138" s="70" t="s">
        <v>326</v>
      </c>
      <c r="T138" s="70" t="s">
        <v>829</v>
      </c>
      <c r="U138" s="70" t="s">
        <v>643</v>
      </c>
      <c r="V138" s="70" t="s">
        <v>18</v>
      </c>
      <c r="W138" s="70" t="s">
        <v>18</v>
      </c>
      <c r="X138" s="70" t="s">
        <v>18</v>
      </c>
      <c r="Y138" s="70" t="s">
        <v>3388</v>
      </c>
      <c r="Z138" s="70" t="s">
        <v>18</v>
      </c>
      <c r="AA138" s="70" t="s">
        <v>18</v>
      </c>
      <c r="AB138" s="70" t="s">
        <v>18</v>
      </c>
      <c r="AC138" s="70" t="s">
        <v>19</v>
      </c>
      <c r="AD138" s="70" t="s">
        <v>19</v>
      </c>
      <c r="AE138" s="148" t="s">
        <v>19</v>
      </c>
      <c r="AF138" s="90" t="s">
        <v>4244</v>
      </c>
      <c r="AG138" s="90" t="s">
        <v>4244</v>
      </c>
      <c r="AH138" s="149" t="s">
        <v>4244</v>
      </c>
    </row>
    <row r="139" spans="1:34" ht="112" x14ac:dyDescent="0.2">
      <c r="A139" s="139" t="s">
        <v>4234</v>
      </c>
      <c r="B139" s="70" t="s">
        <v>1267</v>
      </c>
      <c r="C139" s="70">
        <v>2016</v>
      </c>
      <c r="D139" s="139" t="s">
        <v>1265</v>
      </c>
      <c r="E139" s="70" t="s">
        <v>230</v>
      </c>
      <c r="F139" s="70" t="s">
        <v>2052</v>
      </c>
      <c r="G139" s="70" t="s">
        <v>3568</v>
      </c>
      <c r="H139" s="148">
        <v>487</v>
      </c>
      <c r="I139" s="148" t="s">
        <v>4260</v>
      </c>
      <c r="J139" s="148" t="s">
        <v>4260</v>
      </c>
      <c r="K139" s="163" t="s">
        <v>3566</v>
      </c>
      <c r="L139" s="185" t="s">
        <v>3565</v>
      </c>
      <c r="M139" s="70" t="s">
        <v>4069</v>
      </c>
      <c r="N139" s="149">
        <v>49</v>
      </c>
      <c r="O139" s="139" t="s">
        <v>4005</v>
      </c>
      <c r="P139" s="70" t="s">
        <v>1893</v>
      </c>
      <c r="Q139" s="70" t="s">
        <v>1893</v>
      </c>
      <c r="R139" s="70">
        <v>193</v>
      </c>
      <c r="S139" s="70" t="s">
        <v>1893</v>
      </c>
      <c r="T139" s="70" t="s">
        <v>326</v>
      </c>
      <c r="U139" s="70" t="s">
        <v>1893</v>
      </c>
      <c r="V139" s="70" t="s">
        <v>1893</v>
      </c>
      <c r="W139" s="70" t="s">
        <v>1893</v>
      </c>
      <c r="X139" s="70" t="s">
        <v>1893</v>
      </c>
      <c r="Y139" s="70" t="s">
        <v>3481</v>
      </c>
      <c r="Z139" s="70" t="s">
        <v>19</v>
      </c>
      <c r="AA139" s="70" t="s">
        <v>18</v>
      </c>
      <c r="AB139" s="70" t="s">
        <v>18</v>
      </c>
      <c r="AC139" s="70" t="s">
        <v>18</v>
      </c>
      <c r="AD139" s="148" t="s">
        <v>18</v>
      </c>
      <c r="AE139" s="148" t="s">
        <v>18</v>
      </c>
      <c r="AF139" s="148" t="s">
        <v>4205</v>
      </c>
      <c r="AG139" s="148" t="s">
        <v>4268</v>
      </c>
      <c r="AH139" s="149" t="s">
        <v>4268</v>
      </c>
    </row>
    <row r="140" spans="1:34" ht="128" x14ac:dyDescent="0.2">
      <c r="A140" s="139" t="s">
        <v>3054</v>
      </c>
      <c r="B140" s="71" t="s">
        <v>3242</v>
      </c>
      <c r="C140" s="71">
        <v>2014</v>
      </c>
      <c r="D140" s="123" t="s">
        <v>2710</v>
      </c>
      <c r="E140" s="71" t="s">
        <v>230</v>
      </c>
      <c r="F140" s="71" t="s">
        <v>955</v>
      </c>
      <c r="G140" s="71" t="s">
        <v>2711</v>
      </c>
      <c r="H140" s="148">
        <v>59</v>
      </c>
      <c r="I140" s="148">
        <v>54.1</v>
      </c>
      <c r="J140" s="148">
        <v>15.68</v>
      </c>
      <c r="K140" s="148" t="s">
        <v>4260</v>
      </c>
      <c r="L140" s="181" t="s">
        <v>958</v>
      </c>
      <c r="M140" s="140" t="s">
        <v>2712</v>
      </c>
      <c r="N140" s="149">
        <v>12</v>
      </c>
      <c r="O140" s="123" t="s">
        <v>3853</v>
      </c>
      <c r="P140" s="71" t="s">
        <v>1782</v>
      </c>
      <c r="Q140" s="70" t="s">
        <v>2713</v>
      </c>
      <c r="R140" s="70">
        <v>19</v>
      </c>
      <c r="S140" s="70" t="s">
        <v>251</v>
      </c>
      <c r="T140" s="70" t="s">
        <v>255</v>
      </c>
      <c r="U140" s="70" t="s">
        <v>255</v>
      </c>
      <c r="V140" s="70" t="s">
        <v>19</v>
      </c>
      <c r="W140" s="70" t="s">
        <v>18</v>
      </c>
      <c r="X140" s="70" t="s">
        <v>18</v>
      </c>
      <c r="Y140" s="70" t="s">
        <v>18</v>
      </c>
      <c r="Z140" s="70" t="s">
        <v>18</v>
      </c>
      <c r="AA140" s="70" t="s">
        <v>18</v>
      </c>
      <c r="AB140" s="70" t="s">
        <v>18</v>
      </c>
      <c r="AC140" s="70" t="s">
        <v>19</v>
      </c>
      <c r="AD140" s="148" t="s">
        <v>19</v>
      </c>
      <c r="AE140" s="148" t="s">
        <v>18</v>
      </c>
      <c r="AF140" s="90" t="s">
        <v>4244</v>
      </c>
      <c r="AG140" s="90" t="s">
        <v>4244</v>
      </c>
      <c r="AH140" s="149" t="s">
        <v>4296</v>
      </c>
    </row>
    <row r="141" spans="1:34" ht="64" x14ac:dyDescent="0.2">
      <c r="A141" s="139" t="s">
        <v>3102</v>
      </c>
      <c r="B141" s="71" t="s">
        <v>645</v>
      </c>
      <c r="C141" s="71">
        <v>2011</v>
      </c>
      <c r="D141" s="123" t="s">
        <v>644</v>
      </c>
      <c r="E141" s="71" t="s">
        <v>230</v>
      </c>
      <c r="F141" s="71" t="s">
        <v>313</v>
      </c>
      <c r="G141" s="71" t="s">
        <v>651</v>
      </c>
      <c r="H141" s="148">
        <v>280</v>
      </c>
      <c r="I141" s="148" t="s">
        <v>3935</v>
      </c>
      <c r="J141" s="148" t="s">
        <v>3935</v>
      </c>
      <c r="K141" s="148" t="s">
        <v>4260</v>
      </c>
      <c r="L141" s="181" t="s">
        <v>646</v>
      </c>
      <c r="M141" s="71" t="s">
        <v>650</v>
      </c>
      <c r="N141" s="149">
        <f>5*12</f>
        <v>60</v>
      </c>
      <c r="O141" s="123" t="s">
        <v>3119</v>
      </c>
      <c r="P141" s="71" t="s">
        <v>733</v>
      </c>
      <c r="Q141" s="70">
        <v>27</v>
      </c>
      <c r="R141" s="71">
        <v>27</v>
      </c>
      <c r="S141" s="70" t="s">
        <v>647</v>
      </c>
      <c r="T141" s="70" t="s">
        <v>648</v>
      </c>
      <c r="U141" s="70" t="s">
        <v>649</v>
      </c>
      <c r="V141" s="70" t="s">
        <v>18</v>
      </c>
      <c r="W141" s="70" t="s">
        <v>18</v>
      </c>
      <c r="X141" s="70" t="s">
        <v>18</v>
      </c>
      <c r="Y141" s="70" t="s">
        <v>3388</v>
      </c>
      <c r="Z141" s="70" t="s">
        <v>18</v>
      </c>
      <c r="AA141" s="70" t="s">
        <v>19</v>
      </c>
      <c r="AB141" s="70" t="s">
        <v>18</v>
      </c>
      <c r="AC141" s="70" t="s">
        <v>18</v>
      </c>
      <c r="AD141" s="70" t="s">
        <v>19</v>
      </c>
      <c r="AE141" s="148" t="s">
        <v>19</v>
      </c>
      <c r="AF141" s="90" t="s">
        <v>4244</v>
      </c>
      <c r="AG141" s="90" t="s">
        <v>4244</v>
      </c>
      <c r="AH141" s="149" t="s">
        <v>4244</v>
      </c>
    </row>
    <row r="142" spans="1:34" ht="64" x14ac:dyDescent="0.2">
      <c r="A142" s="192" t="s">
        <v>4183</v>
      </c>
      <c r="B142" s="70" t="s">
        <v>605</v>
      </c>
      <c r="C142" s="70">
        <v>2010</v>
      </c>
      <c r="D142" s="139" t="s">
        <v>604</v>
      </c>
      <c r="E142" s="70" t="s">
        <v>230</v>
      </c>
      <c r="F142" s="70" t="s">
        <v>603</v>
      </c>
      <c r="G142" s="70" t="s">
        <v>4247</v>
      </c>
      <c r="H142" s="70">
        <v>446</v>
      </c>
      <c r="I142" s="70">
        <v>67</v>
      </c>
      <c r="J142" s="70">
        <v>15</v>
      </c>
      <c r="K142" s="163" t="s">
        <v>4271</v>
      </c>
      <c r="L142" s="185" t="s">
        <v>443</v>
      </c>
      <c r="M142" s="139" t="s">
        <v>849</v>
      </c>
      <c r="N142" s="70">
        <v>3</v>
      </c>
      <c r="O142" s="139" t="s">
        <v>4082</v>
      </c>
      <c r="P142" s="70" t="s">
        <v>4083</v>
      </c>
      <c r="Q142" s="70" t="s">
        <v>4084</v>
      </c>
      <c r="R142" s="70">
        <v>232</v>
      </c>
      <c r="S142" s="70" t="s">
        <v>1893</v>
      </c>
      <c r="T142" s="70" t="s">
        <v>1893</v>
      </c>
      <c r="U142" s="70" t="s">
        <v>1893</v>
      </c>
      <c r="V142" s="70" t="s">
        <v>19</v>
      </c>
      <c r="W142" s="70" t="s">
        <v>18</v>
      </c>
      <c r="X142" s="70" t="s">
        <v>18</v>
      </c>
      <c r="Y142" s="73" t="s">
        <v>4085</v>
      </c>
      <c r="Z142" s="73" t="s">
        <v>18</v>
      </c>
      <c r="AA142" s="73" t="s">
        <v>18</v>
      </c>
      <c r="AB142" s="73" t="s">
        <v>18</v>
      </c>
      <c r="AC142" s="73" t="s">
        <v>19</v>
      </c>
      <c r="AD142" s="148" t="s">
        <v>19</v>
      </c>
      <c r="AE142" s="148" t="s">
        <v>18</v>
      </c>
      <c r="AF142" s="90" t="s">
        <v>4244</v>
      </c>
      <c r="AG142" s="90" t="s">
        <v>4244</v>
      </c>
      <c r="AH142" s="149" t="s">
        <v>4244</v>
      </c>
    </row>
    <row r="143" spans="1:34" ht="80" x14ac:dyDescent="0.2">
      <c r="A143" s="139" t="s">
        <v>4235</v>
      </c>
      <c r="B143" s="70" t="s">
        <v>1146</v>
      </c>
      <c r="C143" s="70">
        <v>2015</v>
      </c>
      <c r="D143" s="139" t="s">
        <v>1145</v>
      </c>
      <c r="E143" s="70" t="s">
        <v>230</v>
      </c>
      <c r="F143" s="70" t="s">
        <v>1147</v>
      </c>
      <c r="G143" s="70" t="s">
        <v>1148</v>
      </c>
      <c r="H143" s="148">
        <v>248</v>
      </c>
      <c r="I143" s="148" t="s">
        <v>4260</v>
      </c>
      <c r="J143" s="148" t="s">
        <v>4260</v>
      </c>
      <c r="K143" s="163" t="s">
        <v>3613</v>
      </c>
      <c r="L143" s="185" t="s">
        <v>522</v>
      </c>
      <c r="M143" s="70" t="s">
        <v>3611</v>
      </c>
      <c r="N143" s="149">
        <f>7*12</f>
        <v>84</v>
      </c>
      <c r="O143" s="139" t="s">
        <v>422</v>
      </c>
      <c r="P143" s="70" t="s">
        <v>3612</v>
      </c>
      <c r="Q143" s="70" t="s">
        <v>3614</v>
      </c>
      <c r="R143" s="70">
        <v>174</v>
      </c>
      <c r="S143" s="70" t="s">
        <v>1893</v>
      </c>
      <c r="T143" s="70" t="s">
        <v>1893</v>
      </c>
      <c r="U143" s="70" t="s">
        <v>1893</v>
      </c>
      <c r="V143" s="70" t="s">
        <v>18</v>
      </c>
      <c r="W143" s="70" t="s">
        <v>18</v>
      </c>
      <c r="X143" s="70" t="s">
        <v>18</v>
      </c>
      <c r="Y143" s="70" t="s">
        <v>3481</v>
      </c>
      <c r="Z143" s="70" t="s">
        <v>18</v>
      </c>
      <c r="AA143" s="70" t="s">
        <v>18</v>
      </c>
      <c r="AB143" s="70" t="s">
        <v>18</v>
      </c>
      <c r="AC143" s="70" t="s">
        <v>18</v>
      </c>
      <c r="AD143" s="148" t="s">
        <v>18</v>
      </c>
      <c r="AE143" s="148" t="s">
        <v>18</v>
      </c>
      <c r="AF143" s="148" t="s">
        <v>4203</v>
      </c>
      <c r="AG143" s="148" t="s">
        <v>4268</v>
      </c>
      <c r="AH143" s="149" t="s">
        <v>4268</v>
      </c>
    </row>
    <row r="144" spans="1:34" ht="64" x14ac:dyDescent="0.2">
      <c r="A144" s="139" t="s">
        <v>4236</v>
      </c>
      <c r="B144" s="70" t="s">
        <v>1410</v>
      </c>
      <c r="C144" s="70">
        <v>2006</v>
      </c>
      <c r="D144" s="139" t="s">
        <v>3498</v>
      </c>
      <c r="E144" s="70" t="s">
        <v>230</v>
      </c>
      <c r="F144" s="70" t="s">
        <v>887</v>
      </c>
      <c r="G144" s="70" t="s">
        <v>3500</v>
      </c>
      <c r="H144" s="148">
        <v>315</v>
      </c>
      <c r="I144" s="148" t="s">
        <v>4260</v>
      </c>
      <c r="J144" s="148" t="s">
        <v>4260</v>
      </c>
      <c r="K144" s="163" t="s">
        <v>3501</v>
      </c>
      <c r="L144" s="185" t="s">
        <v>443</v>
      </c>
      <c r="M144" s="70" t="s">
        <v>3502</v>
      </c>
      <c r="N144" s="149">
        <v>3</v>
      </c>
      <c r="O144" s="139" t="s">
        <v>3797</v>
      </c>
      <c r="P144" s="70" t="s">
        <v>1893</v>
      </c>
      <c r="Q144" s="70" t="s">
        <v>3499</v>
      </c>
      <c r="R144" s="70">
        <v>45</v>
      </c>
      <c r="S144" s="70" t="s">
        <v>577</v>
      </c>
      <c r="T144" s="70" t="s">
        <v>3503</v>
      </c>
      <c r="U144" s="70" t="s">
        <v>3504</v>
      </c>
      <c r="V144" s="70" t="s">
        <v>18</v>
      </c>
      <c r="W144" s="70" t="s">
        <v>18</v>
      </c>
      <c r="X144" s="70" t="s">
        <v>19</v>
      </c>
      <c r="Y144" s="70" t="s">
        <v>3481</v>
      </c>
      <c r="Z144" s="70" t="s">
        <v>18</v>
      </c>
      <c r="AA144" s="70" t="s">
        <v>18</v>
      </c>
      <c r="AB144" s="70" t="s">
        <v>18</v>
      </c>
      <c r="AC144" s="70" t="s">
        <v>19</v>
      </c>
      <c r="AD144" s="148" t="s">
        <v>18</v>
      </c>
      <c r="AE144" s="148" t="s">
        <v>18</v>
      </c>
      <c r="AF144" s="148" t="s">
        <v>4203</v>
      </c>
      <c r="AG144" s="148" t="s">
        <v>4268</v>
      </c>
      <c r="AH144" s="149" t="s">
        <v>4268</v>
      </c>
    </row>
    <row r="145" spans="1:34" ht="96" x14ac:dyDescent="0.2">
      <c r="A145" s="139" t="s">
        <v>3103</v>
      </c>
      <c r="B145" s="71" t="s">
        <v>968</v>
      </c>
      <c r="C145" s="71">
        <v>2014</v>
      </c>
      <c r="D145" s="123" t="s">
        <v>2714</v>
      </c>
      <c r="E145" s="71" t="s">
        <v>230</v>
      </c>
      <c r="F145" s="71" t="s">
        <v>973</v>
      </c>
      <c r="G145" s="71" t="s">
        <v>972</v>
      </c>
      <c r="H145" s="148">
        <v>133</v>
      </c>
      <c r="I145" s="148" t="s">
        <v>3935</v>
      </c>
      <c r="J145" s="148" t="s">
        <v>3935</v>
      </c>
      <c r="K145" s="148" t="s">
        <v>4260</v>
      </c>
      <c r="L145" s="181" t="s">
        <v>970</v>
      </c>
      <c r="M145" s="71" t="s">
        <v>2715</v>
      </c>
      <c r="N145" s="149">
        <v>24</v>
      </c>
      <c r="O145" s="123" t="s">
        <v>4048</v>
      </c>
      <c r="P145" s="71" t="s">
        <v>386</v>
      </c>
      <c r="Q145" s="71" t="s">
        <v>255</v>
      </c>
      <c r="R145" s="71" t="s">
        <v>1893</v>
      </c>
      <c r="S145" s="70" t="s">
        <v>971</v>
      </c>
      <c r="T145" s="70" t="s">
        <v>975</v>
      </c>
      <c r="U145" s="70" t="s">
        <v>975</v>
      </c>
      <c r="V145" s="70" t="s">
        <v>19</v>
      </c>
      <c r="W145" s="70" t="s">
        <v>18</v>
      </c>
      <c r="X145" s="70" t="s">
        <v>19</v>
      </c>
      <c r="Y145" s="70" t="s">
        <v>18</v>
      </c>
      <c r="Z145" s="70" t="s">
        <v>18</v>
      </c>
      <c r="AA145" s="70" t="s">
        <v>18</v>
      </c>
      <c r="AB145" s="70" t="s">
        <v>18</v>
      </c>
      <c r="AC145" s="70" t="s">
        <v>18</v>
      </c>
      <c r="AD145" s="70" t="s">
        <v>19</v>
      </c>
      <c r="AE145" s="148" t="s">
        <v>19</v>
      </c>
      <c r="AF145" s="90" t="s">
        <v>4244</v>
      </c>
      <c r="AG145" s="90" t="s">
        <v>4244</v>
      </c>
      <c r="AH145" s="149" t="s">
        <v>4244</v>
      </c>
    </row>
    <row r="146" spans="1:34" ht="17" customHeight="1" x14ac:dyDescent="0.2">
      <c r="A146" s="139" t="s">
        <v>4192</v>
      </c>
      <c r="B146" s="70" t="s">
        <v>2103</v>
      </c>
      <c r="C146" s="70">
        <v>2001</v>
      </c>
      <c r="D146" s="126" t="s">
        <v>2716</v>
      </c>
      <c r="E146" s="70" t="s">
        <v>230</v>
      </c>
      <c r="F146" s="70" t="s">
        <v>2170</v>
      </c>
      <c r="G146" s="70" t="s">
        <v>2167</v>
      </c>
      <c r="H146" s="148">
        <v>286</v>
      </c>
      <c r="I146" s="148">
        <v>69.3</v>
      </c>
      <c r="J146" s="148">
        <v>8.6</v>
      </c>
      <c r="K146" s="148" t="s">
        <v>4260</v>
      </c>
      <c r="L146" s="185" t="s">
        <v>522</v>
      </c>
      <c r="M146" s="70" t="s">
        <v>2717</v>
      </c>
      <c r="N146" s="149">
        <v>15</v>
      </c>
      <c r="O146" s="126" t="s">
        <v>3672</v>
      </c>
      <c r="P146" s="70" t="s">
        <v>2168</v>
      </c>
      <c r="Q146" s="70" t="s">
        <v>2169</v>
      </c>
      <c r="R146" s="70">
        <v>200</v>
      </c>
      <c r="S146" s="70" t="s">
        <v>252</v>
      </c>
      <c r="T146" s="70" t="s">
        <v>255</v>
      </c>
      <c r="U146" s="70" t="s">
        <v>255</v>
      </c>
      <c r="V146" s="70" t="s">
        <v>18</v>
      </c>
      <c r="W146" s="70" t="s">
        <v>18</v>
      </c>
      <c r="X146" s="70" t="s">
        <v>18</v>
      </c>
      <c r="Y146" s="70" t="s">
        <v>3388</v>
      </c>
      <c r="Z146" s="70" t="s">
        <v>18</v>
      </c>
      <c r="AA146" s="70" t="s">
        <v>18</v>
      </c>
      <c r="AB146" s="70" t="s">
        <v>18</v>
      </c>
      <c r="AC146" s="70" t="s">
        <v>18</v>
      </c>
      <c r="AD146" s="70" t="s">
        <v>19</v>
      </c>
      <c r="AE146" s="148" t="s">
        <v>19</v>
      </c>
      <c r="AF146" s="90" t="s">
        <v>4244</v>
      </c>
      <c r="AG146" s="90" t="s">
        <v>4244</v>
      </c>
      <c r="AH146" s="149" t="s">
        <v>4244</v>
      </c>
    </row>
    <row r="147" spans="1:34" ht="32" x14ac:dyDescent="0.2">
      <c r="A147" s="139" t="s">
        <v>2484</v>
      </c>
      <c r="B147" s="71" t="s">
        <v>2483</v>
      </c>
      <c r="C147" s="71">
        <v>2007</v>
      </c>
      <c r="D147" s="123" t="s">
        <v>288</v>
      </c>
      <c r="E147" s="71" t="s">
        <v>230</v>
      </c>
      <c r="F147" s="71" t="s">
        <v>329</v>
      </c>
      <c r="G147" s="71" t="s">
        <v>289</v>
      </c>
      <c r="H147" s="148">
        <v>155</v>
      </c>
      <c r="I147" s="148" t="s">
        <v>3935</v>
      </c>
      <c r="J147" s="148" t="s">
        <v>3935</v>
      </c>
      <c r="K147" s="148" t="s">
        <v>4260</v>
      </c>
      <c r="L147" s="181" t="s">
        <v>3165</v>
      </c>
      <c r="M147" s="71" t="s">
        <v>2718</v>
      </c>
      <c r="N147" s="149">
        <v>6</v>
      </c>
      <c r="O147" s="123" t="s">
        <v>3166</v>
      </c>
      <c r="P147" s="71" t="s">
        <v>2719</v>
      </c>
      <c r="Q147" s="71" t="s">
        <v>2720</v>
      </c>
      <c r="R147" s="71">
        <v>110</v>
      </c>
      <c r="S147" s="70" t="s">
        <v>326</v>
      </c>
      <c r="T147" s="70" t="s">
        <v>325</v>
      </c>
      <c r="U147" s="70" t="s">
        <v>35</v>
      </c>
      <c r="V147" s="70" t="s">
        <v>18</v>
      </c>
      <c r="W147" s="70" t="s">
        <v>18</v>
      </c>
      <c r="X147" s="70" t="s">
        <v>18</v>
      </c>
      <c r="Y147" s="70" t="s">
        <v>4325</v>
      </c>
      <c r="Z147" s="70" t="s">
        <v>18</v>
      </c>
      <c r="AA147" s="70" t="s">
        <v>18</v>
      </c>
      <c r="AB147" s="70" t="s">
        <v>18</v>
      </c>
      <c r="AC147" s="70" t="s">
        <v>18</v>
      </c>
      <c r="AD147" s="148" t="s">
        <v>4113</v>
      </c>
      <c r="AE147" s="148" t="s">
        <v>18</v>
      </c>
      <c r="AF147" s="148" t="s">
        <v>4245</v>
      </c>
      <c r="AG147" s="148" t="s">
        <v>4268</v>
      </c>
      <c r="AH147" s="148" t="s">
        <v>4268</v>
      </c>
    </row>
    <row r="148" spans="1:34" ht="48" x14ac:dyDescent="0.2">
      <c r="A148" s="139"/>
      <c r="B148" s="71" t="s">
        <v>1323</v>
      </c>
      <c r="C148" s="71">
        <v>2017</v>
      </c>
      <c r="D148" s="123" t="s">
        <v>2721</v>
      </c>
      <c r="E148" s="71" t="s">
        <v>241</v>
      </c>
      <c r="F148" s="71" t="s">
        <v>1324</v>
      </c>
      <c r="G148" s="71" t="s">
        <v>1332</v>
      </c>
      <c r="H148" s="148">
        <v>9</v>
      </c>
      <c r="I148" s="148">
        <v>52.8</v>
      </c>
      <c r="J148" s="148">
        <v>14.9</v>
      </c>
      <c r="K148" s="148" t="s">
        <v>4260</v>
      </c>
      <c r="L148" s="181" t="s">
        <v>443</v>
      </c>
      <c r="M148" s="71" t="s">
        <v>2722</v>
      </c>
      <c r="N148" s="149">
        <v>8</v>
      </c>
      <c r="O148" s="123" t="s">
        <v>4038</v>
      </c>
      <c r="P148" s="71" t="s">
        <v>1326</v>
      </c>
      <c r="Q148" s="71" t="s">
        <v>1327</v>
      </c>
      <c r="R148" s="71">
        <v>2</v>
      </c>
      <c r="S148" s="70" t="s">
        <v>1330</v>
      </c>
      <c r="T148" s="70" t="s">
        <v>1328</v>
      </c>
      <c r="U148" s="70" t="s">
        <v>1329</v>
      </c>
      <c r="V148" s="70" t="s">
        <v>19</v>
      </c>
      <c r="W148" s="70" t="s">
        <v>19</v>
      </c>
      <c r="X148" s="70" t="s">
        <v>19</v>
      </c>
      <c r="Y148" s="70" t="s">
        <v>18</v>
      </c>
      <c r="Z148" s="70" t="s">
        <v>18</v>
      </c>
      <c r="AA148" s="70" t="s">
        <v>18</v>
      </c>
      <c r="AB148" s="70" t="s">
        <v>18</v>
      </c>
      <c r="AC148" s="70" t="s">
        <v>19</v>
      </c>
      <c r="AD148" s="70" t="s">
        <v>19</v>
      </c>
      <c r="AE148" s="148" t="s">
        <v>19</v>
      </c>
      <c r="AF148" s="90" t="s">
        <v>4244</v>
      </c>
      <c r="AG148" s="90" t="s">
        <v>4244</v>
      </c>
      <c r="AH148" s="149" t="s">
        <v>4244</v>
      </c>
    </row>
    <row r="149" spans="1:34" ht="64" x14ac:dyDescent="0.2">
      <c r="A149" s="139" t="s">
        <v>4155</v>
      </c>
      <c r="B149" s="71" t="s">
        <v>838</v>
      </c>
      <c r="C149" s="71">
        <v>2013</v>
      </c>
      <c r="D149" s="123" t="s">
        <v>2723</v>
      </c>
      <c r="E149" s="71" t="s">
        <v>241</v>
      </c>
      <c r="F149" s="71" t="s">
        <v>844</v>
      </c>
      <c r="G149" s="71" t="s">
        <v>2494</v>
      </c>
      <c r="H149" s="148">
        <v>43</v>
      </c>
      <c r="I149" s="148" t="s">
        <v>3935</v>
      </c>
      <c r="J149" s="148" t="s">
        <v>3935</v>
      </c>
      <c r="K149" s="163" t="s">
        <v>4154</v>
      </c>
      <c r="L149" s="181" t="s">
        <v>842</v>
      </c>
      <c r="M149" s="71" t="s">
        <v>2724</v>
      </c>
      <c r="N149" s="149">
        <v>15</v>
      </c>
      <c r="O149" s="123" t="s">
        <v>3856</v>
      </c>
      <c r="P149" s="71" t="s">
        <v>841</v>
      </c>
      <c r="Q149" s="71" t="s">
        <v>256</v>
      </c>
      <c r="R149" s="71">
        <v>0</v>
      </c>
      <c r="S149" s="70" t="s">
        <v>840</v>
      </c>
      <c r="T149" s="70" t="s">
        <v>839</v>
      </c>
      <c r="U149" s="70" t="s">
        <v>643</v>
      </c>
      <c r="V149" s="70" t="s">
        <v>18</v>
      </c>
      <c r="W149" s="70" t="s">
        <v>19</v>
      </c>
      <c r="X149" s="70" t="s">
        <v>19</v>
      </c>
      <c r="Y149" s="70" t="s">
        <v>19</v>
      </c>
      <c r="Z149" s="70" t="s">
        <v>18</v>
      </c>
      <c r="AA149" s="70" t="s">
        <v>1893</v>
      </c>
      <c r="AB149" s="70" t="s">
        <v>1893</v>
      </c>
      <c r="AC149" s="70" t="s">
        <v>1893</v>
      </c>
      <c r="AD149" s="148" t="s">
        <v>4113</v>
      </c>
      <c r="AE149" s="148" t="s">
        <v>18</v>
      </c>
      <c r="AF149" s="148" t="s">
        <v>4245</v>
      </c>
      <c r="AG149" s="148" t="s">
        <v>4268</v>
      </c>
      <c r="AH149" s="148" t="s">
        <v>4268</v>
      </c>
    </row>
    <row r="150" spans="1:34" ht="80" x14ac:dyDescent="0.2">
      <c r="A150" s="143" t="s">
        <v>4157</v>
      </c>
      <c r="B150" s="76" t="s">
        <v>1433</v>
      </c>
      <c r="C150" s="76">
        <v>2007</v>
      </c>
      <c r="D150" s="125" t="s">
        <v>75</v>
      </c>
      <c r="E150" s="76" t="s">
        <v>241</v>
      </c>
      <c r="F150" s="76" t="s">
        <v>71</v>
      </c>
      <c r="G150" s="76" t="s">
        <v>72</v>
      </c>
      <c r="H150" s="148">
        <v>80</v>
      </c>
      <c r="I150" s="148" t="s">
        <v>3935</v>
      </c>
      <c r="J150" s="148" t="s">
        <v>3935</v>
      </c>
      <c r="K150" s="163" t="s">
        <v>4156</v>
      </c>
      <c r="L150" s="183" t="s">
        <v>1777</v>
      </c>
      <c r="M150" s="76" t="s">
        <v>2725</v>
      </c>
      <c r="N150" s="149">
        <v>12</v>
      </c>
      <c r="O150" s="125" t="s">
        <v>4015</v>
      </c>
      <c r="P150" s="76" t="s">
        <v>74</v>
      </c>
      <c r="Q150" s="76" t="s">
        <v>2726</v>
      </c>
      <c r="R150" s="76">
        <v>12</v>
      </c>
      <c r="S150" s="75" t="s">
        <v>255</v>
      </c>
      <c r="T150" s="75" t="s">
        <v>36</v>
      </c>
      <c r="U150" s="75" t="s">
        <v>255</v>
      </c>
      <c r="V150" s="75" t="s">
        <v>19</v>
      </c>
      <c r="W150" s="75" t="s">
        <v>19</v>
      </c>
      <c r="X150" s="75" t="s">
        <v>18</v>
      </c>
      <c r="Y150" s="70" t="s">
        <v>18</v>
      </c>
      <c r="Z150" s="70" t="s">
        <v>18</v>
      </c>
      <c r="AA150" s="70" t="s">
        <v>18</v>
      </c>
      <c r="AB150" s="70" t="s">
        <v>18</v>
      </c>
      <c r="AC150" s="70" t="s">
        <v>19</v>
      </c>
      <c r="AD150" s="148" t="s">
        <v>4113</v>
      </c>
      <c r="AE150" s="148" t="s">
        <v>18</v>
      </c>
      <c r="AF150" s="148" t="s">
        <v>4245</v>
      </c>
      <c r="AG150" s="148" t="s">
        <v>4268</v>
      </c>
      <c r="AH150" s="148" t="s">
        <v>4268</v>
      </c>
    </row>
    <row r="151" spans="1:34" ht="48" x14ac:dyDescent="0.2">
      <c r="A151" s="139" t="s">
        <v>4159</v>
      </c>
      <c r="B151" s="71" t="s">
        <v>1155</v>
      </c>
      <c r="C151" s="71">
        <v>2015</v>
      </c>
      <c r="D151" s="123" t="s">
        <v>2727</v>
      </c>
      <c r="E151" s="197" t="s">
        <v>230</v>
      </c>
      <c r="F151" s="71" t="s">
        <v>826</v>
      </c>
      <c r="G151" s="71" t="s">
        <v>1159</v>
      </c>
      <c r="H151" s="148">
        <v>80</v>
      </c>
      <c r="I151" s="148" t="s">
        <v>3935</v>
      </c>
      <c r="J151" s="148" t="s">
        <v>3935</v>
      </c>
      <c r="K151" s="163" t="s">
        <v>4158</v>
      </c>
      <c r="L151" s="181" t="s">
        <v>1161</v>
      </c>
      <c r="M151" s="140" t="s">
        <v>4070</v>
      </c>
      <c r="N151" s="149">
        <f>5.8/4+3</f>
        <v>4.45</v>
      </c>
      <c r="O151" s="123" t="s">
        <v>3167</v>
      </c>
      <c r="P151" s="71" t="s">
        <v>1160</v>
      </c>
      <c r="Q151" s="71" t="s">
        <v>256</v>
      </c>
      <c r="R151" s="71">
        <v>0</v>
      </c>
      <c r="S151" s="70" t="s">
        <v>1156</v>
      </c>
      <c r="T151" s="70" t="s">
        <v>1157</v>
      </c>
      <c r="U151" s="70" t="s">
        <v>1158</v>
      </c>
      <c r="V151" s="70" t="s">
        <v>18</v>
      </c>
      <c r="W151" s="70" t="s">
        <v>18</v>
      </c>
      <c r="X151" s="70" t="s">
        <v>18</v>
      </c>
      <c r="Y151" s="70" t="s">
        <v>3388</v>
      </c>
      <c r="Z151" s="70" t="s">
        <v>18</v>
      </c>
      <c r="AA151" s="70" t="s">
        <v>1893</v>
      </c>
      <c r="AB151" s="70" t="s">
        <v>1893</v>
      </c>
      <c r="AC151" s="70" t="s">
        <v>1893</v>
      </c>
      <c r="AD151" s="148" t="s">
        <v>19</v>
      </c>
      <c r="AE151" s="148" t="s">
        <v>18</v>
      </c>
      <c r="AF151" s="90" t="s">
        <v>4244</v>
      </c>
      <c r="AG151" s="90" t="s">
        <v>4244</v>
      </c>
      <c r="AH151" s="149" t="s">
        <v>4244</v>
      </c>
    </row>
    <row r="152" spans="1:34" ht="96" x14ac:dyDescent="0.2">
      <c r="A152" s="176" t="s">
        <v>4322</v>
      </c>
      <c r="B152" s="148" t="s">
        <v>1506</v>
      </c>
      <c r="C152" s="148">
        <v>2010</v>
      </c>
      <c r="D152" s="176" t="s">
        <v>1505</v>
      </c>
      <c r="E152" s="148" t="s">
        <v>230</v>
      </c>
      <c r="F152" s="148" t="s">
        <v>1507</v>
      </c>
      <c r="G152" s="148" t="s">
        <v>1508</v>
      </c>
      <c r="H152" s="148">
        <v>55</v>
      </c>
      <c r="I152" s="148" t="s">
        <v>3935</v>
      </c>
      <c r="J152" s="148" t="s">
        <v>3935</v>
      </c>
      <c r="K152" s="148" t="s">
        <v>4260</v>
      </c>
      <c r="L152" s="182" t="s">
        <v>443</v>
      </c>
      <c r="M152" s="148" t="s">
        <v>1509</v>
      </c>
      <c r="N152" s="150">
        <v>1</v>
      </c>
      <c r="O152" s="176" t="s">
        <v>2392</v>
      </c>
      <c r="P152" s="148" t="s">
        <v>386</v>
      </c>
      <c r="Q152" s="148" t="s">
        <v>1511</v>
      </c>
      <c r="R152" s="148">
        <v>3</v>
      </c>
      <c r="S152" s="148" t="s">
        <v>255</v>
      </c>
      <c r="T152" s="148" t="s">
        <v>255</v>
      </c>
      <c r="U152" s="148" t="s">
        <v>255</v>
      </c>
      <c r="V152" s="148" t="s">
        <v>18</v>
      </c>
      <c r="W152" s="148" t="s">
        <v>18</v>
      </c>
      <c r="X152" s="148" t="s">
        <v>18</v>
      </c>
      <c r="Y152" s="70" t="s">
        <v>2016</v>
      </c>
      <c r="Z152" s="70" t="s">
        <v>18</v>
      </c>
      <c r="AA152" s="70" t="s">
        <v>18</v>
      </c>
      <c r="AB152" s="70" t="s">
        <v>18</v>
      </c>
      <c r="AC152" s="70" t="s">
        <v>19</v>
      </c>
      <c r="AD152" s="148" t="s">
        <v>18</v>
      </c>
      <c r="AE152" s="148" t="s">
        <v>18</v>
      </c>
      <c r="AF152" s="148" t="s">
        <v>4202</v>
      </c>
      <c r="AG152" s="148" t="s">
        <v>4268</v>
      </c>
      <c r="AH152" s="149" t="s">
        <v>4268</v>
      </c>
    </row>
    <row r="153" spans="1:34" ht="32" x14ac:dyDescent="0.2">
      <c r="A153" s="139"/>
      <c r="B153" s="71" t="s">
        <v>480</v>
      </c>
      <c r="C153" s="71">
        <v>2008.2</v>
      </c>
      <c r="D153" s="123" t="s">
        <v>479</v>
      </c>
      <c r="E153" s="71" t="s">
        <v>241</v>
      </c>
      <c r="F153" s="71" t="s">
        <v>481</v>
      </c>
      <c r="G153" s="71" t="s">
        <v>487</v>
      </c>
      <c r="H153" s="148">
        <v>116</v>
      </c>
      <c r="I153" s="148" t="s">
        <v>3935</v>
      </c>
      <c r="J153" s="148" t="s">
        <v>3935</v>
      </c>
      <c r="K153" s="148" t="s">
        <v>4260</v>
      </c>
      <c r="L153" s="181" t="s">
        <v>816</v>
      </c>
      <c r="M153" s="71" t="s">
        <v>4252</v>
      </c>
      <c r="N153" s="149">
        <f>2+25/30</f>
        <v>2.8333333333333335</v>
      </c>
      <c r="O153" s="123" t="s">
        <v>3168</v>
      </c>
      <c r="P153" s="71" t="s">
        <v>491</v>
      </c>
      <c r="Q153" s="71" t="s">
        <v>482</v>
      </c>
      <c r="R153" s="71">
        <v>14</v>
      </c>
      <c r="S153" s="70" t="s">
        <v>255</v>
      </c>
      <c r="T153" s="70" t="s">
        <v>483</v>
      </c>
      <c r="U153" s="70" t="s">
        <v>484</v>
      </c>
      <c r="V153" s="70" t="s">
        <v>18</v>
      </c>
      <c r="W153" s="70" t="s">
        <v>18</v>
      </c>
      <c r="X153" s="70" t="s">
        <v>18</v>
      </c>
      <c r="Y153" s="70" t="s">
        <v>2016</v>
      </c>
      <c r="Z153" s="70" t="s">
        <v>18</v>
      </c>
      <c r="AA153" s="70" t="s">
        <v>18</v>
      </c>
      <c r="AB153" s="70" t="s">
        <v>18</v>
      </c>
      <c r="AC153" s="70" t="s">
        <v>19</v>
      </c>
      <c r="AD153" s="70" t="s">
        <v>19</v>
      </c>
      <c r="AE153" s="148" t="s">
        <v>19</v>
      </c>
      <c r="AF153" s="90" t="s">
        <v>4244</v>
      </c>
      <c r="AG153" s="90" t="s">
        <v>4244</v>
      </c>
      <c r="AH153" s="149" t="s">
        <v>4244</v>
      </c>
    </row>
    <row r="154" spans="1:34" ht="48" x14ac:dyDescent="0.2">
      <c r="A154" s="139"/>
      <c r="B154" s="71" t="s">
        <v>480</v>
      </c>
      <c r="C154" s="71">
        <v>2008.1</v>
      </c>
      <c r="D154" s="123" t="s">
        <v>486</v>
      </c>
      <c r="E154" s="71" t="s">
        <v>241</v>
      </c>
      <c r="F154" s="71" t="s">
        <v>78</v>
      </c>
      <c r="G154" s="71" t="s">
        <v>488</v>
      </c>
      <c r="H154" s="148">
        <v>30</v>
      </c>
      <c r="I154" s="148" t="s">
        <v>3935</v>
      </c>
      <c r="J154" s="148" t="s">
        <v>3935</v>
      </c>
      <c r="K154" s="148" t="s">
        <v>4260</v>
      </c>
      <c r="L154" s="181" t="s">
        <v>805</v>
      </c>
      <c r="M154" s="71" t="s">
        <v>2729</v>
      </c>
      <c r="N154" s="149">
        <f>2+25/30</f>
        <v>2.8333333333333335</v>
      </c>
      <c r="O154" s="123" t="s">
        <v>3169</v>
      </c>
      <c r="P154" s="71" t="s">
        <v>490</v>
      </c>
      <c r="Q154" s="71" t="s">
        <v>256</v>
      </c>
      <c r="R154" s="71">
        <v>0</v>
      </c>
      <c r="S154" s="70" t="s">
        <v>489</v>
      </c>
      <c r="T154" s="70" t="s">
        <v>255</v>
      </c>
      <c r="U154" s="70" t="s">
        <v>484</v>
      </c>
      <c r="V154" s="70" t="s">
        <v>18</v>
      </c>
      <c r="W154" s="70" t="s">
        <v>18</v>
      </c>
      <c r="X154" s="70" t="s">
        <v>18</v>
      </c>
      <c r="Y154" s="70" t="s">
        <v>2016</v>
      </c>
      <c r="Z154" s="70" t="s">
        <v>18</v>
      </c>
      <c r="AA154" s="70" t="s">
        <v>18</v>
      </c>
      <c r="AB154" s="70" t="s">
        <v>18</v>
      </c>
      <c r="AC154" s="70" t="s">
        <v>19</v>
      </c>
      <c r="AD154" s="70" t="s">
        <v>19</v>
      </c>
      <c r="AE154" s="148" t="s">
        <v>19</v>
      </c>
      <c r="AF154" s="90" t="s">
        <v>4244</v>
      </c>
      <c r="AG154" s="90" t="s">
        <v>4244</v>
      </c>
      <c r="AH154" s="149" t="s">
        <v>4244</v>
      </c>
    </row>
    <row r="155" spans="1:34" ht="96" x14ac:dyDescent="0.2">
      <c r="A155" s="176" t="s">
        <v>4181</v>
      </c>
      <c r="B155" s="148" t="s">
        <v>846</v>
      </c>
      <c r="C155" s="148">
        <v>2013</v>
      </c>
      <c r="D155" s="202" t="s">
        <v>2730</v>
      </c>
      <c r="E155" s="148" t="s">
        <v>230</v>
      </c>
      <c r="F155" s="148" t="s">
        <v>2269</v>
      </c>
      <c r="G155" s="148" t="s">
        <v>2270</v>
      </c>
      <c r="H155" s="148">
        <v>125</v>
      </c>
      <c r="I155" s="148" t="s">
        <v>4260</v>
      </c>
      <c r="J155" s="148" t="s">
        <v>4260</v>
      </c>
      <c r="K155" s="148" t="s">
        <v>4260</v>
      </c>
      <c r="L155" s="182" t="s">
        <v>848</v>
      </c>
      <c r="M155" s="176" t="s">
        <v>849</v>
      </c>
      <c r="N155" s="150">
        <v>3</v>
      </c>
      <c r="O155" s="176" t="s">
        <v>3858</v>
      </c>
      <c r="P155" s="148" t="s">
        <v>2731</v>
      </c>
      <c r="Q155" s="148" t="s">
        <v>2272</v>
      </c>
      <c r="R155" s="148">
        <v>7</v>
      </c>
      <c r="S155" s="148" t="s">
        <v>255</v>
      </c>
      <c r="T155" s="148" t="s">
        <v>776</v>
      </c>
      <c r="U155" s="148" t="s">
        <v>255</v>
      </c>
      <c r="V155" s="148" t="s">
        <v>18</v>
      </c>
      <c r="W155" s="148" t="s">
        <v>18</v>
      </c>
      <c r="X155" s="148" t="s">
        <v>18</v>
      </c>
      <c r="Y155" s="70" t="s">
        <v>2271</v>
      </c>
      <c r="Z155" s="70" t="s">
        <v>18</v>
      </c>
      <c r="AA155" s="70" t="s">
        <v>18</v>
      </c>
      <c r="AB155" s="70" t="s">
        <v>18</v>
      </c>
      <c r="AC155" s="70" t="s">
        <v>19</v>
      </c>
      <c r="AD155" s="70" t="s">
        <v>19</v>
      </c>
      <c r="AE155" s="148" t="s">
        <v>18</v>
      </c>
      <c r="AF155" s="90" t="s">
        <v>4244</v>
      </c>
      <c r="AG155" s="90" t="s">
        <v>4244</v>
      </c>
      <c r="AH155" s="149" t="s">
        <v>4244</v>
      </c>
    </row>
    <row r="156" spans="1:34" ht="128" x14ac:dyDescent="0.2">
      <c r="A156" s="131" t="s">
        <v>3217</v>
      </c>
      <c r="B156" s="73" t="s">
        <v>736</v>
      </c>
      <c r="C156" s="73">
        <v>2012</v>
      </c>
      <c r="D156" s="131" t="s">
        <v>2732</v>
      </c>
      <c r="E156" s="73" t="s">
        <v>230</v>
      </c>
      <c r="F156" s="73" t="s">
        <v>254</v>
      </c>
      <c r="G156" s="73" t="s">
        <v>740</v>
      </c>
      <c r="H156" s="148">
        <v>109</v>
      </c>
      <c r="I156" s="148" t="s">
        <v>4260</v>
      </c>
      <c r="J156" s="148" t="s">
        <v>4260</v>
      </c>
      <c r="K156" s="165" t="s">
        <v>3639</v>
      </c>
      <c r="L156" s="186" t="s">
        <v>739</v>
      </c>
      <c r="M156" s="73" t="s">
        <v>2733</v>
      </c>
      <c r="N156" s="154">
        <v>12</v>
      </c>
      <c r="O156" s="121" t="s">
        <v>3996</v>
      </c>
      <c r="P156" s="73" t="s">
        <v>741</v>
      </c>
      <c r="Q156" s="73" t="s">
        <v>742</v>
      </c>
      <c r="R156" s="73">
        <v>10</v>
      </c>
      <c r="S156" s="73" t="s">
        <v>255</v>
      </c>
      <c r="T156" s="73" t="s">
        <v>255</v>
      </c>
      <c r="U156" s="73" t="s">
        <v>255</v>
      </c>
      <c r="V156" s="73" t="s">
        <v>19</v>
      </c>
      <c r="W156" s="73" t="s">
        <v>19</v>
      </c>
      <c r="X156" s="73" t="s">
        <v>19</v>
      </c>
      <c r="Y156" s="73" t="s">
        <v>18</v>
      </c>
      <c r="Z156" s="73" t="s">
        <v>19</v>
      </c>
      <c r="AA156" s="73" t="s">
        <v>18</v>
      </c>
      <c r="AB156" s="73" t="s">
        <v>18</v>
      </c>
      <c r="AC156" s="70" t="s">
        <v>19</v>
      </c>
      <c r="AD156" s="148" t="s">
        <v>18</v>
      </c>
      <c r="AE156" s="148" t="s">
        <v>18</v>
      </c>
      <c r="AF156" s="148" t="s">
        <v>4205</v>
      </c>
      <c r="AG156" s="148" t="s">
        <v>4268</v>
      </c>
      <c r="AH156" s="149" t="s">
        <v>4268</v>
      </c>
    </row>
    <row r="157" spans="1:34" ht="48" x14ac:dyDescent="0.2">
      <c r="A157" s="139"/>
      <c r="B157" s="71" t="s">
        <v>373</v>
      </c>
      <c r="C157" s="71">
        <v>2005</v>
      </c>
      <c r="D157" s="123" t="s">
        <v>372</v>
      </c>
      <c r="E157" s="71" t="s">
        <v>230</v>
      </c>
      <c r="F157" s="71" t="s">
        <v>374</v>
      </c>
      <c r="G157" s="71" t="s">
        <v>375</v>
      </c>
      <c r="H157" s="148">
        <v>51</v>
      </c>
      <c r="I157" s="148">
        <v>60.2</v>
      </c>
      <c r="J157" s="148" t="s">
        <v>4260</v>
      </c>
      <c r="K157" s="148" t="s">
        <v>4260</v>
      </c>
      <c r="L157" s="181" t="s">
        <v>808</v>
      </c>
      <c r="M157" s="71" t="s">
        <v>2737</v>
      </c>
      <c r="N157" s="149">
        <v>3</v>
      </c>
      <c r="O157" s="123" t="s">
        <v>3170</v>
      </c>
      <c r="P157" s="71" t="s">
        <v>376</v>
      </c>
      <c r="Q157" s="71" t="s">
        <v>377</v>
      </c>
      <c r="R157" s="71">
        <v>11</v>
      </c>
      <c r="S157" s="70" t="s">
        <v>379</v>
      </c>
      <c r="T157" s="70" t="s">
        <v>380</v>
      </c>
      <c r="U157" s="70" t="s">
        <v>378</v>
      </c>
      <c r="V157" s="70" t="s">
        <v>18</v>
      </c>
      <c r="W157" s="70" t="s">
        <v>18</v>
      </c>
      <c r="X157" s="70" t="s">
        <v>18</v>
      </c>
      <c r="Y157" s="70" t="s">
        <v>4328</v>
      </c>
      <c r="Z157" s="70" t="s">
        <v>18</v>
      </c>
      <c r="AA157" s="70" t="s">
        <v>18</v>
      </c>
      <c r="AB157" s="70" t="s">
        <v>18</v>
      </c>
      <c r="AC157" s="70" t="s">
        <v>19</v>
      </c>
      <c r="AD157" s="70" t="s">
        <v>19</v>
      </c>
      <c r="AE157" s="148" t="s">
        <v>19</v>
      </c>
      <c r="AF157" s="90" t="s">
        <v>4244</v>
      </c>
      <c r="AG157" s="90" t="s">
        <v>4244</v>
      </c>
      <c r="AH157" s="149" t="s">
        <v>4244</v>
      </c>
    </row>
    <row r="158" spans="1:34" ht="96" x14ac:dyDescent="0.2">
      <c r="A158" s="143" t="s">
        <v>3099</v>
      </c>
      <c r="B158" s="76" t="s">
        <v>3761</v>
      </c>
      <c r="C158" s="76">
        <v>2010</v>
      </c>
      <c r="D158" s="125" t="s">
        <v>150</v>
      </c>
      <c r="E158" s="76" t="s">
        <v>241</v>
      </c>
      <c r="F158" s="76" t="s">
        <v>148</v>
      </c>
      <c r="G158" s="76" t="s">
        <v>1803</v>
      </c>
      <c r="H158" s="148">
        <v>11</v>
      </c>
      <c r="I158" s="148">
        <v>67</v>
      </c>
      <c r="J158" s="148">
        <v>10.8</v>
      </c>
      <c r="K158" s="148" t="s">
        <v>4260</v>
      </c>
      <c r="L158" s="183" t="s">
        <v>1804</v>
      </c>
      <c r="M158" s="76" t="s">
        <v>4071</v>
      </c>
      <c r="N158" s="149">
        <f>4.4*12+6</f>
        <v>58.800000000000004</v>
      </c>
      <c r="O158" s="125" t="s">
        <v>3860</v>
      </c>
      <c r="P158" s="76" t="s">
        <v>1805</v>
      </c>
      <c r="Q158" s="76" t="s">
        <v>1806</v>
      </c>
      <c r="R158" s="76">
        <v>0</v>
      </c>
      <c r="S158" s="75" t="s">
        <v>255</v>
      </c>
      <c r="T158" s="75" t="s">
        <v>1807</v>
      </c>
      <c r="U158" s="75" t="s">
        <v>255</v>
      </c>
      <c r="V158" s="75" t="s">
        <v>19</v>
      </c>
      <c r="W158" s="75" t="s">
        <v>19</v>
      </c>
      <c r="X158" s="75" t="s">
        <v>19</v>
      </c>
      <c r="Y158" s="70" t="s">
        <v>18</v>
      </c>
      <c r="Z158" s="70" t="s">
        <v>18</v>
      </c>
      <c r="AA158" s="70" t="s">
        <v>18</v>
      </c>
      <c r="AB158" s="70" t="s">
        <v>18</v>
      </c>
      <c r="AC158" s="70" t="s">
        <v>19</v>
      </c>
      <c r="AD158" s="70" t="s">
        <v>19</v>
      </c>
      <c r="AE158" s="148" t="s">
        <v>19</v>
      </c>
      <c r="AF158" s="90" t="s">
        <v>4244</v>
      </c>
      <c r="AG158" s="90" t="s">
        <v>4244</v>
      </c>
      <c r="AH158" s="149" t="s">
        <v>4244</v>
      </c>
    </row>
    <row r="159" spans="1:34" ht="48" x14ac:dyDescent="0.2">
      <c r="A159" s="143" t="s">
        <v>2508</v>
      </c>
      <c r="B159" s="76" t="s">
        <v>2521</v>
      </c>
      <c r="C159" s="76">
        <v>2005</v>
      </c>
      <c r="D159" s="125" t="s">
        <v>38</v>
      </c>
      <c r="E159" s="76" t="s">
        <v>230</v>
      </c>
      <c r="F159" s="76" t="s">
        <v>29</v>
      </c>
      <c r="G159" s="76" t="s">
        <v>4091</v>
      </c>
      <c r="H159" s="148">
        <v>189</v>
      </c>
      <c r="I159" s="148">
        <v>70.2</v>
      </c>
      <c r="J159" s="148">
        <v>10.1</v>
      </c>
      <c r="K159" s="148" t="s">
        <v>4260</v>
      </c>
      <c r="L159" s="183" t="s">
        <v>537</v>
      </c>
      <c r="M159" s="76" t="s">
        <v>232</v>
      </c>
      <c r="N159" s="149">
        <v>24</v>
      </c>
      <c r="O159" s="125" t="s">
        <v>3878</v>
      </c>
      <c r="P159" s="76" t="s">
        <v>31</v>
      </c>
      <c r="Q159" s="76" t="s">
        <v>39</v>
      </c>
      <c r="R159" s="76">
        <v>53</v>
      </c>
      <c r="S159" s="75" t="s">
        <v>40</v>
      </c>
      <c r="T159" s="75" t="s">
        <v>41</v>
      </c>
      <c r="U159" s="75" t="s">
        <v>255</v>
      </c>
      <c r="V159" s="75" t="s">
        <v>19</v>
      </c>
      <c r="W159" s="75" t="s">
        <v>18</v>
      </c>
      <c r="X159" s="75" t="s">
        <v>19</v>
      </c>
      <c r="Y159" s="70" t="s">
        <v>4329</v>
      </c>
      <c r="Z159" s="70" t="s">
        <v>19</v>
      </c>
      <c r="AA159" s="70" t="s">
        <v>18</v>
      </c>
      <c r="AB159" s="70" t="s">
        <v>18</v>
      </c>
      <c r="AC159" s="70" t="s">
        <v>18</v>
      </c>
      <c r="AD159" s="70" t="s">
        <v>19</v>
      </c>
      <c r="AE159" s="148" t="s">
        <v>19</v>
      </c>
      <c r="AF159" s="90" t="s">
        <v>4244</v>
      </c>
      <c r="AG159" s="90" t="s">
        <v>4244</v>
      </c>
      <c r="AH159" s="149" t="s">
        <v>4244</v>
      </c>
    </row>
    <row r="160" spans="1:34" ht="64" x14ac:dyDescent="0.2">
      <c r="A160" s="139" t="s">
        <v>4162</v>
      </c>
      <c r="B160" s="71" t="s">
        <v>1273</v>
      </c>
      <c r="C160" s="71">
        <v>2016</v>
      </c>
      <c r="D160" s="123" t="s">
        <v>2739</v>
      </c>
      <c r="E160" s="71" t="s">
        <v>230</v>
      </c>
      <c r="F160" s="71" t="s">
        <v>1271</v>
      </c>
      <c r="G160" s="71" t="s">
        <v>1270</v>
      </c>
      <c r="H160" s="148">
        <v>108</v>
      </c>
      <c r="I160" s="148">
        <v>62</v>
      </c>
      <c r="J160" s="148">
        <v>17</v>
      </c>
      <c r="K160" s="163" t="s">
        <v>4161</v>
      </c>
      <c r="L160" s="181" t="s">
        <v>1269</v>
      </c>
      <c r="M160" s="71" t="s">
        <v>2740</v>
      </c>
      <c r="N160" s="149">
        <v>6</v>
      </c>
      <c r="O160" s="123" t="s">
        <v>3162</v>
      </c>
      <c r="P160" s="71" t="s">
        <v>1276</v>
      </c>
      <c r="Q160" s="71" t="s">
        <v>1275</v>
      </c>
      <c r="R160" s="71">
        <v>29</v>
      </c>
      <c r="S160" s="70" t="s">
        <v>255</v>
      </c>
      <c r="T160" s="70" t="s">
        <v>1274</v>
      </c>
      <c r="U160" s="70" t="s">
        <v>255</v>
      </c>
      <c r="V160" s="70" t="s">
        <v>18</v>
      </c>
      <c r="W160" s="70" t="s">
        <v>18</v>
      </c>
      <c r="X160" s="70" t="s">
        <v>18</v>
      </c>
      <c r="Y160" s="70" t="s">
        <v>2016</v>
      </c>
      <c r="Z160" s="70" t="s">
        <v>18</v>
      </c>
      <c r="AA160" s="70" t="s">
        <v>18</v>
      </c>
      <c r="AB160" s="70" t="s">
        <v>18</v>
      </c>
      <c r="AC160" s="70" t="s">
        <v>19</v>
      </c>
      <c r="AD160" s="148" t="s">
        <v>4113</v>
      </c>
      <c r="AE160" s="148" t="s">
        <v>18</v>
      </c>
      <c r="AF160" s="148" t="s">
        <v>4245</v>
      </c>
      <c r="AG160" s="148" t="s">
        <v>4268</v>
      </c>
      <c r="AH160" s="148" t="s">
        <v>4268</v>
      </c>
    </row>
    <row r="161" spans="1:34" ht="48" x14ac:dyDescent="0.2">
      <c r="A161" s="139" t="s">
        <v>4138</v>
      </c>
      <c r="B161" s="70" t="s">
        <v>2111</v>
      </c>
      <c r="C161" s="70">
        <v>2003</v>
      </c>
      <c r="D161" s="126" t="s">
        <v>2741</v>
      </c>
      <c r="E161" s="70" t="s">
        <v>230</v>
      </c>
      <c r="F161" s="70" t="s">
        <v>2175</v>
      </c>
      <c r="G161" s="70" t="s">
        <v>2172</v>
      </c>
      <c r="H161" s="148">
        <v>209</v>
      </c>
      <c r="I161" s="148">
        <v>69.8</v>
      </c>
      <c r="J161" s="148">
        <v>13.3</v>
      </c>
      <c r="K161" s="163" t="s">
        <v>4139</v>
      </c>
      <c r="L161" s="185" t="s">
        <v>949</v>
      </c>
      <c r="M161" s="139" t="s">
        <v>2742</v>
      </c>
      <c r="N161" s="149">
        <v>3</v>
      </c>
      <c r="O161" s="126" t="s">
        <v>3879</v>
      </c>
      <c r="P161" s="70" t="s">
        <v>1782</v>
      </c>
      <c r="Q161" s="70" t="s">
        <v>2176</v>
      </c>
      <c r="R161" s="70" t="s">
        <v>1893</v>
      </c>
      <c r="S161" s="70" t="s">
        <v>2174</v>
      </c>
      <c r="T161" s="70" t="s">
        <v>255</v>
      </c>
      <c r="U161" s="70" t="s">
        <v>255</v>
      </c>
      <c r="V161" s="70" t="s">
        <v>19</v>
      </c>
      <c r="W161" s="70" t="s">
        <v>18</v>
      </c>
      <c r="X161" s="70" t="s">
        <v>18</v>
      </c>
      <c r="Y161" s="70" t="s">
        <v>18</v>
      </c>
      <c r="Z161" s="70" t="s">
        <v>18</v>
      </c>
      <c r="AA161" s="70" t="s">
        <v>18</v>
      </c>
      <c r="AB161" s="70" t="s">
        <v>18</v>
      </c>
      <c r="AC161" s="70" t="s">
        <v>18</v>
      </c>
      <c r="AD161" s="148" t="s">
        <v>19</v>
      </c>
      <c r="AE161" s="148" t="s">
        <v>18</v>
      </c>
      <c r="AF161" s="90" t="s">
        <v>4244</v>
      </c>
      <c r="AG161" s="90" t="s">
        <v>4244</v>
      </c>
      <c r="AH161" s="149" t="s">
        <v>4297</v>
      </c>
    </row>
    <row r="162" spans="1:34" ht="80" x14ac:dyDescent="0.2">
      <c r="A162" s="139" t="s">
        <v>3059</v>
      </c>
      <c r="B162" s="70" t="s">
        <v>1166</v>
      </c>
      <c r="C162" s="70">
        <v>2015</v>
      </c>
      <c r="D162" s="139" t="s">
        <v>1165</v>
      </c>
      <c r="E162" s="70" t="s">
        <v>241</v>
      </c>
      <c r="F162" s="70" t="s">
        <v>1167</v>
      </c>
      <c r="G162" s="70" t="s">
        <v>3281</v>
      </c>
      <c r="H162" s="148">
        <v>18</v>
      </c>
      <c r="I162" s="148" t="s">
        <v>4260</v>
      </c>
      <c r="J162" s="148" t="s">
        <v>4260</v>
      </c>
      <c r="K162" s="148" t="s">
        <v>4260</v>
      </c>
      <c r="L162" s="185" t="s">
        <v>443</v>
      </c>
      <c r="M162" s="70" t="s">
        <v>3282</v>
      </c>
      <c r="N162" s="149">
        <f>51/30</f>
        <v>1.7</v>
      </c>
      <c r="O162" s="139" t="s">
        <v>3990</v>
      </c>
      <c r="P162" s="70" t="s">
        <v>3284</v>
      </c>
      <c r="Q162" s="70" t="s">
        <v>1168</v>
      </c>
      <c r="R162" s="70">
        <v>2</v>
      </c>
      <c r="S162" s="70" t="s">
        <v>255</v>
      </c>
      <c r="T162" s="70" t="s">
        <v>255</v>
      </c>
      <c r="U162" s="70" t="s">
        <v>484</v>
      </c>
      <c r="V162" s="70" t="s">
        <v>18</v>
      </c>
      <c r="W162" s="70" t="s">
        <v>19</v>
      </c>
      <c r="X162" s="70" t="s">
        <v>18</v>
      </c>
      <c r="Y162" s="70" t="s">
        <v>315</v>
      </c>
      <c r="Z162" s="70" t="s">
        <v>18</v>
      </c>
      <c r="AA162" s="70" t="s">
        <v>18</v>
      </c>
      <c r="AB162" s="70" t="s">
        <v>18</v>
      </c>
      <c r="AC162" s="70" t="s">
        <v>19</v>
      </c>
      <c r="AD162" s="70" t="s">
        <v>18</v>
      </c>
      <c r="AE162" s="148" t="s">
        <v>18</v>
      </c>
      <c r="AF162" s="148" t="s">
        <v>4203</v>
      </c>
      <c r="AG162" s="148" t="s">
        <v>4268</v>
      </c>
      <c r="AH162" s="149" t="s">
        <v>4268</v>
      </c>
    </row>
    <row r="163" spans="1:34" ht="96" x14ac:dyDescent="0.2">
      <c r="A163" s="139" t="s">
        <v>3216</v>
      </c>
      <c r="B163" s="70" t="s">
        <v>3753</v>
      </c>
      <c r="C163" s="70">
        <v>2011</v>
      </c>
      <c r="D163" s="139" t="s">
        <v>656</v>
      </c>
      <c r="E163" s="70" t="s">
        <v>230</v>
      </c>
      <c r="F163" s="70" t="s">
        <v>657</v>
      </c>
      <c r="G163" s="70" t="s">
        <v>3660</v>
      </c>
      <c r="H163" s="148">
        <v>31</v>
      </c>
      <c r="I163" s="148" t="s">
        <v>4260</v>
      </c>
      <c r="J163" s="148" t="s">
        <v>4260</v>
      </c>
      <c r="K163" s="163" t="s">
        <v>3658</v>
      </c>
      <c r="L163" s="185" t="s">
        <v>810</v>
      </c>
      <c r="M163" s="70" t="s">
        <v>3659</v>
      </c>
      <c r="N163" s="149">
        <v>6</v>
      </c>
      <c r="O163" s="139" t="s">
        <v>1059</v>
      </c>
      <c r="P163" s="70" t="s">
        <v>3656</v>
      </c>
      <c r="Q163" s="70" t="s">
        <v>3657</v>
      </c>
      <c r="R163" s="70">
        <v>3</v>
      </c>
      <c r="S163" s="70" t="s">
        <v>3661</v>
      </c>
      <c r="T163" s="70" t="s">
        <v>3662</v>
      </c>
      <c r="U163" s="70" t="s">
        <v>1893</v>
      </c>
      <c r="V163" s="70" t="s">
        <v>18</v>
      </c>
      <c r="W163" s="70" t="s">
        <v>18</v>
      </c>
      <c r="X163" s="70" t="s">
        <v>18</v>
      </c>
      <c r="Y163" s="70" t="s">
        <v>3481</v>
      </c>
      <c r="Z163" s="70" t="s">
        <v>18</v>
      </c>
      <c r="AA163" s="70" t="s">
        <v>18</v>
      </c>
      <c r="AB163" s="70" t="s">
        <v>18</v>
      </c>
      <c r="AC163" s="70" t="s">
        <v>18</v>
      </c>
      <c r="AD163" s="148" t="s">
        <v>18</v>
      </c>
      <c r="AE163" s="148" t="s">
        <v>18</v>
      </c>
      <c r="AF163" s="148" t="s">
        <v>4205</v>
      </c>
      <c r="AG163" s="148" t="s">
        <v>4268</v>
      </c>
      <c r="AH163" s="149" t="s">
        <v>4268</v>
      </c>
    </row>
    <row r="164" spans="1:34" ht="144" x14ac:dyDescent="0.2">
      <c r="A164" s="139" t="s">
        <v>3999</v>
      </c>
      <c r="B164" s="70" t="s">
        <v>1741</v>
      </c>
      <c r="C164" s="70">
        <v>2017</v>
      </c>
      <c r="D164" s="139" t="s">
        <v>1740</v>
      </c>
      <c r="E164" s="70" t="s">
        <v>230</v>
      </c>
      <c r="F164" s="70" t="s">
        <v>104</v>
      </c>
      <c r="G164" s="70" t="s">
        <v>3667</v>
      </c>
      <c r="H164" s="148">
        <v>174</v>
      </c>
      <c r="I164" s="148" t="s">
        <v>4260</v>
      </c>
      <c r="J164" s="148" t="s">
        <v>4260</v>
      </c>
      <c r="K164" s="163" t="s">
        <v>3668</v>
      </c>
      <c r="L164" s="185" t="s">
        <v>3576</v>
      </c>
      <c r="M164" s="70" t="s">
        <v>3665</v>
      </c>
      <c r="N164" s="149">
        <v>12</v>
      </c>
      <c r="O164" s="139" t="s">
        <v>3998</v>
      </c>
      <c r="P164" s="70" t="s">
        <v>3666</v>
      </c>
      <c r="Q164" s="70" t="s">
        <v>3669</v>
      </c>
      <c r="R164" s="70">
        <v>68</v>
      </c>
      <c r="S164" s="70" t="s">
        <v>1893</v>
      </c>
      <c r="T164" s="70" t="s">
        <v>1893</v>
      </c>
      <c r="U164" s="70" t="s">
        <v>1893</v>
      </c>
      <c r="V164" s="70" t="s">
        <v>18</v>
      </c>
      <c r="W164" s="70" t="s">
        <v>18</v>
      </c>
      <c r="X164" s="70" t="s">
        <v>18</v>
      </c>
      <c r="Y164" s="70" t="s">
        <v>18</v>
      </c>
      <c r="Z164" s="70" t="s">
        <v>18</v>
      </c>
      <c r="AA164" s="70" t="s">
        <v>18</v>
      </c>
      <c r="AB164" s="70" t="s">
        <v>18</v>
      </c>
      <c r="AC164" s="70" t="s">
        <v>19</v>
      </c>
      <c r="AD164" s="148" t="s">
        <v>18</v>
      </c>
      <c r="AE164" s="148" t="s">
        <v>18</v>
      </c>
      <c r="AF164" s="148" t="s">
        <v>4203</v>
      </c>
      <c r="AG164" s="148" t="s">
        <v>4268</v>
      </c>
      <c r="AH164" s="149" t="s">
        <v>4268</v>
      </c>
    </row>
    <row r="165" spans="1:34" ht="96" x14ac:dyDescent="0.2">
      <c r="A165" s="139" t="s">
        <v>4163</v>
      </c>
      <c r="B165" s="71" t="s">
        <v>1278</v>
      </c>
      <c r="C165" s="71">
        <v>2016</v>
      </c>
      <c r="D165" s="123" t="s">
        <v>1277</v>
      </c>
      <c r="E165" s="71" t="s">
        <v>241</v>
      </c>
      <c r="F165" s="71" t="s">
        <v>2743</v>
      </c>
      <c r="G165" s="71" t="s">
        <v>1283</v>
      </c>
      <c r="H165" s="148">
        <v>39</v>
      </c>
      <c r="I165" s="148" t="s">
        <v>3935</v>
      </c>
      <c r="J165" s="148" t="s">
        <v>3935</v>
      </c>
      <c r="K165" s="163" t="s">
        <v>4164</v>
      </c>
      <c r="L165" s="181" t="s">
        <v>443</v>
      </c>
      <c r="M165" s="140" t="s">
        <v>2744</v>
      </c>
      <c r="N165" s="149">
        <f>3.7*12+3</f>
        <v>47.400000000000006</v>
      </c>
      <c r="O165" s="123" t="s">
        <v>4000</v>
      </c>
      <c r="P165" s="71" t="s">
        <v>2745</v>
      </c>
      <c r="Q165" s="71" t="s">
        <v>1284</v>
      </c>
      <c r="R165" s="71">
        <v>6</v>
      </c>
      <c r="S165" s="70" t="s">
        <v>255</v>
      </c>
      <c r="T165" s="70" t="s">
        <v>1279</v>
      </c>
      <c r="U165" s="70" t="s">
        <v>1285</v>
      </c>
      <c r="V165" s="70" t="s">
        <v>19</v>
      </c>
      <c r="W165" s="70" t="s">
        <v>19</v>
      </c>
      <c r="X165" s="70" t="s">
        <v>19</v>
      </c>
      <c r="Y165" s="70" t="s">
        <v>18</v>
      </c>
      <c r="Z165" s="70" t="s">
        <v>18</v>
      </c>
      <c r="AA165" s="70" t="s">
        <v>18</v>
      </c>
      <c r="AB165" s="70" t="s">
        <v>18</v>
      </c>
      <c r="AC165" s="70" t="s">
        <v>19</v>
      </c>
      <c r="AD165" s="148" t="s">
        <v>19</v>
      </c>
      <c r="AE165" s="148" t="s">
        <v>18</v>
      </c>
      <c r="AF165" s="90" t="s">
        <v>4244</v>
      </c>
      <c r="AG165" s="90" t="s">
        <v>4244</v>
      </c>
      <c r="AH165" s="149" t="s">
        <v>4244</v>
      </c>
    </row>
    <row r="166" spans="1:34" ht="208" x14ac:dyDescent="0.2">
      <c r="A166" s="139" t="s">
        <v>4275</v>
      </c>
      <c r="B166" s="71" t="s">
        <v>528</v>
      </c>
      <c r="C166" s="71">
        <v>2009</v>
      </c>
      <c r="D166" s="123" t="s">
        <v>527</v>
      </c>
      <c r="E166" s="71" t="s">
        <v>230</v>
      </c>
      <c r="F166" s="71" t="s">
        <v>532</v>
      </c>
      <c r="G166" s="71" t="s">
        <v>3171</v>
      </c>
      <c r="H166" s="148">
        <v>198</v>
      </c>
      <c r="I166" s="148" t="s">
        <v>3935</v>
      </c>
      <c r="J166" s="148" t="s">
        <v>3935</v>
      </c>
      <c r="K166" s="163" t="s">
        <v>4134</v>
      </c>
      <c r="L166" s="181" t="s">
        <v>723</v>
      </c>
      <c r="M166" s="140" t="s">
        <v>531</v>
      </c>
      <c r="N166" s="149">
        <f>4.5+12*3</f>
        <v>40.5</v>
      </c>
      <c r="O166" s="123" t="s">
        <v>4050</v>
      </c>
      <c r="P166" s="71" t="s">
        <v>529</v>
      </c>
      <c r="Q166" s="71" t="s">
        <v>1981</v>
      </c>
      <c r="R166" s="71">
        <v>91</v>
      </c>
      <c r="S166" s="70" t="s">
        <v>534</v>
      </c>
      <c r="T166" s="70" t="s">
        <v>432</v>
      </c>
      <c r="U166" s="70" t="s">
        <v>35</v>
      </c>
      <c r="V166" s="70" t="s">
        <v>19</v>
      </c>
      <c r="W166" s="70" t="s">
        <v>19</v>
      </c>
      <c r="X166" s="70" t="s">
        <v>19</v>
      </c>
      <c r="Y166" s="70" t="s">
        <v>19</v>
      </c>
      <c r="Z166" s="70" t="s">
        <v>19</v>
      </c>
      <c r="AA166" s="70" t="s">
        <v>19</v>
      </c>
      <c r="AB166" s="70" t="s">
        <v>18</v>
      </c>
      <c r="AC166" s="70" t="s">
        <v>18</v>
      </c>
      <c r="AD166" s="148" t="s">
        <v>18</v>
      </c>
      <c r="AE166" s="148" t="s">
        <v>18</v>
      </c>
      <c r="AF166" s="90" t="s">
        <v>4202</v>
      </c>
      <c r="AG166" s="148" t="s">
        <v>4268</v>
      </c>
      <c r="AH166" s="148" t="s">
        <v>4268</v>
      </c>
    </row>
    <row r="167" spans="1:34" ht="160" x14ac:dyDescent="0.2">
      <c r="A167" s="143" t="s">
        <v>4301</v>
      </c>
      <c r="B167" s="76" t="s">
        <v>3244</v>
      </c>
      <c r="C167" s="76">
        <v>2010</v>
      </c>
      <c r="D167" s="125" t="s">
        <v>153</v>
      </c>
      <c r="E167" s="76" t="s">
        <v>230</v>
      </c>
      <c r="F167" s="76" t="s">
        <v>329</v>
      </c>
      <c r="G167" s="76" t="s">
        <v>2327</v>
      </c>
      <c r="H167" s="148">
        <v>53</v>
      </c>
      <c r="I167" s="148" t="s">
        <v>3935</v>
      </c>
      <c r="J167" s="148" t="s">
        <v>3935</v>
      </c>
      <c r="K167" s="163" t="s">
        <v>4165</v>
      </c>
      <c r="L167" s="183" t="s">
        <v>1818</v>
      </c>
      <c r="M167" s="124" t="s">
        <v>2748</v>
      </c>
      <c r="N167" s="149">
        <v>6</v>
      </c>
      <c r="O167" s="125" t="s">
        <v>4024</v>
      </c>
      <c r="P167" s="76" t="s">
        <v>2749</v>
      </c>
      <c r="Q167" s="76" t="s">
        <v>1782</v>
      </c>
      <c r="R167" s="76" t="s">
        <v>1893</v>
      </c>
      <c r="S167" s="75" t="s">
        <v>1820</v>
      </c>
      <c r="T167" s="75" t="s">
        <v>255</v>
      </c>
      <c r="U167" s="75" t="s">
        <v>1821</v>
      </c>
      <c r="V167" s="75" t="s">
        <v>19</v>
      </c>
      <c r="W167" s="75" t="s">
        <v>19</v>
      </c>
      <c r="X167" s="75" t="s">
        <v>19</v>
      </c>
      <c r="Y167" s="70" t="s">
        <v>18</v>
      </c>
      <c r="Z167" s="70" t="s">
        <v>19</v>
      </c>
      <c r="AA167" s="70" t="s">
        <v>18</v>
      </c>
      <c r="AB167" s="70" t="s">
        <v>18</v>
      </c>
      <c r="AC167" s="70" t="s">
        <v>18</v>
      </c>
      <c r="AD167" s="148" t="s">
        <v>19</v>
      </c>
      <c r="AE167" s="148" t="s">
        <v>18</v>
      </c>
      <c r="AF167" s="90" t="s">
        <v>4244</v>
      </c>
      <c r="AG167" s="90" t="s">
        <v>4244</v>
      </c>
      <c r="AH167" s="148" t="s">
        <v>4296</v>
      </c>
    </row>
    <row r="168" spans="1:34" ht="64" x14ac:dyDescent="0.2">
      <c r="A168" s="143" t="s">
        <v>4166</v>
      </c>
      <c r="B168" s="76" t="s">
        <v>42</v>
      </c>
      <c r="C168" s="76">
        <v>2007</v>
      </c>
      <c r="D168" s="125" t="s">
        <v>47</v>
      </c>
      <c r="E168" s="76" t="s">
        <v>230</v>
      </c>
      <c r="F168" s="76" t="s">
        <v>43</v>
      </c>
      <c r="G168" s="76" t="s">
        <v>1776</v>
      </c>
      <c r="H168" s="148">
        <v>141</v>
      </c>
      <c r="I168" s="148">
        <v>71.5</v>
      </c>
      <c r="J168" s="148">
        <v>10.5</v>
      </c>
      <c r="K168" s="163" t="s">
        <v>4167</v>
      </c>
      <c r="L168" s="183" t="s">
        <v>443</v>
      </c>
      <c r="M168" s="76" t="s">
        <v>44</v>
      </c>
      <c r="N168" s="149">
        <v>6</v>
      </c>
      <c r="O168" s="125" t="s">
        <v>3172</v>
      </c>
      <c r="P168" s="76" t="s">
        <v>46</v>
      </c>
      <c r="Q168" s="76" t="s">
        <v>48</v>
      </c>
      <c r="R168" s="76">
        <v>59</v>
      </c>
      <c r="S168" s="75" t="s">
        <v>49</v>
      </c>
      <c r="T168" s="75" t="s">
        <v>255</v>
      </c>
      <c r="U168" s="75" t="s">
        <v>255</v>
      </c>
      <c r="V168" s="75" t="s">
        <v>18</v>
      </c>
      <c r="W168" s="75" t="s">
        <v>18</v>
      </c>
      <c r="X168" s="75" t="s">
        <v>18</v>
      </c>
      <c r="Y168" s="70" t="s">
        <v>3365</v>
      </c>
      <c r="Z168" s="70" t="s">
        <v>18</v>
      </c>
      <c r="AA168" s="70" t="s">
        <v>18</v>
      </c>
      <c r="AB168" s="70" t="s">
        <v>18</v>
      </c>
      <c r="AC168" s="70" t="s">
        <v>18</v>
      </c>
      <c r="AD168" s="148" t="s">
        <v>18</v>
      </c>
      <c r="AE168" s="148" t="s">
        <v>18</v>
      </c>
      <c r="AF168" s="148" t="s">
        <v>4205</v>
      </c>
      <c r="AG168" s="148" t="s">
        <v>4268</v>
      </c>
      <c r="AH168" s="149" t="s">
        <v>4268</v>
      </c>
    </row>
    <row r="169" spans="1:34" ht="128" x14ac:dyDescent="0.2">
      <c r="A169" s="130" t="s">
        <v>4323</v>
      </c>
      <c r="B169" s="91" t="s">
        <v>42</v>
      </c>
      <c r="C169" s="132">
        <v>2006</v>
      </c>
      <c r="D169" s="91" t="s">
        <v>365</v>
      </c>
      <c r="E169" s="91" t="s">
        <v>230</v>
      </c>
      <c r="F169" s="91" t="s">
        <v>104</v>
      </c>
      <c r="G169" s="91" t="s">
        <v>3367</v>
      </c>
      <c r="H169" s="90">
        <v>178</v>
      </c>
      <c r="I169" s="90" t="s">
        <v>4260</v>
      </c>
      <c r="J169" s="90" t="s">
        <v>4260</v>
      </c>
      <c r="K169" s="90" t="s">
        <v>3368</v>
      </c>
      <c r="L169" s="199" t="s">
        <v>443</v>
      </c>
      <c r="M169" s="90" t="s">
        <v>3374</v>
      </c>
      <c r="N169" s="90">
        <f>7/30+34.4/30</f>
        <v>1.3800000000000001</v>
      </c>
      <c r="O169" s="91" t="s">
        <v>45</v>
      </c>
      <c r="P169" s="90" t="s">
        <v>3363</v>
      </c>
      <c r="Q169" s="90" t="s">
        <v>3366</v>
      </c>
      <c r="R169" s="90">
        <v>0</v>
      </c>
      <c r="S169" s="90" t="s">
        <v>1245</v>
      </c>
      <c r="T169" s="90" t="s">
        <v>484</v>
      </c>
      <c r="U169" s="90" t="s">
        <v>3364</v>
      </c>
      <c r="V169" s="90" t="s">
        <v>18</v>
      </c>
      <c r="W169" s="90" t="s">
        <v>18</v>
      </c>
      <c r="X169" s="90" t="s">
        <v>18</v>
      </c>
      <c r="Y169" s="88" t="s">
        <v>3365</v>
      </c>
      <c r="Z169" s="88" t="s">
        <v>18</v>
      </c>
      <c r="AA169" s="88" t="s">
        <v>18</v>
      </c>
      <c r="AB169" s="88" t="s">
        <v>18</v>
      </c>
      <c r="AC169" s="88" t="s">
        <v>19</v>
      </c>
      <c r="AD169" s="88" t="s">
        <v>18</v>
      </c>
      <c r="AE169" s="88" t="s">
        <v>18</v>
      </c>
      <c r="AF169" s="88" t="s">
        <v>4203</v>
      </c>
      <c r="AG169" s="88" t="s">
        <v>4268</v>
      </c>
      <c r="AH169" s="88" t="s">
        <v>4268</v>
      </c>
    </row>
    <row r="170" spans="1:34" ht="32" x14ac:dyDescent="0.2">
      <c r="A170" s="139" t="s">
        <v>2499</v>
      </c>
      <c r="B170" s="71" t="s">
        <v>1334</v>
      </c>
      <c r="C170" s="71">
        <v>2017</v>
      </c>
      <c r="D170" s="123" t="s">
        <v>2750</v>
      </c>
      <c r="E170" s="71" t="s">
        <v>230</v>
      </c>
      <c r="F170" s="71" t="s">
        <v>1337</v>
      </c>
      <c r="G170" s="71" t="s">
        <v>1336</v>
      </c>
      <c r="H170" s="148">
        <v>35</v>
      </c>
      <c r="I170" s="148">
        <v>66.540000000000006</v>
      </c>
      <c r="J170" s="148">
        <v>13.4</v>
      </c>
      <c r="K170" s="148" t="s">
        <v>4260</v>
      </c>
      <c r="L170" s="181" t="s">
        <v>522</v>
      </c>
      <c r="M170" s="71" t="s">
        <v>2751</v>
      </c>
      <c r="N170" s="149">
        <f>99/30</f>
        <v>3.3</v>
      </c>
      <c r="O170" s="123" t="s">
        <v>3173</v>
      </c>
      <c r="P170" s="71" t="s">
        <v>1338</v>
      </c>
      <c r="Q170" s="71" t="s">
        <v>2752</v>
      </c>
      <c r="R170" s="71">
        <v>12</v>
      </c>
      <c r="S170" s="70" t="s">
        <v>255</v>
      </c>
      <c r="T170" s="70" t="s">
        <v>255</v>
      </c>
      <c r="U170" s="70" t="s">
        <v>255</v>
      </c>
      <c r="V170" s="70" t="s">
        <v>18</v>
      </c>
      <c r="W170" s="70" t="s">
        <v>18</v>
      </c>
      <c r="X170" s="70" t="s">
        <v>18</v>
      </c>
      <c r="Y170" s="70" t="s">
        <v>3433</v>
      </c>
      <c r="Z170" s="70" t="s">
        <v>18</v>
      </c>
      <c r="AA170" s="70" t="s">
        <v>18</v>
      </c>
      <c r="AB170" s="70" t="s">
        <v>18</v>
      </c>
      <c r="AC170" s="70" t="s">
        <v>18</v>
      </c>
      <c r="AD170" s="70" t="s">
        <v>19</v>
      </c>
      <c r="AE170" s="148" t="s">
        <v>19</v>
      </c>
      <c r="AF170" s="90" t="s">
        <v>4244</v>
      </c>
      <c r="AG170" s="90" t="s">
        <v>4244</v>
      </c>
      <c r="AH170" s="149" t="s">
        <v>4297</v>
      </c>
    </row>
    <row r="171" spans="1:34" ht="48" x14ac:dyDescent="0.2">
      <c r="A171" s="143" t="s">
        <v>4237</v>
      </c>
      <c r="B171" s="76" t="s">
        <v>50</v>
      </c>
      <c r="C171" s="76">
        <v>2007</v>
      </c>
      <c r="D171" s="125" t="s">
        <v>2753</v>
      </c>
      <c r="E171" s="76" t="s">
        <v>230</v>
      </c>
      <c r="F171" s="76" t="s">
        <v>51</v>
      </c>
      <c r="G171" s="76" t="s">
        <v>52</v>
      </c>
      <c r="H171" s="148">
        <v>108</v>
      </c>
      <c r="I171" s="148">
        <v>54.23</v>
      </c>
      <c r="J171" s="148">
        <v>13.28</v>
      </c>
      <c r="K171" s="163" t="s">
        <v>4168</v>
      </c>
      <c r="L171" s="183" t="s">
        <v>4330</v>
      </c>
      <c r="M171" s="76" t="s">
        <v>53</v>
      </c>
      <c r="N171" s="149">
        <v>6</v>
      </c>
      <c r="O171" s="125" t="s">
        <v>3174</v>
      </c>
      <c r="P171" s="76" t="s">
        <v>55</v>
      </c>
      <c r="Q171" s="76" t="s">
        <v>1782</v>
      </c>
      <c r="R171" s="76" t="s">
        <v>1893</v>
      </c>
      <c r="S171" s="75" t="s">
        <v>265</v>
      </c>
      <c r="T171" s="75" t="s">
        <v>251</v>
      </c>
      <c r="U171" s="75" t="s">
        <v>255</v>
      </c>
      <c r="V171" s="75" t="s">
        <v>18</v>
      </c>
      <c r="W171" s="75" t="s">
        <v>18</v>
      </c>
      <c r="X171" s="75" t="s">
        <v>18</v>
      </c>
      <c r="Y171" s="70" t="s">
        <v>4331</v>
      </c>
      <c r="Z171" s="70" t="s">
        <v>18</v>
      </c>
      <c r="AA171" s="70" t="s">
        <v>18</v>
      </c>
      <c r="AB171" s="70" t="s">
        <v>19</v>
      </c>
      <c r="AC171" s="70" t="s">
        <v>19</v>
      </c>
      <c r="AD171" s="148" t="s">
        <v>18</v>
      </c>
      <c r="AE171" s="148" t="s">
        <v>18</v>
      </c>
      <c r="AF171" s="148" t="s">
        <v>4203</v>
      </c>
      <c r="AG171" s="148" t="s">
        <v>4268</v>
      </c>
      <c r="AH171" s="149" t="s">
        <v>4268</v>
      </c>
    </row>
    <row r="172" spans="1:34" ht="128" x14ac:dyDescent="0.2">
      <c r="A172" s="131" t="s">
        <v>3866</v>
      </c>
      <c r="B172" s="71" t="s">
        <v>338</v>
      </c>
      <c r="C172" s="71">
        <v>2007</v>
      </c>
      <c r="D172" s="123" t="s">
        <v>2754</v>
      </c>
      <c r="E172" s="71" t="s">
        <v>230</v>
      </c>
      <c r="F172" s="71" t="s">
        <v>340</v>
      </c>
      <c r="G172" s="71" t="s">
        <v>341</v>
      </c>
      <c r="H172" s="148">
        <v>327</v>
      </c>
      <c r="I172" s="148">
        <v>70.900000000000006</v>
      </c>
      <c r="J172" s="148" t="s">
        <v>4260</v>
      </c>
      <c r="K172" s="148" t="s">
        <v>4260</v>
      </c>
      <c r="L172" s="181" t="s">
        <v>342</v>
      </c>
      <c r="M172" s="71" t="s">
        <v>339</v>
      </c>
      <c r="N172" s="149">
        <v>24</v>
      </c>
      <c r="O172" s="123" t="s">
        <v>3936</v>
      </c>
      <c r="P172" s="71" t="s">
        <v>2755</v>
      </c>
      <c r="Q172" s="71" t="s">
        <v>345</v>
      </c>
      <c r="R172" s="71">
        <v>167</v>
      </c>
      <c r="S172" s="70" t="s">
        <v>265</v>
      </c>
      <c r="T172" s="70" t="s">
        <v>343</v>
      </c>
      <c r="U172" s="70" t="s">
        <v>35</v>
      </c>
      <c r="V172" s="70" t="s">
        <v>19</v>
      </c>
      <c r="W172" s="70" t="s">
        <v>19</v>
      </c>
      <c r="X172" s="70" t="s">
        <v>18</v>
      </c>
      <c r="Y172" s="70" t="s">
        <v>4332</v>
      </c>
      <c r="Z172" s="70" t="s">
        <v>19</v>
      </c>
      <c r="AA172" s="70" t="s">
        <v>18</v>
      </c>
      <c r="AB172" s="70" t="s">
        <v>18</v>
      </c>
      <c r="AC172" s="70" t="s">
        <v>19</v>
      </c>
      <c r="AD172" s="70" t="s">
        <v>19</v>
      </c>
      <c r="AE172" s="148" t="s">
        <v>19</v>
      </c>
      <c r="AF172" s="90" t="s">
        <v>4244</v>
      </c>
      <c r="AG172" s="90" t="s">
        <v>4244</v>
      </c>
      <c r="AH172" s="149" t="s">
        <v>4244</v>
      </c>
    </row>
    <row r="173" spans="1:34" ht="48" x14ac:dyDescent="0.2">
      <c r="A173" s="139"/>
      <c r="B173" s="71" t="s">
        <v>1512</v>
      </c>
      <c r="C173" s="71">
        <v>2010</v>
      </c>
      <c r="D173" s="123" t="s">
        <v>2756</v>
      </c>
      <c r="E173" s="71" t="s">
        <v>241</v>
      </c>
      <c r="F173" s="71" t="s">
        <v>255</v>
      </c>
      <c r="G173" s="71" t="s">
        <v>1514</v>
      </c>
      <c r="H173" s="148">
        <v>116</v>
      </c>
      <c r="I173" s="148">
        <v>52.4</v>
      </c>
      <c r="J173" s="148">
        <v>4.8</v>
      </c>
      <c r="K173" s="148" t="s">
        <v>4260</v>
      </c>
      <c r="L173" s="181" t="s">
        <v>802</v>
      </c>
      <c r="M173" s="71" t="s">
        <v>2757</v>
      </c>
      <c r="N173" s="149">
        <f>98.3/30+1.5</f>
        <v>4.7766666666666664</v>
      </c>
      <c r="O173" s="123" t="s">
        <v>3868</v>
      </c>
      <c r="P173" s="71" t="s">
        <v>386</v>
      </c>
      <c r="Q173" s="71" t="s">
        <v>255</v>
      </c>
      <c r="R173" s="71" t="s">
        <v>1893</v>
      </c>
      <c r="S173" s="70" t="s">
        <v>1517</v>
      </c>
      <c r="T173" s="70" t="s">
        <v>255</v>
      </c>
      <c r="U173" s="70" t="s">
        <v>255</v>
      </c>
      <c r="V173" s="70" t="s">
        <v>19</v>
      </c>
      <c r="W173" s="70" t="s">
        <v>18</v>
      </c>
      <c r="X173" s="70" t="s">
        <v>18</v>
      </c>
      <c r="Y173" s="70" t="s">
        <v>3388</v>
      </c>
      <c r="Z173" s="70" t="s">
        <v>18</v>
      </c>
      <c r="AA173" s="70" t="s">
        <v>18</v>
      </c>
      <c r="AB173" s="70" t="s">
        <v>18</v>
      </c>
      <c r="AC173" s="70" t="s">
        <v>18</v>
      </c>
      <c r="AD173" s="70" t="s">
        <v>19</v>
      </c>
      <c r="AE173" s="148" t="s">
        <v>19</v>
      </c>
      <c r="AF173" s="90" t="s">
        <v>4244</v>
      </c>
      <c r="AG173" s="90" t="s">
        <v>4244</v>
      </c>
      <c r="AH173" s="149" t="s">
        <v>4294</v>
      </c>
    </row>
    <row r="174" spans="1:34" ht="112" x14ac:dyDescent="0.2">
      <c r="A174" s="139" t="s">
        <v>4170</v>
      </c>
      <c r="B174" s="71" t="s">
        <v>1413</v>
      </c>
      <c r="C174" s="71">
        <v>2006</v>
      </c>
      <c r="D174" s="123" t="s">
        <v>2758</v>
      </c>
      <c r="E174" s="71" t="s">
        <v>241</v>
      </c>
      <c r="F174" s="71" t="s">
        <v>1419</v>
      </c>
      <c r="G174" s="71" t="s">
        <v>1414</v>
      </c>
      <c r="H174" s="148">
        <v>93</v>
      </c>
      <c r="I174" s="148" t="s">
        <v>3935</v>
      </c>
      <c r="J174" s="148" t="s">
        <v>3935</v>
      </c>
      <c r="K174" s="163" t="s">
        <v>4169</v>
      </c>
      <c r="L174" s="181" t="s">
        <v>1415</v>
      </c>
      <c r="M174" s="140" t="s">
        <v>2759</v>
      </c>
      <c r="N174" s="149">
        <v>3</v>
      </c>
      <c r="O174" s="123" t="s">
        <v>3175</v>
      </c>
      <c r="P174" s="71" t="s">
        <v>1417</v>
      </c>
      <c r="Q174" s="71" t="s">
        <v>1418</v>
      </c>
      <c r="R174" s="71">
        <v>6</v>
      </c>
      <c r="S174" s="70" t="s">
        <v>1416</v>
      </c>
      <c r="T174" s="70" t="s">
        <v>255</v>
      </c>
      <c r="U174" s="70" t="s">
        <v>255</v>
      </c>
      <c r="V174" s="70" t="s">
        <v>19</v>
      </c>
      <c r="W174" s="70" t="s">
        <v>19</v>
      </c>
      <c r="X174" s="70" t="s">
        <v>18</v>
      </c>
      <c r="Y174" s="70" t="s">
        <v>4333</v>
      </c>
      <c r="Z174" s="70" t="s">
        <v>18</v>
      </c>
      <c r="AA174" s="70" t="s">
        <v>18</v>
      </c>
      <c r="AB174" s="70" t="s">
        <v>18</v>
      </c>
      <c r="AC174" s="70" t="s">
        <v>18</v>
      </c>
      <c r="AD174" s="148" t="s">
        <v>19</v>
      </c>
      <c r="AE174" s="148" t="s">
        <v>18</v>
      </c>
      <c r="AF174" s="90" t="s">
        <v>4244</v>
      </c>
      <c r="AG174" s="90" t="s">
        <v>4244</v>
      </c>
      <c r="AH174" s="148" t="s">
        <v>4244</v>
      </c>
    </row>
    <row r="175" spans="1:34" ht="80" x14ac:dyDescent="0.2">
      <c r="A175" s="139" t="s">
        <v>4172</v>
      </c>
      <c r="B175" s="71" t="s">
        <v>1618</v>
      </c>
      <c r="C175" s="71">
        <v>2013</v>
      </c>
      <c r="D175" s="123" t="s">
        <v>2760</v>
      </c>
      <c r="E175" s="71" t="s">
        <v>230</v>
      </c>
      <c r="F175" s="71" t="s">
        <v>1619</v>
      </c>
      <c r="G175" s="71" t="s">
        <v>1620</v>
      </c>
      <c r="H175" s="148">
        <v>104</v>
      </c>
      <c r="I175" s="148">
        <v>55.93</v>
      </c>
      <c r="J175" s="148">
        <v>16.559999999999999</v>
      </c>
      <c r="K175" s="163" t="s">
        <v>4171</v>
      </c>
      <c r="L175" s="182" t="s">
        <v>1822</v>
      </c>
      <c r="M175" s="140" t="s">
        <v>2761</v>
      </c>
      <c r="N175" s="149">
        <f>83.14/30</f>
        <v>2.7713333333333332</v>
      </c>
      <c r="O175" s="123" t="s">
        <v>3176</v>
      </c>
      <c r="P175" s="71" t="s">
        <v>2762</v>
      </c>
      <c r="Q175" s="71" t="s">
        <v>1625</v>
      </c>
      <c r="R175" s="71">
        <v>1</v>
      </c>
      <c r="S175" s="70" t="s">
        <v>255</v>
      </c>
      <c r="T175" s="70" t="s">
        <v>255</v>
      </c>
      <c r="U175" s="70" t="s">
        <v>255</v>
      </c>
      <c r="V175" s="70" t="s">
        <v>18</v>
      </c>
      <c r="W175" s="70" t="s">
        <v>18</v>
      </c>
      <c r="X175" s="70" t="s">
        <v>18</v>
      </c>
      <c r="Y175" s="70" t="s">
        <v>4334</v>
      </c>
      <c r="Z175" s="70" t="s">
        <v>18</v>
      </c>
      <c r="AA175" s="70" t="s">
        <v>35</v>
      </c>
      <c r="AB175" s="70" t="s">
        <v>19</v>
      </c>
      <c r="AC175" s="70" t="s">
        <v>19</v>
      </c>
      <c r="AD175" s="148" t="s">
        <v>19</v>
      </c>
      <c r="AE175" s="148" t="s">
        <v>18</v>
      </c>
      <c r="AF175" s="90" t="s">
        <v>4244</v>
      </c>
      <c r="AG175" s="90" t="s">
        <v>4244</v>
      </c>
      <c r="AH175" s="148" t="s">
        <v>4244</v>
      </c>
    </row>
    <row r="176" spans="1:34" ht="80" x14ac:dyDescent="0.2">
      <c r="A176" s="139" t="s">
        <v>3215</v>
      </c>
      <c r="B176" s="70" t="s">
        <v>1675</v>
      </c>
      <c r="C176" s="70">
        <v>2015</v>
      </c>
      <c r="D176" s="139" t="s">
        <v>1676</v>
      </c>
      <c r="E176" s="70" t="s">
        <v>230</v>
      </c>
      <c r="F176" s="70" t="s">
        <v>3721</v>
      </c>
      <c r="G176" s="70" t="s">
        <v>3715</v>
      </c>
      <c r="H176" s="148">
        <v>105</v>
      </c>
      <c r="I176" s="148" t="s">
        <v>4260</v>
      </c>
      <c r="J176" s="148" t="s">
        <v>4260</v>
      </c>
      <c r="K176" s="163" t="s">
        <v>3716</v>
      </c>
      <c r="L176" s="185" t="s">
        <v>522</v>
      </c>
      <c r="M176" s="70" t="s">
        <v>4072</v>
      </c>
      <c r="N176" s="149">
        <v>1</v>
      </c>
      <c r="O176" s="139" t="s">
        <v>3717</v>
      </c>
      <c r="P176" s="70" t="s">
        <v>1893</v>
      </c>
      <c r="Q176" s="70" t="s">
        <v>3719</v>
      </c>
      <c r="R176" s="70">
        <v>10</v>
      </c>
      <c r="S176" s="70" t="s">
        <v>1893</v>
      </c>
      <c r="T176" s="70" t="s">
        <v>1893</v>
      </c>
      <c r="U176" s="70" t="s">
        <v>1893</v>
      </c>
      <c r="V176" s="70" t="s">
        <v>18</v>
      </c>
      <c r="W176" s="70" t="s">
        <v>18</v>
      </c>
      <c r="X176" s="70" t="s">
        <v>18</v>
      </c>
      <c r="Y176" s="70" t="s">
        <v>3720</v>
      </c>
      <c r="Z176" s="70" t="s">
        <v>18</v>
      </c>
      <c r="AA176" s="70" t="s">
        <v>18</v>
      </c>
      <c r="AB176" s="70" t="s">
        <v>18</v>
      </c>
      <c r="AC176" s="70" t="s">
        <v>18</v>
      </c>
      <c r="AD176" s="148" t="s">
        <v>18</v>
      </c>
      <c r="AE176" s="148" t="s">
        <v>18</v>
      </c>
      <c r="AF176" s="148" t="s">
        <v>4205</v>
      </c>
      <c r="AG176" s="148" t="s">
        <v>4268</v>
      </c>
      <c r="AH176" s="149" t="s">
        <v>4268</v>
      </c>
    </row>
    <row r="177" spans="1:34" ht="64" x14ac:dyDescent="0.2">
      <c r="A177" s="131" t="s">
        <v>3232</v>
      </c>
      <c r="B177" s="73" t="s">
        <v>1421</v>
      </c>
      <c r="C177" s="73">
        <v>2006</v>
      </c>
      <c r="D177" s="131" t="s">
        <v>2763</v>
      </c>
      <c r="E177" s="73" t="s">
        <v>241</v>
      </c>
      <c r="F177" s="73" t="s">
        <v>2129</v>
      </c>
      <c r="G177" s="73" t="s">
        <v>2130</v>
      </c>
      <c r="H177" s="148">
        <v>50</v>
      </c>
      <c r="I177" s="148" t="s">
        <v>3935</v>
      </c>
      <c r="J177" s="148" t="s">
        <v>3935</v>
      </c>
      <c r="K177" s="165" t="s">
        <v>3579</v>
      </c>
      <c r="L177" s="186" t="s">
        <v>2135</v>
      </c>
      <c r="M177" s="73" t="s">
        <v>3578</v>
      </c>
      <c r="N177" s="154">
        <f>150/30+2</f>
        <v>7</v>
      </c>
      <c r="O177" s="121" t="s">
        <v>3210</v>
      </c>
      <c r="P177" s="73" t="s">
        <v>2127</v>
      </c>
      <c r="Q177" s="73" t="s">
        <v>2765</v>
      </c>
      <c r="R177" s="73">
        <v>2</v>
      </c>
      <c r="S177" s="73" t="s">
        <v>2131</v>
      </c>
      <c r="T177" s="73" t="s">
        <v>2132</v>
      </c>
      <c r="U177" s="73" t="s">
        <v>1893</v>
      </c>
      <c r="V177" s="73" t="s">
        <v>18</v>
      </c>
      <c r="W177" s="73" t="s">
        <v>18</v>
      </c>
      <c r="X177" s="73" t="s">
        <v>18</v>
      </c>
      <c r="Y177" s="73" t="s">
        <v>19</v>
      </c>
      <c r="Z177" s="73" t="s">
        <v>18</v>
      </c>
      <c r="AA177" s="73" t="s">
        <v>1893</v>
      </c>
      <c r="AB177" s="73" t="s">
        <v>1893</v>
      </c>
      <c r="AC177" s="70" t="s">
        <v>1893</v>
      </c>
      <c r="AD177" s="148" t="s">
        <v>18</v>
      </c>
      <c r="AE177" s="148" t="s">
        <v>18</v>
      </c>
      <c r="AF177" s="148" t="s">
        <v>4202</v>
      </c>
      <c r="AG177" s="148" t="s">
        <v>4268</v>
      </c>
      <c r="AH177" s="149" t="s">
        <v>4268</v>
      </c>
    </row>
    <row r="178" spans="1:34" ht="48" x14ac:dyDescent="0.2">
      <c r="A178" s="139" t="s">
        <v>4175</v>
      </c>
      <c r="B178" s="71" t="s">
        <v>2089</v>
      </c>
      <c r="C178" s="71">
        <v>2004</v>
      </c>
      <c r="D178" s="123" t="s">
        <v>2766</v>
      </c>
      <c r="E178" s="71" t="s">
        <v>241</v>
      </c>
      <c r="F178" s="71" t="s">
        <v>2150</v>
      </c>
      <c r="G178" s="71" t="s">
        <v>2151</v>
      </c>
      <c r="H178" s="148">
        <v>8</v>
      </c>
      <c r="I178" s="148" t="s">
        <v>3935</v>
      </c>
      <c r="J178" s="148" t="s">
        <v>3935</v>
      </c>
      <c r="K178" s="163" t="s">
        <v>4173</v>
      </c>
      <c r="L178" s="181" t="s">
        <v>2152</v>
      </c>
      <c r="M178" s="71" t="s">
        <v>2767</v>
      </c>
      <c r="N178" s="149">
        <f>13.1+5/4</f>
        <v>14.35</v>
      </c>
      <c r="O178" s="123" t="s">
        <v>3987</v>
      </c>
      <c r="P178" s="71" t="s">
        <v>1782</v>
      </c>
      <c r="Q178" s="71" t="s">
        <v>1867</v>
      </c>
      <c r="R178" s="71">
        <v>0</v>
      </c>
      <c r="S178" s="70" t="s">
        <v>255</v>
      </c>
      <c r="T178" s="70" t="s">
        <v>255</v>
      </c>
      <c r="U178" s="70" t="s">
        <v>2154</v>
      </c>
      <c r="V178" s="70" t="s">
        <v>18</v>
      </c>
      <c r="W178" s="70" t="s">
        <v>19</v>
      </c>
      <c r="X178" s="70" t="s">
        <v>18</v>
      </c>
      <c r="Y178" s="70" t="s">
        <v>4335</v>
      </c>
      <c r="Z178" s="70" t="s">
        <v>18</v>
      </c>
      <c r="AA178" s="70" t="s">
        <v>18</v>
      </c>
      <c r="AB178" s="70" t="s">
        <v>18</v>
      </c>
      <c r="AC178" s="70" t="s">
        <v>18</v>
      </c>
      <c r="AD178" s="148" t="s">
        <v>4113</v>
      </c>
      <c r="AE178" s="148" t="s">
        <v>18</v>
      </c>
      <c r="AF178" s="148" t="s">
        <v>4245</v>
      </c>
      <c r="AG178" s="148" t="s">
        <v>4268</v>
      </c>
      <c r="AH178" s="148" t="s">
        <v>4268</v>
      </c>
    </row>
    <row r="179" spans="1:34" ht="64" x14ac:dyDescent="0.2">
      <c r="A179" s="179" t="s">
        <v>4179</v>
      </c>
      <c r="B179" s="86" t="s">
        <v>1626</v>
      </c>
      <c r="C179" s="86">
        <v>2013</v>
      </c>
      <c r="D179" s="127" t="s">
        <v>1627</v>
      </c>
      <c r="E179" s="86" t="s">
        <v>230</v>
      </c>
      <c r="F179" s="86" t="s">
        <v>755</v>
      </c>
      <c r="G179" s="86" t="s">
        <v>1628</v>
      </c>
      <c r="H179" s="148">
        <v>57</v>
      </c>
      <c r="I179" s="148">
        <v>73.5</v>
      </c>
      <c r="J179" s="148">
        <v>9.3000000000000007</v>
      </c>
      <c r="K179" s="148" t="s">
        <v>4260</v>
      </c>
      <c r="L179" s="190" t="s">
        <v>443</v>
      </c>
      <c r="M179" s="86" t="s">
        <v>2768</v>
      </c>
      <c r="N179" s="149">
        <v>1</v>
      </c>
      <c r="O179" s="127" t="s">
        <v>3178</v>
      </c>
      <c r="P179" s="86" t="s">
        <v>2769</v>
      </c>
      <c r="Q179" s="86" t="s">
        <v>1782</v>
      </c>
      <c r="R179" s="86" t="s">
        <v>1893</v>
      </c>
      <c r="S179" s="85" t="s">
        <v>840</v>
      </c>
      <c r="T179" s="85" t="s">
        <v>266</v>
      </c>
      <c r="U179" s="85" t="s">
        <v>255</v>
      </c>
      <c r="V179" s="85" t="s">
        <v>18</v>
      </c>
      <c r="W179" s="85" t="s">
        <v>18</v>
      </c>
      <c r="X179" s="85" t="s">
        <v>18</v>
      </c>
      <c r="Y179" s="70" t="s">
        <v>3388</v>
      </c>
      <c r="Z179" s="70" t="s">
        <v>18</v>
      </c>
      <c r="AA179" s="70" t="s">
        <v>18</v>
      </c>
      <c r="AB179" s="70" t="s">
        <v>18</v>
      </c>
      <c r="AC179" s="70" t="s">
        <v>19</v>
      </c>
      <c r="AD179" s="70" t="s">
        <v>4113</v>
      </c>
      <c r="AE179" s="148" t="s">
        <v>18</v>
      </c>
      <c r="AF179" s="148" t="s">
        <v>4245</v>
      </c>
      <c r="AG179" s="148" t="s">
        <v>4268</v>
      </c>
      <c r="AH179" s="148" t="s">
        <v>4268</v>
      </c>
    </row>
    <row r="180" spans="1:34" ht="128" x14ac:dyDescent="0.2">
      <c r="A180" s="139" t="s">
        <v>4238</v>
      </c>
      <c r="B180" s="70" t="s">
        <v>1391</v>
      </c>
      <c r="C180" s="70">
        <v>2011</v>
      </c>
      <c r="D180" s="139" t="s">
        <v>1549</v>
      </c>
      <c r="E180" s="70" t="s">
        <v>230</v>
      </c>
      <c r="F180" s="70" t="s">
        <v>3520</v>
      </c>
      <c r="G180" s="70" t="s">
        <v>3517</v>
      </c>
      <c r="H180" s="148">
        <v>47</v>
      </c>
      <c r="I180" s="148" t="s">
        <v>4260</v>
      </c>
      <c r="J180" s="148" t="s">
        <v>4260</v>
      </c>
      <c r="K180" s="163" t="s">
        <v>3514</v>
      </c>
      <c r="L180" s="185" t="s">
        <v>522</v>
      </c>
      <c r="M180" s="70" t="s">
        <v>2171</v>
      </c>
      <c r="N180" s="149">
        <v>15</v>
      </c>
      <c r="O180" s="139" t="s">
        <v>4026</v>
      </c>
      <c r="P180" s="70" t="s">
        <v>3513</v>
      </c>
      <c r="Q180" s="70" t="s">
        <v>3518</v>
      </c>
      <c r="R180" s="70">
        <v>37</v>
      </c>
      <c r="S180" s="70" t="s">
        <v>3516</v>
      </c>
      <c r="T180" s="70" t="s">
        <v>3519</v>
      </c>
      <c r="U180" s="70" t="s">
        <v>1893</v>
      </c>
      <c r="V180" s="70" t="s">
        <v>19</v>
      </c>
      <c r="W180" s="70" t="s">
        <v>19</v>
      </c>
      <c r="X180" s="70" t="s">
        <v>19</v>
      </c>
      <c r="Y180" s="70" t="s">
        <v>3388</v>
      </c>
      <c r="Z180" s="70" t="s">
        <v>19</v>
      </c>
      <c r="AA180" s="70" t="s">
        <v>18</v>
      </c>
      <c r="AB180" s="70" t="s">
        <v>18</v>
      </c>
      <c r="AC180" s="70" t="s">
        <v>3515</v>
      </c>
      <c r="AD180" s="148" t="s">
        <v>18</v>
      </c>
      <c r="AE180" s="148" t="s">
        <v>18</v>
      </c>
      <c r="AF180" s="148" t="s">
        <v>4203</v>
      </c>
      <c r="AG180" s="148" t="s">
        <v>4268</v>
      </c>
      <c r="AH180" s="149" t="s">
        <v>4268</v>
      </c>
    </row>
    <row r="181" spans="1:34" ht="64" x14ac:dyDescent="0.2">
      <c r="A181" s="176" t="s">
        <v>4184</v>
      </c>
      <c r="B181" s="148" t="s">
        <v>1391</v>
      </c>
      <c r="C181" s="148">
        <v>2005</v>
      </c>
      <c r="D181" s="176" t="s">
        <v>1390</v>
      </c>
      <c r="E181" s="148" t="s">
        <v>241</v>
      </c>
      <c r="F181" s="148" t="s">
        <v>3253</v>
      </c>
      <c r="G181" s="148" t="s">
        <v>3254</v>
      </c>
      <c r="H181" s="148">
        <v>180</v>
      </c>
      <c r="I181" s="148" t="s">
        <v>4260</v>
      </c>
      <c r="J181" s="148" t="s">
        <v>4260</v>
      </c>
      <c r="K181" s="163" t="s">
        <v>4131</v>
      </c>
      <c r="L181" s="182" t="s">
        <v>1877</v>
      </c>
      <c r="M181" s="176" t="s">
        <v>3255</v>
      </c>
      <c r="N181" s="150">
        <v>4</v>
      </c>
      <c r="O181" s="176" t="s">
        <v>1059</v>
      </c>
      <c r="P181" s="148" t="s">
        <v>3257</v>
      </c>
      <c r="Q181" s="148" t="s">
        <v>3258</v>
      </c>
      <c r="R181" s="148">
        <v>1</v>
      </c>
      <c r="S181" s="148" t="s">
        <v>3259</v>
      </c>
      <c r="T181" s="148" t="s">
        <v>3260</v>
      </c>
      <c r="U181" s="148" t="s">
        <v>255</v>
      </c>
      <c r="V181" s="148" t="s">
        <v>18</v>
      </c>
      <c r="W181" s="148" t="s">
        <v>18</v>
      </c>
      <c r="X181" s="148" t="s">
        <v>18</v>
      </c>
      <c r="Y181" s="70" t="s">
        <v>3388</v>
      </c>
      <c r="Z181" s="70" t="s">
        <v>18</v>
      </c>
      <c r="AA181" s="70" t="s">
        <v>1893</v>
      </c>
      <c r="AB181" s="70" t="s">
        <v>1893</v>
      </c>
      <c r="AC181" s="70" t="s">
        <v>1893</v>
      </c>
      <c r="AD181" s="148" t="s">
        <v>19</v>
      </c>
      <c r="AE181" s="148" t="s">
        <v>18</v>
      </c>
      <c r="AF181" s="90" t="s">
        <v>4244</v>
      </c>
      <c r="AG181" s="90" t="s">
        <v>4244</v>
      </c>
      <c r="AH181" s="148" t="s">
        <v>4244</v>
      </c>
    </row>
    <row r="182" spans="1:34" ht="80" x14ac:dyDescent="0.2">
      <c r="A182" s="139" t="s">
        <v>3064</v>
      </c>
      <c r="B182" s="71" t="s">
        <v>3762</v>
      </c>
      <c r="C182" s="71">
        <v>2008</v>
      </c>
      <c r="D182" s="123" t="s">
        <v>2770</v>
      </c>
      <c r="E182" s="71" t="s">
        <v>230</v>
      </c>
      <c r="F182" s="71" t="s">
        <v>1458</v>
      </c>
      <c r="G182" s="71" t="s">
        <v>1464</v>
      </c>
      <c r="H182" s="148">
        <v>169</v>
      </c>
      <c r="I182" s="148">
        <v>56.2</v>
      </c>
      <c r="J182" s="148">
        <v>11.3</v>
      </c>
      <c r="K182" s="148" t="s">
        <v>4260</v>
      </c>
      <c r="L182" s="181" t="s">
        <v>1463</v>
      </c>
      <c r="M182" s="71" t="s">
        <v>2771</v>
      </c>
      <c r="N182" s="149">
        <v>12</v>
      </c>
      <c r="O182" s="123" t="s">
        <v>3179</v>
      </c>
      <c r="P182" s="71" t="s">
        <v>2772</v>
      </c>
      <c r="Q182" s="71" t="s">
        <v>2520</v>
      </c>
      <c r="R182" s="71">
        <v>45</v>
      </c>
      <c r="S182" s="70" t="s">
        <v>1465</v>
      </c>
      <c r="T182" s="70" t="s">
        <v>255</v>
      </c>
      <c r="U182" s="70" t="s">
        <v>255</v>
      </c>
      <c r="V182" s="70" t="s">
        <v>18</v>
      </c>
      <c r="W182" s="70" t="s">
        <v>18</v>
      </c>
      <c r="X182" s="70" t="s">
        <v>18</v>
      </c>
      <c r="Y182" s="70" t="s">
        <v>4336</v>
      </c>
      <c r="Z182" s="70" t="s">
        <v>18</v>
      </c>
      <c r="AA182" s="70" t="s">
        <v>1893</v>
      </c>
      <c r="AB182" s="70" t="s">
        <v>1893</v>
      </c>
      <c r="AC182" s="70" t="s">
        <v>1893</v>
      </c>
      <c r="AD182" s="70" t="s">
        <v>19</v>
      </c>
      <c r="AE182" s="148" t="s">
        <v>19</v>
      </c>
      <c r="AF182" s="90" t="s">
        <v>4244</v>
      </c>
      <c r="AG182" s="90" t="s">
        <v>4244</v>
      </c>
      <c r="AH182" s="149" t="s">
        <v>4244</v>
      </c>
    </row>
    <row r="183" spans="1:34" ht="208" x14ac:dyDescent="0.2">
      <c r="A183" s="139" t="s">
        <v>4239</v>
      </c>
      <c r="B183" s="70" t="s">
        <v>1435</v>
      </c>
      <c r="C183" s="70">
        <v>2007</v>
      </c>
      <c r="D183" s="139" t="s">
        <v>1436</v>
      </c>
      <c r="E183" s="70" t="s">
        <v>230</v>
      </c>
      <c r="F183" s="70" t="s">
        <v>1080</v>
      </c>
      <c r="G183" s="70" t="s">
        <v>3452</v>
      </c>
      <c r="H183" s="148">
        <v>28</v>
      </c>
      <c r="I183" s="148" t="s">
        <v>4260</v>
      </c>
      <c r="J183" s="148" t="s">
        <v>4260</v>
      </c>
      <c r="K183" s="163" t="s">
        <v>3448</v>
      </c>
      <c r="L183" s="185" t="s">
        <v>3449</v>
      </c>
      <c r="M183" s="70" t="s">
        <v>3451</v>
      </c>
      <c r="N183" s="149">
        <v>12</v>
      </c>
      <c r="O183" s="139" t="s">
        <v>3801</v>
      </c>
      <c r="P183" s="70" t="s">
        <v>1893</v>
      </c>
      <c r="Q183" s="70" t="s">
        <v>3453</v>
      </c>
      <c r="R183" s="70">
        <v>4</v>
      </c>
      <c r="S183" s="70" t="s">
        <v>1893</v>
      </c>
      <c r="T183" s="70" t="s">
        <v>1893</v>
      </c>
      <c r="U183" s="70" t="s">
        <v>1893</v>
      </c>
      <c r="V183" s="70" t="s">
        <v>18</v>
      </c>
      <c r="W183" s="70" t="s">
        <v>18</v>
      </c>
      <c r="X183" s="70" t="s">
        <v>18</v>
      </c>
      <c r="Y183" s="70" t="s">
        <v>3454</v>
      </c>
      <c r="Z183" s="70" t="s">
        <v>18</v>
      </c>
      <c r="AA183" s="70" t="s">
        <v>18</v>
      </c>
      <c r="AB183" s="70" t="s">
        <v>18</v>
      </c>
      <c r="AC183" s="70" t="s">
        <v>18</v>
      </c>
      <c r="AD183" s="70" t="s">
        <v>18</v>
      </c>
      <c r="AE183" s="148" t="s">
        <v>18</v>
      </c>
      <c r="AF183" s="148" t="s">
        <v>4203</v>
      </c>
      <c r="AG183" s="148" t="s">
        <v>4268</v>
      </c>
      <c r="AH183" s="149" t="s">
        <v>4268</v>
      </c>
    </row>
    <row r="184" spans="1:34" ht="112" x14ac:dyDescent="0.2">
      <c r="A184" s="139" t="s">
        <v>3097</v>
      </c>
      <c r="B184" s="70" t="s">
        <v>2100</v>
      </c>
      <c r="C184" s="70">
        <v>2002</v>
      </c>
      <c r="D184" s="139" t="s">
        <v>2099</v>
      </c>
      <c r="E184" s="70" t="s">
        <v>230</v>
      </c>
      <c r="F184" s="70" t="s">
        <v>755</v>
      </c>
      <c r="G184" s="70" t="s">
        <v>3385</v>
      </c>
      <c r="H184" s="148">
        <v>252</v>
      </c>
      <c r="I184" s="148" t="s">
        <v>4260</v>
      </c>
      <c r="J184" s="148" t="s">
        <v>4260</v>
      </c>
      <c r="K184" s="163" t="s">
        <v>3386</v>
      </c>
      <c r="L184" s="185" t="s">
        <v>723</v>
      </c>
      <c r="M184" s="70" t="s">
        <v>3389</v>
      </c>
      <c r="N184" s="149">
        <f>12+3</f>
        <v>15</v>
      </c>
      <c r="O184" s="139" t="s">
        <v>4027</v>
      </c>
      <c r="P184" s="70" t="s">
        <v>1893</v>
      </c>
      <c r="Q184" s="70" t="s">
        <v>3387</v>
      </c>
      <c r="R184" s="70">
        <v>97</v>
      </c>
      <c r="S184" s="70" t="s">
        <v>1893</v>
      </c>
      <c r="T184" s="70" t="s">
        <v>484</v>
      </c>
      <c r="U184" s="70" t="s">
        <v>1893</v>
      </c>
      <c r="V184" s="70" t="s">
        <v>19</v>
      </c>
      <c r="W184" s="70" t="s">
        <v>19</v>
      </c>
      <c r="X184" s="70" t="s">
        <v>19</v>
      </c>
      <c r="Y184" s="70" t="s">
        <v>3388</v>
      </c>
      <c r="Z184" s="70" t="s">
        <v>19</v>
      </c>
      <c r="AA184" s="70" t="s">
        <v>19</v>
      </c>
      <c r="AB184" s="70" t="s">
        <v>18</v>
      </c>
      <c r="AC184" s="70" t="s">
        <v>18</v>
      </c>
      <c r="AD184" s="148" t="s">
        <v>18</v>
      </c>
      <c r="AE184" s="148" t="s">
        <v>18</v>
      </c>
      <c r="AF184" s="148" t="s">
        <v>4202</v>
      </c>
      <c r="AG184" s="148" t="s">
        <v>4268</v>
      </c>
      <c r="AH184" s="149" t="s">
        <v>4268</v>
      </c>
    </row>
    <row r="185" spans="1:34" ht="128" x14ac:dyDescent="0.2">
      <c r="A185" s="91" t="s">
        <v>4305</v>
      </c>
      <c r="B185" s="91" t="s">
        <v>3408</v>
      </c>
      <c r="C185" s="91">
        <v>2003</v>
      </c>
      <c r="D185" s="91" t="s">
        <v>2007</v>
      </c>
      <c r="E185" s="91" t="s">
        <v>230</v>
      </c>
      <c r="F185" s="91" t="s">
        <v>4306</v>
      </c>
      <c r="G185" s="133" t="s">
        <v>4304</v>
      </c>
      <c r="H185" s="90">
        <v>1967</v>
      </c>
      <c r="I185" s="90">
        <v>69.400000000000006</v>
      </c>
      <c r="J185" s="90">
        <v>13.1</v>
      </c>
      <c r="K185" s="90" t="s">
        <v>3410</v>
      </c>
      <c r="L185" s="199" t="s">
        <v>4308</v>
      </c>
      <c r="M185" s="90" t="s">
        <v>4307</v>
      </c>
      <c r="N185" s="90">
        <f>91.7/30+19.3/30</f>
        <v>3.7</v>
      </c>
      <c r="O185" s="91" t="s">
        <v>4309</v>
      </c>
      <c r="P185" s="90" t="s">
        <v>4310</v>
      </c>
      <c r="Q185" s="90" t="s">
        <v>3409</v>
      </c>
      <c r="R185" s="118">
        <v>1295</v>
      </c>
      <c r="S185" s="90" t="s">
        <v>2547</v>
      </c>
      <c r="T185" s="90" t="s">
        <v>2547</v>
      </c>
      <c r="U185" s="90" t="s">
        <v>2547</v>
      </c>
      <c r="V185" s="90" t="s">
        <v>18</v>
      </c>
      <c r="W185" s="90" t="s">
        <v>18</v>
      </c>
      <c r="X185" s="90" t="s">
        <v>18</v>
      </c>
      <c r="Y185" s="88" t="s">
        <v>2016</v>
      </c>
      <c r="Z185" s="88" t="s">
        <v>18</v>
      </c>
      <c r="AA185" s="88" t="s">
        <v>19</v>
      </c>
      <c r="AB185" s="88" t="s">
        <v>19</v>
      </c>
      <c r="AC185" s="88" t="s">
        <v>19</v>
      </c>
      <c r="AD185" s="88" t="s">
        <v>18</v>
      </c>
      <c r="AE185" s="88" t="s">
        <v>18</v>
      </c>
      <c r="AF185" s="88" t="s">
        <v>4202</v>
      </c>
      <c r="AG185" s="88" t="s">
        <v>4268</v>
      </c>
      <c r="AH185" s="88" t="s">
        <v>4268</v>
      </c>
    </row>
    <row r="186" spans="1:34" ht="64" x14ac:dyDescent="0.2">
      <c r="A186" s="139" t="s">
        <v>4123</v>
      </c>
      <c r="B186" s="71" t="s">
        <v>1441</v>
      </c>
      <c r="C186" s="71">
        <v>2007</v>
      </c>
      <c r="D186" s="123" t="s">
        <v>2773</v>
      </c>
      <c r="E186" s="71" t="s">
        <v>230</v>
      </c>
      <c r="F186" s="71" t="s">
        <v>1444</v>
      </c>
      <c r="G186" s="71" t="s">
        <v>1443</v>
      </c>
      <c r="H186" s="148">
        <v>125</v>
      </c>
      <c r="I186" s="148">
        <v>75.599999999999994</v>
      </c>
      <c r="J186" s="148" t="s">
        <v>4260</v>
      </c>
      <c r="K186" s="163" t="s">
        <v>4124</v>
      </c>
      <c r="L186" s="181" t="s">
        <v>443</v>
      </c>
      <c r="M186" s="140" t="s">
        <v>2774</v>
      </c>
      <c r="N186" s="149">
        <v>3</v>
      </c>
      <c r="O186" s="123" t="s">
        <v>3119</v>
      </c>
      <c r="P186" s="71" t="s">
        <v>1447</v>
      </c>
      <c r="Q186" s="71" t="s">
        <v>1445</v>
      </c>
      <c r="R186" s="71">
        <v>20</v>
      </c>
      <c r="S186" s="70" t="s">
        <v>326</v>
      </c>
      <c r="T186" s="70" t="s">
        <v>325</v>
      </c>
      <c r="U186" s="70" t="s">
        <v>255</v>
      </c>
      <c r="V186" s="70" t="s">
        <v>18</v>
      </c>
      <c r="W186" s="70" t="s">
        <v>18</v>
      </c>
      <c r="X186" s="70" t="s">
        <v>18</v>
      </c>
      <c r="Y186" s="70" t="s">
        <v>3388</v>
      </c>
      <c r="Z186" s="70" t="s">
        <v>18</v>
      </c>
      <c r="AA186" s="70" t="s">
        <v>19</v>
      </c>
      <c r="AB186" s="70" t="s">
        <v>19</v>
      </c>
      <c r="AC186" s="70" t="s">
        <v>19</v>
      </c>
      <c r="AD186" s="148" t="s">
        <v>19</v>
      </c>
      <c r="AE186" s="148" t="s">
        <v>18</v>
      </c>
      <c r="AF186" s="90" t="s">
        <v>4244</v>
      </c>
      <c r="AG186" s="90" t="s">
        <v>4244</v>
      </c>
      <c r="AH186" s="148" t="s">
        <v>4298</v>
      </c>
    </row>
    <row r="187" spans="1:34" ht="144" x14ac:dyDescent="0.2">
      <c r="A187" s="145" t="s">
        <v>4314</v>
      </c>
      <c r="B187" s="73" t="s">
        <v>1680</v>
      </c>
      <c r="C187" s="73">
        <v>2015</v>
      </c>
      <c r="D187" s="131" t="s">
        <v>2775</v>
      </c>
      <c r="E187" s="73" t="s">
        <v>230</v>
      </c>
      <c r="F187" s="73" t="s">
        <v>1678</v>
      </c>
      <c r="G187" s="73" t="s">
        <v>1679</v>
      </c>
      <c r="H187" s="70">
        <v>12527</v>
      </c>
      <c r="I187" s="70">
        <v>53.6</v>
      </c>
      <c r="J187" s="70">
        <v>10.199999999999999</v>
      </c>
      <c r="K187" s="148" t="s">
        <v>4260</v>
      </c>
      <c r="L187" s="186" t="s">
        <v>1683</v>
      </c>
      <c r="M187" s="73" t="s">
        <v>1681</v>
      </c>
      <c r="N187" s="70">
        <v>1</v>
      </c>
      <c r="O187" s="121" t="s">
        <v>3213</v>
      </c>
      <c r="P187" s="73" t="s">
        <v>1684</v>
      </c>
      <c r="Q187" s="73" t="s">
        <v>2776</v>
      </c>
      <c r="R187" s="73">
        <v>439</v>
      </c>
      <c r="S187" s="73" t="s">
        <v>255</v>
      </c>
      <c r="T187" s="73" t="s">
        <v>255</v>
      </c>
      <c r="U187" s="73" t="s">
        <v>255</v>
      </c>
      <c r="V187" s="73" t="s">
        <v>18</v>
      </c>
      <c r="W187" s="73" t="s">
        <v>18</v>
      </c>
      <c r="X187" s="73" t="s">
        <v>18</v>
      </c>
      <c r="Y187" s="73" t="s">
        <v>2016</v>
      </c>
      <c r="Z187" s="73" t="s">
        <v>18</v>
      </c>
      <c r="AA187" s="73" t="s">
        <v>1893</v>
      </c>
      <c r="AB187" s="73" t="s">
        <v>19</v>
      </c>
      <c r="AC187" s="73" t="s">
        <v>1893</v>
      </c>
      <c r="AD187" s="148" t="s">
        <v>4113</v>
      </c>
      <c r="AE187" s="148" t="s">
        <v>18</v>
      </c>
      <c r="AF187" s="148" t="s">
        <v>4245</v>
      </c>
      <c r="AG187" s="148" t="s">
        <v>4268</v>
      </c>
      <c r="AH187" s="148" t="s">
        <v>4268</v>
      </c>
    </row>
    <row r="188" spans="1:34" ht="112" x14ac:dyDescent="0.2">
      <c r="A188" s="139" t="s">
        <v>4177</v>
      </c>
      <c r="B188" s="71" t="s">
        <v>1720</v>
      </c>
      <c r="C188" s="71">
        <v>2016</v>
      </c>
      <c r="D188" s="123" t="s">
        <v>1721</v>
      </c>
      <c r="E188" s="71" t="s">
        <v>230</v>
      </c>
      <c r="F188" s="71" t="s">
        <v>1725</v>
      </c>
      <c r="G188" s="71" t="s">
        <v>1724</v>
      </c>
      <c r="H188" s="148">
        <v>223</v>
      </c>
      <c r="I188" s="148" t="s">
        <v>3935</v>
      </c>
      <c r="J188" s="148" t="s">
        <v>3935</v>
      </c>
      <c r="K188" s="163" t="s">
        <v>4176</v>
      </c>
      <c r="L188" s="181" t="s">
        <v>2777</v>
      </c>
      <c r="M188" s="140" t="s">
        <v>4174</v>
      </c>
      <c r="N188" s="149">
        <v>24</v>
      </c>
      <c r="O188" s="123" t="s">
        <v>4337</v>
      </c>
      <c r="P188" s="71" t="s">
        <v>1726</v>
      </c>
      <c r="Q188" s="71" t="s">
        <v>1727</v>
      </c>
      <c r="R188" s="71">
        <v>78</v>
      </c>
      <c r="S188" s="70" t="s">
        <v>1728</v>
      </c>
      <c r="T188" s="70" t="s">
        <v>1729</v>
      </c>
      <c r="U188" s="70" t="s">
        <v>255</v>
      </c>
      <c r="V188" s="70" t="s">
        <v>19</v>
      </c>
      <c r="W188" s="70" t="s">
        <v>18</v>
      </c>
      <c r="X188" s="70" t="s">
        <v>19</v>
      </c>
      <c r="Y188" s="70" t="s">
        <v>18</v>
      </c>
      <c r="Z188" s="70" t="s">
        <v>18</v>
      </c>
      <c r="AA188" s="70" t="s">
        <v>18</v>
      </c>
      <c r="AB188" s="70" t="s">
        <v>18</v>
      </c>
      <c r="AC188" s="70" t="s">
        <v>18</v>
      </c>
      <c r="AD188" s="148" t="s">
        <v>19</v>
      </c>
      <c r="AE188" s="148" t="s">
        <v>18</v>
      </c>
      <c r="AF188" s="90" t="s">
        <v>4244</v>
      </c>
      <c r="AG188" s="90" t="s">
        <v>4244</v>
      </c>
      <c r="AH188" s="148" t="s">
        <v>4294</v>
      </c>
    </row>
    <row r="189" spans="1:34" ht="240" x14ac:dyDescent="0.2">
      <c r="A189" s="131" t="s">
        <v>4240</v>
      </c>
      <c r="B189" s="73" t="s">
        <v>3910</v>
      </c>
      <c r="C189" s="73">
        <v>2003</v>
      </c>
      <c r="D189" s="131" t="s">
        <v>1385</v>
      </c>
      <c r="E189" s="73" t="s">
        <v>241</v>
      </c>
      <c r="F189" s="73" t="s">
        <v>3909</v>
      </c>
      <c r="G189" s="73" t="s">
        <v>4077</v>
      </c>
      <c r="H189" s="70">
        <v>6105</v>
      </c>
      <c r="I189" s="70">
        <v>64</v>
      </c>
      <c r="J189" s="70">
        <v>10</v>
      </c>
      <c r="K189" s="163" t="s">
        <v>4081</v>
      </c>
      <c r="L189" s="186" t="s">
        <v>3313</v>
      </c>
      <c r="M189" s="73" t="s">
        <v>4078</v>
      </c>
      <c r="N189" s="70">
        <f>8+3.9*12</f>
        <v>54.8</v>
      </c>
      <c r="O189" s="131" t="s">
        <v>1059</v>
      </c>
      <c r="P189" s="73" t="s">
        <v>4079</v>
      </c>
      <c r="Q189" s="73" t="s">
        <v>4080</v>
      </c>
      <c r="R189" s="73">
        <v>1975</v>
      </c>
      <c r="S189" s="73" t="s">
        <v>1893</v>
      </c>
      <c r="T189" s="73" t="s">
        <v>1893</v>
      </c>
      <c r="U189" s="73" t="s">
        <v>1893</v>
      </c>
      <c r="V189" s="73" t="s">
        <v>18</v>
      </c>
      <c r="W189" s="73" t="s">
        <v>18</v>
      </c>
      <c r="X189" s="73" t="s">
        <v>18</v>
      </c>
      <c r="Y189" s="73" t="s">
        <v>3481</v>
      </c>
      <c r="Z189" s="73" t="s">
        <v>19</v>
      </c>
      <c r="AA189" s="73" t="s">
        <v>18</v>
      </c>
      <c r="AB189" s="73" t="s">
        <v>18</v>
      </c>
      <c r="AC189" s="73" t="s">
        <v>18</v>
      </c>
      <c r="AD189" s="148" t="s">
        <v>18</v>
      </c>
      <c r="AE189" s="148" t="s">
        <v>18</v>
      </c>
      <c r="AF189" s="148" t="s">
        <v>4205</v>
      </c>
      <c r="AG189" s="148" t="s">
        <v>4268</v>
      </c>
      <c r="AH189" s="149" t="s">
        <v>4268</v>
      </c>
    </row>
    <row r="190" spans="1:34" ht="128" x14ac:dyDescent="0.2">
      <c r="A190" s="139" t="s">
        <v>4241</v>
      </c>
      <c r="B190" s="70" t="s">
        <v>1730</v>
      </c>
      <c r="C190" s="70">
        <v>2016</v>
      </c>
      <c r="D190" s="139" t="s">
        <v>1731</v>
      </c>
      <c r="E190" s="70" t="s">
        <v>230</v>
      </c>
      <c r="F190" s="70" t="s">
        <v>1021</v>
      </c>
      <c r="G190" s="70" t="s">
        <v>3509</v>
      </c>
      <c r="H190" s="148">
        <v>62</v>
      </c>
      <c r="I190" s="148" t="s">
        <v>4260</v>
      </c>
      <c r="J190" s="148" t="s">
        <v>4260</v>
      </c>
      <c r="K190" s="163" t="s">
        <v>3507</v>
      </c>
      <c r="L190" s="185" t="s">
        <v>3506</v>
      </c>
      <c r="M190" s="70" t="s">
        <v>3505</v>
      </c>
      <c r="N190" s="149">
        <f>12*4</f>
        <v>48</v>
      </c>
      <c r="O190" s="139" t="s">
        <v>4009</v>
      </c>
      <c r="P190" s="70" t="s">
        <v>1893</v>
      </c>
      <c r="Q190" s="70" t="s">
        <v>3508</v>
      </c>
      <c r="R190" s="70">
        <v>23</v>
      </c>
      <c r="S190" s="70" t="s">
        <v>1893</v>
      </c>
      <c r="T190" s="70" t="s">
        <v>3510</v>
      </c>
      <c r="U190" s="70" t="s">
        <v>1893</v>
      </c>
      <c r="V190" s="70" t="s">
        <v>19</v>
      </c>
      <c r="W190" s="70" t="s">
        <v>19</v>
      </c>
      <c r="X190" s="70" t="s">
        <v>19</v>
      </c>
      <c r="Y190" s="70" t="s">
        <v>18</v>
      </c>
      <c r="Z190" s="70" t="s">
        <v>19</v>
      </c>
      <c r="AA190" s="70" t="s">
        <v>18</v>
      </c>
      <c r="AB190" s="70" t="s">
        <v>18</v>
      </c>
      <c r="AC190" s="70" t="s">
        <v>18</v>
      </c>
      <c r="AD190" s="148" t="s">
        <v>18</v>
      </c>
      <c r="AE190" s="148" t="s">
        <v>18</v>
      </c>
      <c r="AF190" s="148" t="s">
        <v>4203</v>
      </c>
      <c r="AG190" s="148" t="s">
        <v>4268</v>
      </c>
      <c r="AH190" s="149" t="s">
        <v>4268</v>
      </c>
    </row>
    <row r="191" spans="1:34" ht="80" x14ac:dyDescent="0.2">
      <c r="A191" s="139" t="s">
        <v>3465</v>
      </c>
      <c r="B191" s="70" t="s">
        <v>1429</v>
      </c>
      <c r="C191" s="70">
        <v>2006</v>
      </c>
      <c r="D191" s="139" t="s">
        <v>1427</v>
      </c>
      <c r="E191" s="70" t="s">
        <v>230</v>
      </c>
      <c r="F191" s="70" t="s">
        <v>104</v>
      </c>
      <c r="G191" s="70" t="s">
        <v>3468</v>
      </c>
      <c r="H191" s="148">
        <v>264</v>
      </c>
      <c r="I191" s="148" t="s">
        <v>4260</v>
      </c>
      <c r="J191" s="148" t="s">
        <v>4260</v>
      </c>
      <c r="K191" s="163" t="s">
        <v>3469</v>
      </c>
      <c r="L191" s="185" t="s">
        <v>1023</v>
      </c>
      <c r="M191" s="70" t="s">
        <v>3464</v>
      </c>
      <c r="N191" s="149">
        <f>12*3</f>
        <v>36</v>
      </c>
      <c r="O191" s="139" t="s">
        <v>246</v>
      </c>
      <c r="P191" s="70" t="s">
        <v>3466</v>
      </c>
      <c r="Q191" s="70" t="s">
        <v>3467</v>
      </c>
      <c r="R191" s="70">
        <v>59</v>
      </c>
      <c r="S191" s="70" t="s">
        <v>19</v>
      </c>
      <c r="T191" s="70" t="s">
        <v>3470</v>
      </c>
      <c r="U191" s="70" t="s">
        <v>1893</v>
      </c>
      <c r="V191" s="70" t="s">
        <v>18</v>
      </c>
      <c r="W191" s="70" t="s">
        <v>18</v>
      </c>
      <c r="X191" s="70" t="s">
        <v>18</v>
      </c>
      <c r="Y191" s="70" t="s">
        <v>3388</v>
      </c>
      <c r="Z191" s="70" t="s">
        <v>18</v>
      </c>
      <c r="AA191" s="70" t="s">
        <v>18</v>
      </c>
      <c r="AB191" s="70" t="s">
        <v>18</v>
      </c>
      <c r="AC191" s="70" t="s">
        <v>19</v>
      </c>
      <c r="AD191" s="70" t="s">
        <v>18</v>
      </c>
      <c r="AE191" s="148" t="s">
        <v>18</v>
      </c>
      <c r="AF191" s="148" t="s">
        <v>4203</v>
      </c>
      <c r="AG191" s="148" t="s">
        <v>4268</v>
      </c>
      <c r="AH191" s="149" t="s">
        <v>4268</v>
      </c>
    </row>
    <row r="192" spans="1:34" ht="96" x14ac:dyDescent="0.2">
      <c r="A192" s="139" t="s">
        <v>4125</v>
      </c>
      <c r="B192" s="71" t="s">
        <v>4036</v>
      </c>
      <c r="C192" s="71">
        <v>2005</v>
      </c>
      <c r="D192" s="123" t="s">
        <v>2778</v>
      </c>
      <c r="E192" s="71" t="s">
        <v>230</v>
      </c>
      <c r="F192" s="71" t="s">
        <v>1397</v>
      </c>
      <c r="G192" s="71" t="s">
        <v>1399</v>
      </c>
      <c r="H192" s="148">
        <v>57</v>
      </c>
      <c r="I192" s="148">
        <v>56</v>
      </c>
      <c r="J192" s="148">
        <v>16</v>
      </c>
      <c r="K192" s="163" t="s">
        <v>4126</v>
      </c>
      <c r="L192" s="181" t="s">
        <v>1037</v>
      </c>
      <c r="M192" s="71" t="s">
        <v>2779</v>
      </c>
      <c r="N192" s="149">
        <v>24</v>
      </c>
      <c r="O192" s="123" t="s">
        <v>4034</v>
      </c>
      <c r="P192" s="71" t="s">
        <v>386</v>
      </c>
      <c r="Q192" s="71" t="s">
        <v>1401</v>
      </c>
      <c r="R192" s="71">
        <v>6</v>
      </c>
      <c r="S192" s="70" t="s">
        <v>3180</v>
      </c>
      <c r="T192" s="70" t="s">
        <v>35</v>
      </c>
      <c r="U192" s="70" t="s">
        <v>255</v>
      </c>
      <c r="V192" s="70" t="s">
        <v>19</v>
      </c>
      <c r="W192" s="70" t="s">
        <v>19</v>
      </c>
      <c r="X192" s="70" t="s">
        <v>18</v>
      </c>
      <c r="Y192" s="70" t="s">
        <v>18</v>
      </c>
      <c r="Z192" s="70" t="s">
        <v>19</v>
      </c>
      <c r="AA192" s="70" t="s">
        <v>18</v>
      </c>
      <c r="AB192" s="70" t="s">
        <v>18</v>
      </c>
      <c r="AC192" s="70" t="s">
        <v>18</v>
      </c>
      <c r="AD192" s="148" t="s">
        <v>18</v>
      </c>
      <c r="AE192" s="148" t="s">
        <v>18</v>
      </c>
      <c r="AF192" s="148" t="s">
        <v>4205</v>
      </c>
      <c r="AG192" s="148" t="s">
        <v>4268</v>
      </c>
      <c r="AH192" s="149" t="s">
        <v>4268</v>
      </c>
    </row>
    <row r="193" spans="1:34" ht="96" x14ac:dyDescent="0.2">
      <c r="A193" s="139" t="s">
        <v>3086</v>
      </c>
      <c r="B193" s="70" t="s">
        <v>1550</v>
      </c>
      <c r="C193" s="70">
        <v>2011</v>
      </c>
      <c r="D193" s="139" t="s">
        <v>1551</v>
      </c>
      <c r="E193" s="70" t="s">
        <v>230</v>
      </c>
      <c r="F193" s="70" t="s">
        <v>3528</v>
      </c>
      <c r="G193" s="70" t="s">
        <v>3529</v>
      </c>
      <c r="H193" s="148">
        <v>197</v>
      </c>
      <c r="I193" s="148" t="s">
        <v>4260</v>
      </c>
      <c r="J193" s="148" t="s">
        <v>4260</v>
      </c>
      <c r="K193" s="163" t="s">
        <v>3530</v>
      </c>
      <c r="L193" s="185" t="s">
        <v>443</v>
      </c>
      <c r="M193" s="70" t="s">
        <v>3527</v>
      </c>
      <c r="N193" s="149">
        <v>6</v>
      </c>
      <c r="O193" s="139" t="s">
        <v>4039</v>
      </c>
      <c r="P193" s="70" t="s">
        <v>3526</v>
      </c>
      <c r="Q193" s="70" t="s">
        <v>1893</v>
      </c>
      <c r="R193" s="70" t="s">
        <v>1893</v>
      </c>
      <c r="S193" s="70" t="s">
        <v>1893</v>
      </c>
      <c r="T193" s="70" t="s">
        <v>3532</v>
      </c>
      <c r="U193" s="70" t="s">
        <v>1893</v>
      </c>
      <c r="V193" s="70" t="s">
        <v>19</v>
      </c>
      <c r="W193" s="70" t="s">
        <v>19</v>
      </c>
      <c r="X193" s="70" t="s">
        <v>19</v>
      </c>
      <c r="Y193" s="70" t="s">
        <v>18</v>
      </c>
      <c r="Z193" s="70" t="s">
        <v>19</v>
      </c>
      <c r="AA193" s="70" t="s">
        <v>18</v>
      </c>
      <c r="AB193" s="70" t="s">
        <v>18</v>
      </c>
      <c r="AC193" s="70" t="s">
        <v>19</v>
      </c>
      <c r="AD193" s="148" t="s">
        <v>18</v>
      </c>
      <c r="AE193" s="148" t="s">
        <v>18</v>
      </c>
      <c r="AF193" s="148" t="s">
        <v>4203</v>
      </c>
      <c r="AG193" s="148" t="s">
        <v>4268</v>
      </c>
      <c r="AH193" s="149" t="s">
        <v>4268</v>
      </c>
    </row>
    <row r="194" spans="1:34" ht="192" x14ac:dyDescent="0.2">
      <c r="A194" s="139" t="s">
        <v>4242</v>
      </c>
      <c r="B194" s="70" t="s">
        <v>1521</v>
      </c>
      <c r="C194" s="70">
        <v>2010</v>
      </c>
      <c r="D194" s="139" t="s">
        <v>1520</v>
      </c>
      <c r="E194" s="70" t="s">
        <v>230</v>
      </c>
      <c r="F194" s="70" t="s">
        <v>1080</v>
      </c>
      <c r="G194" s="70" t="s">
        <v>3341</v>
      </c>
      <c r="H194" s="148">
        <v>50</v>
      </c>
      <c r="I194" s="148">
        <v>65</v>
      </c>
      <c r="J194" s="148">
        <v>14</v>
      </c>
      <c r="K194" s="163" t="s">
        <v>4243</v>
      </c>
      <c r="L194" s="185" t="s">
        <v>537</v>
      </c>
      <c r="M194" s="70" t="s">
        <v>3340</v>
      </c>
      <c r="N194" s="149">
        <v>6</v>
      </c>
      <c r="O194" s="139" t="s">
        <v>4001</v>
      </c>
      <c r="P194" s="70" t="s">
        <v>3343</v>
      </c>
      <c r="Q194" s="70" t="s">
        <v>3342</v>
      </c>
      <c r="R194" s="70">
        <v>36</v>
      </c>
      <c r="S194" s="70" t="s">
        <v>326</v>
      </c>
      <c r="T194" s="70" t="s">
        <v>3344</v>
      </c>
      <c r="U194" s="70" t="s">
        <v>484</v>
      </c>
      <c r="V194" s="70" t="s">
        <v>19</v>
      </c>
      <c r="W194" s="70" t="s">
        <v>19</v>
      </c>
      <c r="X194" s="70" t="s">
        <v>18</v>
      </c>
      <c r="Y194" s="70" t="s">
        <v>19</v>
      </c>
      <c r="Z194" s="70" t="s">
        <v>19</v>
      </c>
      <c r="AA194" s="70" t="s">
        <v>18</v>
      </c>
      <c r="AB194" s="70" t="s">
        <v>18</v>
      </c>
      <c r="AC194" s="70" t="s">
        <v>19</v>
      </c>
      <c r="AD194" s="148" t="s">
        <v>18</v>
      </c>
      <c r="AE194" s="148" t="s">
        <v>18</v>
      </c>
      <c r="AF194" s="148" t="s">
        <v>4203</v>
      </c>
      <c r="AG194" s="148" t="s">
        <v>4268</v>
      </c>
      <c r="AH194" s="149" t="s">
        <v>4268</v>
      </c>
    </row>
    <row r="195" spans="1:34" ht="48" x14ac:dyDescent="0.2">
      <c r="A195" s="193" t="s">
        <v>4178</v>
      </c>
      <c r="B195" s="71" t="s">
        <v>1522</v>
      </c>
      <c r="C195" s="71">
        <v>2010</v>
      </c>
      <c r="D195" s="123" t="s">
        <v>1524</v>
      </c>
      <c r="E195" s="71" t="s">
        <v>230</v>
      </c>
      <c r="F195" s="71" t="s">
        <v>1523</v>
      </c>
      <c r="G195" s="71" t="s">
        <v>1526</v>
      </c>
      <c r="H195" s="148">
        <v>104</v>
      </c>
      <c r="I195" s="148" t="s">
        <v>3935</v>
      </c>
      <c r="J195" s="148" t="s">
        <v>3935</v>
      </c>
      <c r="K195" s="163" t="s">
        <v>3742</v>
      </c>
      <c r="L195" s="181" t="s">
        <v>443</v>
      </c>
      <c r="M195" s="71" t="s">
        <v>2780</v>
      </c>
      <c r="N195" s="149">
        <v>13</v>
      </c>
      <c r="O195" s="123" t="s">
        <v>3181</v>
      </c>
      <c r="P195" s="71" t="s">
        <v>1528</v>
      </c>
      <c r="Q195" s="71" t="s">
        <v>1529</v>
      </c>
      <c r="R195" s="71">
        <v>24</v>
      </c>
      <c r="S195" s="70" t="s">
        <v>255</v>
      </c>
      <c r="T195" s="70" t="s">
        <v>255</v>
      </c>
      <c r="U195" s="70" t="s">
        <v>1527</v>
      </c>
      <c r="V195" s="70" t="s">
        <v>18</v>
      </c>
      <c r="W195" s="70" t="s">
        <v>18</v>
      </c>
      <c r="X195" s="70" t="s">
        <v>18</v>
      </c>
      <c r="Y195" s="70" t="s">
        <v>4338</v>
      </c>
      <c r="Z195" s="70" t="s">
        <v>18</v>
      </c>
      <c r="AA195" s="70" t="s">
        <v>18</v>
      </c>
      <c r="AB195" s="70" t="s">
        <v>18</v>
      </c>
      <c r="AC195" s="70" t="s">
        <v>19</v>
      </c>
      <c r="AD195" s="148" t="s">
        <v>4113</v>
      </c>
      <c r="AE195" s="148" t="s">
        <v>18</v>
      </c>
      <c r="AF195" s="148" t="s">
        <v>4245</v>
      </c>
      <c r="AG195" s="148" t="s">
        <v>4268</v>
      </c>
      <c r="AH195" s="148" t="s">
        <v>4268</v>
      </c>
    </row>
    <row r="196" spans="1:34" ht="96" x14ac:dyDescent="0.2">
      <c r="A196" s="139" t="s">
        <v>4191</v>
      </c>
      <c r="B196" s="70" t="s">
        <v>1688</v>
      </c>
      <c r="C196" s="70">
        <v>2015</v>
      </c>
      <c r="D196" s="139" t="s">
        <v>1687</v>
      </c>
      <c r="E196" s="70" t="s">
        <v>230</v>
      </c>
      <c r="F196" s="70" t="s">
        <v>755</v>
      </c>
      <c r="G196" s="70" t="s">
        <v>3436</v>
      </c>
      <c r="H196" s="148">
        <v>406</v>
      </c>
      <c r="I196" s="148" t="s">
        <v>4260</v>
      </c>
      <c r="J196" s="148" t="s">
        <v>4260</v>
      </c>
      <c r="K196" s="163" t="s">
        <v>3437</v>
      </c>
      <c r="L196" s="185" t="s">
        <v>723</v>
      </c>
      <c r="M196" s="70" t="s">
        <v>3434</v>
      </c>
      <c r="N196" s="149">
        <v>16</v>
      </c>
      <c r="O196" s="139" t="s">
        <v>3435</v>
      </c>
      <c r="P196" s="70" t="s">
        <v>1893</v>
      </c>
      <c r="Q196" s="70" t="s">
        <v>3438</v>
      </c>
      <c r="R196" s="70">
        <v>93</v>
      </c>
      <c r="S196" s="70" t="s">
        <v>1893</v>
      </c>
      <c r="T196" s="70" t="s">
        <v>326</v>
      </c>
      <c r="U196" s="70" t="s">
        <v>1893</v>
      </c>
      <c r="V196" s="70" t="s">
        <v>18</v>
      </c>
      <c r="W196" s="70" t="s">
        <v>18</v>
      </c>
      <c r="X196" s="70" t="s">
        <v>18</v>
      </c>
      <c r="Y196" s="70" t="s">
        <v>3439</v>
      </c>
      <c r="Z196" s="70" t="s">
        <v>18</v>
      </c>
      <c r="AA196" s="70" t="s">
        <v>19</v>
      </c>
      <c r="AB196" s="70" t="s">
        <v>18</v>
      </c>
      <c r="AC196" s="70" t="s">
        <v>18</v>
      </c>
      <c r="AD196" s="148" t="s">
        <v>18</v>
      </c>
      <c r="AE196" s="148" t="s">
        <v>18</v>
      </c>
      <c r="AF196" s="148" t="s">
        <v>4205</v>
      </c>
      <c r="AG196" s="148" t="s">
        <v>4268</v>
      </c>
      <c r="AH196" s="149" t="s">
        <v>4268</v>
      </c>
    </row>
    <row r="197" spans="1:34" ht="64" x14ac:dyDescent="0.2">
      <c r="A197" s="139" t="s">
        <v>4190</v>
      </c>
      <c r="B197" s="70" t="s">
        <v>1688</v>
      </c>
      <c r="C197" s="70">
        <v>2016</v>
      </c>
      <c r="D197" s="139" t="s">
        <v>1738</v>
      </c>
      <c r="E197" s="70" t="s">
        <v>230</v>
      </c>
      <c r="F197" s="70" t="s">
        <v>3430</v>
      </c>
      <c r="G197" s="70" t="s">
        <v>3431</v>
      </c>
      <c r="H197" s="148">
        <v>231</v>
      </c>
      <c r="I197" s="148" t="s">
        <v>4260</v>
      </c>
      <c r="J197" s="148" t="s">
        <v>4260</v>
      </c>
      <c r="K197" s="148" t="s">
        <v>4260</v>
      </c>
      <c r="L197" s="185" t="s">
        <v>723</v>
      </c>
      <c r="M197" s="139" t="s">
        <v>3429</v>
      </c>
      <c r="N197" s="149">
        <v>28</v>
      </c>
      <c r="O197" s="139" t="s">
        <v>3871</v>
      </c>
      <c r="P197" s="70" t="s">
        <v>1893</v>
      </c>
      <c r="Q197" s="70" t="s">
        <v>3432</v>
      </c>
      <c r="R197" s="70">
        <v>65</v>
      </c>
      <c r="S197" s="70" t="s">
        <v>1893</v>
      </c>
      <c r="T197" s="70" t="s">
        <v>326</v>
      </c>
      <c r="U197" s="70" t="s">
        <v>1893</v>
      </c>
      <c r="V197" s="70" t="s">
        <v>18</v>
      </c>
      <c r="W197" s="70" t="s">
        <v>18</v>
      </c>
      <c r="X197" s="70" t="s">
        <v>18</v>
      </c>
      <c r="Y197" s="70" t="s">
        <v>3433</v>
      </c>
      <c r="Z197" s="70" t="s">
        <v>18</v>
      </c>
      <c r="AA197" s="70" t="s">
        <v>19</v>
      </c>
      <c r="AB197" s="70" t="s">
        <v>18</v>
      </c>
      <c r="AC197" s="70" t="s">
        <v>18</v>
      </c>
      <c r="AD197" s="148" t="s">
        <v>19</v>
      </c>
      <c r="AE197" s="148" t="s">
        <v>18</v>
      </c>
      <c r="AF197" s="90" t="s">
        <v>4244</v>
      </c>
      <c r="AG197" s="90" t="s">
        <v>4244</v>
      </c>
      <c r="AH197" s="148" t="s">
        <v>4244</v>
      </c>
    </row>
    <row r="198" spans="1:34" ht="64" x14ac:dyDescent="0.2">
      <c r="A198" s="139" t="s">
        <v>4286</v>
      </c>
      <c r="B198" s="71" t="s">
        <v>1688</v>
      </c>
      <c r="C198" s="71">
        <v>2016</v>
      </c>
      <c r="D198" s="123" t="s">
        <v>2781</v>
      </c>
      <c r="E198" s="71" t="s">
        <v>241</v>
      </c>
      <c r="F198" s="71" t="s">
        <v>78</v>
      </c>
      <c r="G198" s="71" t="s">
        <v>2492</v>
      </c>
      <c r="H198" s="148">
        <v>119</v>
      </c>
      <c r="I198" s="148" t="s">
        <v>3935</v>
      </c>
      <c r="J198" s="148" t="s">
        <v>3935</v>
      </c>
      <c r="K198" s="148" t="s">
        <v>4260</v>
      </c>
      <c r="L198" s="181" t="s">
        <v>522</v>
      </c>
      <c r="M198" s="71" t="s">
        <v>2782</v>
      </c>
      <c r="N198" s="149">
        <v>9</v>
      </c>
      <c r="O198" s="123" t="s">
        <v>3182</v>
      </c>
      <c r="P198" s="71" t="s">
        <v>1735</v>
      </c>
      <c r="Q198" s="71" t="s">
        <v>2783</v>
      </c>
      <c r="R198" s="71">
        <v>5</v>
      </c>
      <c r="S198" s="70" t="s">
        <v>255</v>
      </c>
      <c r="T198" s="70" t="s">
        <v>594</v>
      </c>
      <c r="U198" s="70" t="s">
        <v>1733</v>
      </c>
      <c r="V198" s="70" t="s">
        <v>18</v>
      </c>
      <c r="W198" s="70" t="s">
        <v>18</v>
      </c>
      <c r="X198" s="70" t="s">
        <v>18</v>
      </c>
      <c r="Y198" s="70" t="s">
        <v>3433</v>
      </c>
      <c r="Z198" s="70" t="s">
        <v>18</v>
      </c>
      <c r="AA198" s="70" t="s">
        <v>18</v>
      </c>
      <c r="AB198" s="70" t="s">
        <v>18</v>
      </c>
      <c r="AC198" s="70" t="s">
        <v>18</v>
      </c>
      <c r="AD198" s="70" t="s">
        <v>19</v>
      </c>
      <c r="AE198" s="148" t="s">
        <v>19</v>
      </c>
      <c r="AF198" s="90" t="s">
        <v>4244</v>
      </c>
      <c r="AG198" s="90" t="s">
        <v>4244</v>
      </c>
      <c r="AH198" s="149" t="s">
        <v>4244</v>
      </c>
    </row>
    <row r="199" spans="1:34" ht="32" x14ac:dyDescent="0.2">
      <c r="A199" s="139"/>
      <c r="B199" s="71" t="s">
        <v>1358</v>
      </c>
      <c r="C199" s="71">
        <v>2011</v>
      </c>
      <c r="D199" s="123" t="s">
        <v>2784</v>
      </c>
      <c r="E199" s="71" t="s">
        <v>230</v>
      </c>
      <c r="F199" s="71" t="s">
        <v>1553</v>
      </c>
      <c r="G199" s="71" t="s">
        <v>1555</v>
      </c>
      <c r="H199" s="148">
        <v>1908</v>
      </c>
      <c r="I199" s="148">
        <v>63.6</v>
      </c>
      <c r="J199" s="148">
        <v>13.5</v>
      </c>
      <c r="K199" s="148" t="s">
        <v>4260</v>
      </c>
      <c r="L199" s="181" t="s">
        <v>1556</v>
      </c>
      <c r="M199" s="71" t="s">
        <v>2785</v>
      </c>
      <c r="N199" s="149">
        <f>27.3/30+19.8/30</f>
        <v>1.57</v>
      </c>
      <c r="O199" s="123" t="s">
        <v>3115</v>
      </c>
      <c r="P199" s="71" t="s">
        <v>1558</v>
      </c>
      <c r="Q199" s="71" t="s">
        <v>1559</v>
      </c>
      <c r="R199" s="71">
        <v>0</v>
      </c>
      <c r="S199" s="70" t="s">
        <v>255</v>
      </c>
      <c r="T199" s="70" t="s">
        <v>255</v>
      </c>
      <c r="U199" s="70" t="s">
        <v>255</v>
      </c>
      <c r="V199" s="70" t="s">
        <v>18</v>
      </c>
      <c r="W199" s="70" t="s">
        <v>18</v>
      </c>
      <c r="X199" s="70" t="s">
        <v>18</v>
      </c>
      <c r="Y199" s="70" t="s">
        <v>2016</v>
      </c>
      <c r="Z199" s="70" t="s">
        <v>18</v>
      </c>
      <c r="AA199" s="70" t="s">
        <v>18</v>
      </c>
      <c r="AB199" s="70" t="s">
        <v>19</v>
      </c>
      <c r="AC199" s="70" t="s">
        <v>19</v>
      </c>
      <c r="AD199" s="70" t="s">
        <v>19</v>
      </c>
      <c r="AE199" s="148" t="s">
        <v>19</v>
      </c>
      <c r="AF199" s="90" t="s">
        <v>4244</v>
      </c>
      <c r="AG199" s="90" t="s">
        <v>4244</v>
      </c>
      <c r="AH199" s="149" t="s">
        <v>4244</v>
      </c>
    </row>
    <row r="200" spans="1:34" ht="32" x14ac:dyDescent="0.2">
      <c r="A200" s="139" t="s">
        <v>2499</v>
      </c>
      <c r="B200" s="71" t="s">
        <v>1565</v>
      </c>
      <c r="C200" s="71">
        <v>2011</v>
      </c>
      <c r="D200" s="123" t="s">
        <v>1564</v>
      </c>
      <c r="E200" s="71" t="s">
        <v>230</v>
      </c>
      <c r="F200" s="71" t="s">
        <v>1566</v>
      </c>
      <c r="G200" s="71" t="s">
        <v>1570</v>
      </c>
      <c r="H200" s="148">
        <v>186</v>
      </c>
      <c r="I200" s="148">
        <v>80.599999999999994</v>
      </c>
      <c r="J200" s="148">
        <v>7.3</v>
      </c>
      <c r="K200" s="148" t="s">
        <v>4260</v>
      </c>
      <c r="L200" s="181" t="s">
        <v>443</v>
      </c>
      <c r="M200" s="71" t="s">
        <v>2786</v>
      </c>
      <c r="N200" s="149">
        <f>5*12</f>
        <v>60</v>
      </c>
      <c r="O200" s="123" t="s">
        <v>3120</v>
      </c>
      <c r="P200" s="71" t="s">
        <v>2787</v>
      </c>
      <c r="Q200" s="71" t="s">
        <v>1569</v>
      </c>
      <c r="R200" s="71">
        <v>120</v>
      </c>
      <c r="S200" s="70" t="s">
        <v>255</v>
      </c>
      <c r="T200" s="70" t="s">
        <v>255</v>
      </c>
      <c r="U200" s="70" t="s">
        <v>255</v>
      </c>
      <c r="V200" s="70" t="s">
        <v>18</v>
      </c>
      <c r="W200" s="70" t="s">
        <v>18</v>
      </c>
      <c r="X200" s="70" t="s">
        <v>18</v>
      </c>
      <c r="Y200" s="70"/>
      <c r="Z200" s="70"/>
      <c r="AA200" s="70"/>
      <c r="AB200" s="70"/>
      <c r="AC200" s="70"/>
      <c r="AD200" s="70" t="s">
        <v>19</v>
      </c>
      <c r="AE200" s="148" t="s">
        <v>19</v>
      </c>
      <c r="AF200" s="90" t="s">
        <v>4244</v>
      </c>
      <c r="AG200" s="90" t="s">
        <v>4244</v>
      </c>
      <c r="AH200" s="149" t="s">
        <v>4244</v>
      </c>
    </row>
    <row r="201" spans="1:34" s="90" customFormat="1" ht="96" x14ac:dyDescent="0.2">
      <c r="A201" s="145" t="s">
        <v>4135</v>
      </c>
      <c r="B201" s="73" t="s">
        <v>1486</v>
      </c>
      <c r="C201" s="73">
        <v>2009</v>
      </c>
      <c r="D201" s="131" t="s">
        <v>1485</v>
      </c>
      <c r="E201" s="73" t="s">
        <v>241</v>
      </c>
      <c r="F201" s="73" t="s">
        <v>78</v>
      </c>
      <c r="G201" s="73" t="s">
        <v>1489</v>
      </c>
      <c r="H201" s="73">
        <v>37</v>
      </c>
      <c r="I201" s="73" t="s">
        <v>3935</v>
      </c>
      <c r="J201" s="73" t="s">
        <v>3935</v>
      </c>
      <c r="K201" s="165" t="s">
        <v>3984</v>
      </c>
      <c r="L201" s="186" t="s">
        <v>1131</v>
      </c>
      <c r="M201" s="131" t="s">
        <v>3981</v>
      </c>
      <c r="N201" s="154">
        <f>12+10/4+3</f>
        <v>17.5</v>
      </c>
      <c r="O201" s="131" t="s">
        <v>3989</v>
      </c>
      <c r="P201" s="73" t="s">
        <v>1490</v>
      </c>
      <c r="Q201" s="73" t="s">
        <v>1492</v>
      </c>
      <c r="R201" s="73">
        <v>3</v>
      </c>
      <c r="S201" s="73" t="s">
        <v>1487</v>
      </c>
      <c r="T201" s="73" t="s">
        <v>1488</v>
      </c>
      <c r="U201" s="73" t="s">
        <v>1893</v>
      </c>
      <c r="V201" s="73" t="s">
        <v>18</v>
      </c>
      <c r="W201" s="73" t="s">
        <v>18</v>
      </c>
      <c r="X201" s="73" t="s">
        <v>18</v>
      </c>
      <c r="Y201" s="73" t="s">
        <v>18</v>
      </c>
      <c r="Z201" s="73" t="s">
        <v>18</v>
      </c>
      <c r="AA201" s="73" t="s">
        <v>255</v>
      </c>
      <c r="AB201" s="73" t="s">
        <v>255</v>
      </c>
      <c r="AC201" s="73" t="s">
        <v>255</v>
      </c>
      <c r="AD201" s="148" t="s">
        <v>19</v>
      </c>
      <c r="AE201" s="148" t="s">
        <v>18</v>
      </c>
      <c r="AF201" s="90" t="s">
        <v>4244</v>
      </c>
      <c r="AG201" s="90" t="s">
        <v>4244</v>
      </c>
      <c r="AH201" s="148" t="s">
        <v>4244</v>
      </c>
    </row>
    <row r="202" spans="1:34" s="90" customFormat="1" ht="64" x14ac:dyDescent="0.2">
      <c r="A202" s="139"/>
      <c r="B202" s="71" t="s">
        <v>1689</v>
      </c>
      <c r="C202" s="71">
        <v>2015</v>
      </c>
      <c r="D202" s="123" t="s">
        <v>1690</v>
      </c>
      <c r="E202" s="71" t="s">
        <v>230</v>
      </c>
      <c r="F202" s="71" t="s">
        <v>104</v>
      </c>
      <c r="G202" s="71" t="s">
        <v>1691</v>
      </c>
      <c r="H202" s="148">
        <v>579</v>
      </c>
      <c r="I202" s="148" t="s">
        <v>3935</v>
      </c>
      <c r="J202" s="148" t="s">
        <v>3935</v>
      </c>
      <c r="K202" s="148" t="s">
        <v>4260</v>
      </c>
      <c r="L202" s="181" t="s">
        <v>259</v>
      </c>
      <c r="M202" s="71" t="s">
        <v>2788</v>
      </c>
      <c r="N202" s="149">
        <v>36</v>
      </c>
      <c r="O202" s="123" t="s">
        <v>3166</v>
      </c>
      <c r="P202" s="71" t="s">
        <v>1694</v>
      </c>
      <c r="Q202" s="71" t="s">
        <v>1692</v>
      </c>
      <c r="R202" s="71">
        <v>49</v>
      </c>
      <c r="S202" s="70" t="s">
        <v>255</v>
      </c>
      <c r="T202" s="70" t="s">
        <v>1693</v>
      </c>
      <c r="U202" s="70" t="s">
        <v>255</v>
      </c>
      <c r="V202" s="70" t="s">
        <v>18</v>
      </c>
      <c r="W202" s="70" t="s">
        <v>18</v>
      </c>
      <c r="X202" s="70" t="s">
        <v>18</v>
      </c>
      <c r="Y202" s="70" t="s">
        <v>4325</v>
      </c>
      <c r="Z202" s="70" t="s">
        <v>18</v>
      </c>
      <c r="AA202" s="70" t="s">
        <v>18</v>
      </c>
      <c r="AB202" s="70" t="s">
        <v>18</v>
      </c>
      <c r="AC202" s="70" t="s">
        <v>18</v>
      </c>
      <c r="AD202" s="70" t="s">
        <v>19</v>
      </c>
      <c r="AE202" s="148" t="s">
        <v>19</v>
      </c>
      <c r="AF202" s="90" t="s">
        <v>4244</v>
      </c>
      <c r="AG202" s="90" t="s">
        <v>4244</v>
      </c>
      <c r="AH202" s="149" t="s">
        <v>4244</v>
      </c>
    </row>
    <row r="203" spans="1:34" s="90" customFormat="1" ht="112" x14ac:dyDescent="0.2">
      <c r="A203" s="139" t="s">
        <v>4137</v>
      </c>
      <c r="B203" s="71" t="s">
        <v>1660</v>
      </c>
      <c r="C203" s="71">
        <v>2014</v>
      </c>
      <c r="D203" s="123" t="s">
        <v>2789</v>
      </c>
      <c r="E203" s="71" t="s">
        <v>230</v>
      </c>
      <c r="F203" s="71" t="s">
        <v>230</v>
      </c>
      <c r="G203" s="71" t="s">
        <v>1662</v>
      </c>
      <c r="H203" s="148">
        <v>81</v>
      </c>
      <c r="I203" s="148" t="s">
        <v>3935</v>
      </c>
      <c r="J203" s="148" t="s">
        <v>3935</v>
      </c>
      <c r="K203" s="163" t="s">
        <v>4136</v>
      </c>
      <c r="L203" s="181" t="s">
        <v>522</v>
      </c>
      <c r="M203" s="71" t="s">
        <v>4073</v>
      </c>
      <c r="N203" s="149">
        <v>24</v>
      </c>
      <c r="O203" s="123" t="s">
        <v>3882</v>
      </c>
      <c r="P203" s="71" t="s">
        <v>386</v>
      </c>
      <c r="Q203" s="71" t="s">
        <v>1665</v>
      </c>
      <c r="R203" s="71">
        <v>19</v>
      </c>
      <c r="S203" s="70" t="s">
        <v>255</v>
      </c>
      <c r="T203" s="70" t="s">
        <v>255</v>
      </c>
      <c r="U203" s="70" t="s">
        <v>255</v>
      </c>
      <c r="V203" s="70" t="s">
        <v>18</v>
      </c>
      <c r="W203" s="70" t="s">
        <v>18</v>
      </c>
      <c r="X203" s="70" t="s">
        <v>19</v>
      </c>
      <c r="Y203" s="70" t="s">
        <v>3388</v>
      </c>
      <c r="Z203" s="70" t="s">
        <v>18</v>
      </c>
      <c r="AA203" s="70" t="s">
        <v>18</v>
      </c>
      <c r="AB203" s="70" t="s">
        <v>18</v>
      </c>
      <c r="AC203" s="70" t="s">
        <v>18</v>
      </c>
      <c r="AD203" s="90" t="s">
        <v>4113</v>
      </c>
      <c r="AE203" s="148" t="s">
        <v>18</v>
      </c>
      <c r="AF203" s="148" t="s">
        <v>4245</v>
      </c>
      <c r="AG203" s="148" t="s">
        <v>4268</v>
      </c>
      <c r="AH203" s="90" t="s">
        <v>4268</v>
      </c>
    </row>
    <row r="204" spans="1:34" s="88" customFormat="1" ht="64" x14ac:dyDescent="0.2">
      <c r="A204" s="139" t="s">
        <v>3231</v>
      </c>
      <c r="B204" s="70" t="s">
        <v>1746</v>
      </c>
      <c r="C204" s="70">
        <v>2017</v>
      </c>
      <c r="D204" s="139" t="s">
        <v>1747</v>
      </c>
      <c r="E204" s="70" t="s">
        <v>241</v>
      </c>
      <c r="F204" s="70" t="s">
        <v>3740</v>
      </c>
      <c r="G204" s="70" t="s">
        <v>3741</v>
      </c>
      <c r="H204" s="148">
        <v>104</v>
      </c>
      <c r="I204" s="148" t="s">
        <v>4260</v>
      </c>
      <c r="J204" s="148" t="s">
        <v>4260</v>
      </c>
      <c r="K204" s="163" t="s">
        <v>3742</v>
      </c>
      <c r="L204" s="185" t="s">
        <v>802</v>
      </c>
      <c r="M204" s="70" t="s">
        <v>3744</v>
      </c>
      <c r="N204" s="149">
        <v>1</v>
      </c>
      <c r="O204" s="139" t="s">
        <v>3747</v>
      </c>
      <c r="P204" s="70" t="s">
        <v>3743</v>
      </c>
      <c r="Q204" s="70" t="s">
        <v>2057</v>
      </c>
      <c r="R204" s="70">
        <v>0</v>
      </c>
      <c r="S204" s="70" t="s">
        <v>1893</v>
      </c>
      <c r="T204" s="70" t="s">
        <v>3745</v>
      </c>
      <c r="U204" s="70" t="s">
        <v>1893</v>
      </c>
      <c r="V204" s="70" t="s">
        <v>18</v>
      </c>
      <c r="W204" s="70" t="s">
        <v>18</v>
      </c>
      <c r="X204" s="70" t="s">
        <v>18</v>
      </c>
      <c r="Y204" s="70" t="s">
        <v>3746</v>
      </c>
      <c r="Z204" s="70" t="s">
        <v>18</v>
      </c>
      <c r="AA204" s="70" t="s">
        <v>18</v>
      </c>
      <c r="AB204" s="70" t="s">
        <v>18</v>
      </c>
      <c r="AC204" s="70" t="s">
        <v>18</v>
      </c>
      <c r="AD204" s="148" t="s">
        <v>18</v>
      </c>
      <c r="AE204" s="148" t="s">
        <v>18</v>
      </c>
      <c r="AF204" s="90" t="s">
        <v>4203</v>
      </c>
      <c r="AG204" s="148" t="s">
        <v>4268</v>
      </c>
      <c r="AH204" s="90" t="s">
        <v>4268</v>
      </c>
    </row>
    <row r="205" spans="1:34" s="90" customFormat="1" ht="80" x14ac:dyDescent="0.2">
      <c r="A205" s="139" t="s">
        <v>3085</v>
      </c>
      <c r="B205" s="70" t="s">
        <v>1450</v>
      </c>
      <c r="C205" s="70">
        <v>2007</v>
      </c>
      <c r="D205" s="139" t="s">
        <v>1363</v>
      </c>
      <c r="E205" s="70" t="s">
        <v>230</v>
      </c>
      <c r="F205" s="70" t="s">
        <v>3712</v>
      </c>
      <c r="G205" s="70" t="s">
        <v>3710</v>
      </c>
      <c r="H205" s="148">
        <v>546</v>
      </c>
      <c r="I205" s="148" t="s">
        <v>4260</v>
      </c>
      <c r="J205" s="148" t="s">
        <v>4260</v>
      </c>
      <c r="K205" s="163" t="s">
        <v>3711</v>
      </c>
      <c r="L205" s="185" t="s">
        <v>522</v>
      </c>
      <c r="M205" s="70" t="s">
        <v>3709</v>
      </c>
      <c r="N205" s="149">
        <v>3.25</v>
      </c>
      <c r="O205" s="139" t="s">
        <v>3713</v>
      </c>
      <c r="P205" s="70" t="s">
        <v>3714</v>
      </c>
      <c r="Q205" s="70" t="s">
        <v>3708</v>
      </c>
      <c r="R205" s="70">
        <v>143</v>
      </c>
      <c r="S205" s="70" t="s">
        <v>3707</v>
      </c>
      <c r="T205" s="70" t="s">
        <v>326</v>
      </c>
      <c r="U205" s="70" t="s">
        <v>326</v>
      </c>
      <c r="V205" s="70" t="s">
        <v>18</v>
      </c>
      <c r="W205" s="70" t="s">
        <v>18</v>
      </c>
      <c r="X205" s="70" t="s">
        <v>18</v>
      </c>
      <c r="Y205" s="70" t="s">
        <v>3481</v>
      </c>
      <c r="Z205" s="70" t="s">
        <v>18</v>
      </c>
      <c r="AA205" s="70" t="s">
        <v>18</v>
      </c>
      <c r="AB205" s="70" t="s">
        <v>18</v>
      </c>
      <c r="AC205" s="70" t="s">
        <v>18</v>
      </c>
      <c r="AD205" s="148" t="s">
        <v>18</v>
      </c>
      <c r="AE205" s="148" t="s">
        <v>18</v>
      </c>
      <c r="AF205" s="90" t="s">
        <v>4205</v>
      </c>
      <c r="AG205" s="148" t="s">
        <v>4268</v>
      </c>
      <c r="AH205" s="90" t="s">
        <v>4268</v>
      </c>
    </row>
    <row r="206" spans="1:34" s="69" customFormat="1" ht="128" x14ac:dyDescent="0.2">
      <c r="A206" s="91" t="s">
        <v>4324</v>
      </c>
      <c r="B206" s="91" t="s">
        <v>1638</v>
      </c>
      <c r="C206" s="91">
        <v>2013</v>
      </c>
      <c r="D206" s="91" t="s">
        <v>1637</v>
      </c>
      <c r="E206" s="91" t="s">
        <v>230</v>
      </c>
      <c r="F206" s="91" t="s">
        <v>3369</v>
      </c>
      <c r="G206" s="91" t="s">
        <v>3371</v>
      </c>
      <c r="H206" s="90">
        <v>122</v>
      </c>
      <c r="I206" s="90" t="s">
        <v>4260</v>
      </c>
      <c r="J206" s="90" t="s">
        <v>4260</v>
      </c>
      <c r="K206" s="90" t="s">
        <v>4260</v>
      </c>
      <c r="L206" s="199" t="s">
        <v>1023</v>
      </c>
      <c r="M206" s="90" t="s">
        <v>3373</v>
      </c>
      <c r="N206" s="90">
        <f>4/30+23.5/30</f>
        <v>0.91666666666666663</v>
      </c>
      <c r="O206" s="91" t="s">
        <v>3372</v>
      </c>
      <c r="P206" s="90" t="s">
        <v>1558</v>
      </c>
      <c r="Q206" s="90" t="s">
        <v>1782</v>
      </c>
      <c r="R206" s="90" t="s">
        <v>1893</v>
      </c>
      <c r="S206" s="90" t="s">
        <v>255</v>
      </c>
      <c r="T206" s="90" t="s">
        <v>3370</v>
      </c>
      <c r="U206" s="90" t="s">
        <v>255</v>
      </c>
      <c r="V206" s="90" t="s">
        <v>18</v>
      </c>
      <c r="W206" s="90" t="s">
        <v>18</v>
      </c>
      <c r="X206" s="90" t="s">
        <v>18</v>
      </c>
      <c r="Y206" s="88" t="s">
        <v>19</v>
      </c>
      <c r="Z206" s="88" t="s">
        <v>18</v>
      </c>
      <c r="AA206" s="88" t="s">
        <v>18</v>
      </c>
      <c r="AB206" s="88" t="s">
        <v>18</v>
      </c>
      <c r="AC206" s="88" t="s">
        <v>19</v>
      </c>
      <c r="AD206" s="88" t="s">
        <v>18</v>
      </c>
      <c r="AE206" s="88" t="s">
        <v>18</v>
      </c>
      <c r="AF206" s="88" t="s">
        <v>4203</v>
      </c>
      <c r="AG206" s="88" t="s">
        <v>4268</v>
      </c>
      <c r="AH206" s="88" t="s">
        <v>4268</v>
      </c>
    </row>
    <row r="207" spans="1:34" s="88" customFormat="1" ht="64" x14ac:dyDescent="0.2">
      <c r="A207" s="139" t="s">
        <v>1748</v>
      </c>
      <c r="B207" s="71" t="s">
        <v>1750</v>
      </c>
      <c r="C207" s="71">
        <v>2017</v>
      </c>
      <c r="D207" s="123" t="s">
        <v>2790</v>
      </c>
      <c r="E207" s="71" t="s">
        <v>230</v>
      </c>
      <c r="F207" s="71" t="s">
        <v>104</v>
      </c>
      <c r="G207" s="71" t="s">
        <v>1752</v>
      </c>
      <c r="H207" s="148">
        <v>6625</v>
      </c>
      <c r="I207" s="148" t="s">
        <v>4260</v>
      </c>
      <c r="J207" s="148" t="s">
        <v>4260</v>
      </c>
      <c r="K207" s="148" t="s">
        <v>4260</v>
      </c>
      <c r="L207" s="181" t="s">
        <v>1646</v>
      </c>
      <c r="M207" s="71" t="s">
        <v>2590</v>
      </c>
      <c r="N207" s="149">
        <v>12</v>
      </c>
      <c r="O207" s="123" t="s">
        <v>4043</v>
      </c>
      <c r="P207" s="71" t="s">
        <v>386</v>
      </c>
      <c r="Q207" s="71" t="s">
        <v>1753</v>
      </c>
      <c r="R207" s="71" t="s">
        <v>1893</v>
      </c>
      <c r="S207" s="70" t="s">
        <v>1751</v>
      </c>
      <c r="T207" s="70" t="s">
        <v>1719</v>
      </c>
      <c r="U207" s="70" t="s">
        <v>255</v>
      </c>
      <c r="V207" s="70" t="s">
        <v>18</v>
      </c>
      <c r="W207" s="70" t="s">
        <v>18</v>
      </c>
      <c r="X207" s="70" t="s">
        <v>18</v>
      </c>
      <c r="Y207" s="70" t="s">
        <v>3388</v>
      </c>
      <c r="Z207" s="70" t="s">
        <v>18</v>
      </c>
      <c r="AA207" s="70" t="s">
        <v>18</v>
      </c>
      <c r="AB207" s="70" t="s">
        <v>18</v>
      </c>
      <c r="AC207" s="70" t="s">
        <v>18</v>
      </c>
      <c r="AD207" s="70" t="s">
        <v>19</v>
      </c>
      <c r="AE207" s="148" t="s">
        <v>19</v>
      </c>
      <c r="AF207" s="90" t="s">
        <v>4244</v>
      </c>
      <c r="AG207" s="90" t="s">
        <v>4244</v>
      </c>
      <c r="AH207" s="149" t="s">
        <v>4244</v>
      </c>
    </row>
    <row r="208" spans="1:34" s="88" customFormat="1" ht="32" x14ac:dyDescent="0.2">
      <c r="A208" s="139"/>
      <c r="B208" s="71" t="s">
        <v>1639</v>
      </c>
      <c r="C208" s="71">
        <v>2013</v>
      </c>
      <c r="D208" s="123" t="s">
        <v>2791</v>
      </c>
      <c r="E208" s="71" t="s">
        <v>241</v>
      </c>
      <c r="F208" s="71" t="s">
        <v>1641</v>
      </c>
      <c r="G208" s="71" t="s">
        <v>1643</v>
      </c>
      <c r="H208" s="148">
        <v>118</v>
      </c>
      <c r="I208" s="148" t="s">
        <v>3935</v>
      </c>
      <c r="J208" s="148" t="s">
        <v>3935</v>
      </c>
      <c r="K208" s="148" t="s">
        <v>4260</v>
      </c>
      <c r="L208" s="181" t="s">
        <v>1646</v>
      </c>
      <c r="M208" s="71" t="s">
        <v>2885</v>
      </c>
      <c r="N208" s="149">
        <f>24/4+12/4</f>
        <v>9</v>
      </c>
      <c r="O208" s="123" t="s">
        <v>3114</v>
      </c>
      <c r="P208" s="71" t="s">
        <v>2793</v>
      </c>
      <c r="Q208" s="71" t="s">
        <v>1642</v>
      </c>
      <c r="R208" s="71">
        <v>21</v>
      </c>
      <c r="S208" s="70" t="s">
        <v>326</v>
      </c>
      <c r="T208" s="70" t="s">
        <v>1488</v>
      </c>
      <c r="U208" s="70" t="s">
        <v>255</v>
      </c>
      <c r="V208" s="70" t="s">
        <v>18</v>
      </c>
      <c r="W208" s="70" t="s">
        <v>18</v>
      </c>
      <c r="X208" s="70" t="s">
        <v>18</v>
      </c>
      <c r="Y208" s="70" t="s">
        <v>3388</v>
      </c>
      <c r="Z208" s="70" t="s">
        <v>18</v>
      </c>
      <c r="AA208" s="70" t="s">
        <v>18</v>
      </c>
      <c r="AB208" s="70" t="s">
        <v>18</v>
      </c>
      <c r="AC208" s="70" t="s">
        <v>18</v>
      </c>
      <c r="AD208" s="70" t="s">
        <v>19</v>
      </c>
      <c r="AE208" s="148" t="s">
        <v>19</v>
      </c>
      <c r="AF208" s="90" t="s">
        <v>4244</v>
      </c>
      <c r="AG208" s="90" t="s">
        <v>4244</v>
      </c>
      <c r="AH208" s="149" t="s">
        <v>4244</v>
      </c>
    </row>
    <row r="209" spans="1:34" s="88" customFormat="1" ht="48" x14ac:dyDescent="0.2">
      <c r="A209" s="139" t="s">
        <v>1762</v>
      </c>
      <c r="B209" s="71" t="s">
        <v>1754</v>
      </c>
      <c r="C209" s="71">
        <v>2017</v>
      </c>
      <c r="D209" s="123" t="s">
        <v>2794</v>
      </c>
      <c r="E209" s="71" t="s">
        <v>241</v>
      </c>
      <c r="F209" s="71" t="s">
        <v>2795</v>
      </c>
      <c r="G209" s="71" t="s">
        <v>1757</v>
      </c>
      <c r="H209" s="148">
        <v>3251</v>
      </c>
      <c r="I209" s="148" t="s">
        <v>3935</v>
      </c>
      <c r="J209" s="148" t="s">
        <v>3935</v>
      </c>
      <c r="K209" s="148" t="s">
        <v>4260</v>
      </c>
      <c r="L209" s="181" t="s">
        <v>1758</v>
      </c>
      <c r="M209" s="71" t="s">
        <v>1759</v>
      </c>
      <c r="N209" s="149">
        <f>7/30+12/4</f>
        <v>3.2333333333333334</v>
      </c>
      <c r="O209" s="123" t="s">
        <v>3184</v>
      </c>
      <c r="P209" s="71" t="s">
        <v>1760</v>
      </c>
      <c r="Q209" s="71" t="s">
        <v>1761</v>
      </c>
      <c r="R209" s="71">
        <v>393</v>
      </c>
      <c r="S209" s="70" t="s">
        <v>255</v>
      </c>
      <c r="T209" s="70" t="s">
        <v>255</v>
      </c>
      <c r="U209" s="70" t="s">
        <v>255</v>
      </c>
      <c r="V209" s="70" t="s">
        <v>18</v>
      </c>
      <c r="W209" s="70" t="s">
        <v>18</v>
      </c>
      <c r="X209" s="70" t="s">
        <v>18</v>
      </c>
      <c r="Y209" s="70" t="s">
        <v>4325</v>
      </c>
      <c r="Z209" s="70" t="s">
        <v>18</v>
      </c>
      <c r="AA209" s="70" t="s">
        <v>1893</v>
      </c>
      <c r="AB209" s="70" t="s">
        <v>1893</v>
      </c>
      <c r="AC209" s="70" t="s">
        <v>1893</v>
      </c>
      <c r="AD209" s="70" t="s">
        <v>19</v>
      </c>
      <c r="AE209" s="148" t="s">
        <v>19</v>
      </c>
      <c r="AF209" s="90" t="s">
        <v>4244</v>
      </c>
      <c r="AG209" s="90" t="s">
        <v>4244</v>
      </c>
      <c r="AH209" s="149" t="s">
        <v>4244</v>
      </c>
    </row>
  </sheetData>
  <autoFilter ref="A1:AH211">
    <sortState ref="A2:AH208">
      <sortCondition ref="B1:B209"/>
    </sortState>
  </autoFilter>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
  <sheetViews>
    <sheetView workbookViewId="0">
      <selection activeCell="A2" sqref="A2:XFD2"/>
    </sheetView>
  </sheetViews>
  <sheetFormatPr baseColWidth="10" defaultRowHeight="16" x14ac:dyDescent="0.2"/>
  <sheetData>
    <row r="1" spans="1:31" s="37" customFormat="1" ht="17" thickBot="1" x14ac:dyDescent="0.25">
      <c r="A1" s="63" t="s">
        <v>3874</v>
      </c>
      <c r="B1" s="67" t="s">
        <v>0</v>
      </c>
      <c r="C1" s="67" t="s">
        <v>1</v>
      </c>
      <c r="D1" s="151" t="s">
        <v>4</v>
      </c>
      <c r="E1" s="67" t="s">
        <v>2</v>
      </c>
      <c r="F1" s="67" t="s">
        <v>3593</v>
      </c>
      <c r="G1" s="67" t="s">
        <v>3185</v>
      </c>
      <c r="H1" s="65" t="s">
        <v>3763</v>
      </c>
      <c r="I1" s="65" t="s">
        <v>3764</v>
      </c>
      <c r="J1" s="65" t="s">
        <v>3765</v>
      </c>
      <c r="K1" s="164" t="s">
        <v>3356</v>
      </c>
      <c r="L1" s="67" t="s">
        <v>5</v>
      </c>
      <c r="M1" s="67" t="s">
        <v>3359</v>
      </c>
      <c r="N1" s="152" t="s">
        <v>3766</v>
      </c>
      <c r="O1" s="67" t="s">
        <v>3357</v>
      </c>
      <c r="P1" s="67" t="s">
        <v>3</v>
      </c>
      <c r="Q1" s="67" t="s">
        <v>6</v>
      </c>
      <c r="R1" s="67" t="s">
        <v>3186</v>
      </c>
      <c r="S1" s="63" t="s">
        <v>7</v>
      </c>
      <c r="T1" s="63" t="s">
        <v>8</v>
      </c>
      <c r="U1" s="63" t="s">
        <v>3187</v>
      </c>
      <c r="V1" s="66" t="s">
        <v>9</v>
      </c>
      <c r="W1" s="66" t="s">
        <v>10</v>
      </c>
      <c r="X1" s="66" t="s">
        <v>11</v>
      </c>
      <c r="Y1" s="67" t="s">
        <v>242</v>
      </c>
      <c r="Z1" s="67" t="s">
        <v>233</v>
      </c>
      <c r="AA1" s="153" t="s">
        <v>250</v>
      </c>
      <c r="AB1" s="153" t="s">
        <v>248</v>
      </c>
      <c r="AC1" s="153" t="s">
        <v>249</v>
      </c>
      <c r="AD1" s="68" t="s">
        <v>4089</v>
      </c>
      <c r="AE1" s="148" t="s">
        <v>4097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
  <sheetViews>
    <sheetView workbookViewId="0">
      <selection activeCell="A3" sqref="A3"/>
    </sheetView>
  </sheetViews>
  <sheetFormatPr baseColWidth="10" defaultRowHeight="16" x14ac:dyDescent="0.2"/>
  <sheetData>
    <row r="1" spans="1:25" ht="17" thickBot="1" x14ac:dyDescent="0.25">
      <c r="A1" s="63" t="s">
        <v>261</v>
      </c>
      <c r="B1" s="64" t="s">
        <v>0</v>
      </c>
      <c r="C1" s="106" t="s">
        <v>1</v>
      </c>
      <c r="D1" s="64" t="s">
        <v>4</v>
      </c>
      <c r="E1" s="64" t="s">
        <v>2</v>
      </c>
      <c r="F1" s="64" t="s">
        <v>2555</v>
      </c>
      <c r="G1" s="64" t="s">
        <v>2556</v>
      </c>
      <c r="H1" s="64" t="s">
        <v>5</v>
      </c>
      <c r="I1" s="64" t="s">
        <v>475</v>
      </c>
      <c r="J1" s="65" t="s">
        <v>2809</v>
      </c>
      <c r="K1" s="64" t="s">
        <v>2557</v>
      </c>
      <c r="L1" s="64" t="s">
        <v>3</v>
      </c>
      <c r="M1" s="64" t="s">
        <v>6</v>
      </c>
      <c r="N1" s="64" t="s">
        <v>2558</v>
      </c>
      <c r="O1" s="63" t="s">
        <v>7</v>
      </c>
      <c r="P1" s="63" t="s">
        <v>8</v>
      </c>
      <c r="Q1" s="63" t="s">
        <v>3111</v>
      </c>
      <c r="R1" s="66" t="s">
        <v>391</v>
      </c>
      <c r="S1" s="66" t="s">
        <v>10</v>
      </c>
      <c r="T1" s="66" t="s">
        <v>11</v>
      </c>
      <c r="U1" s="67" t="s">
        <v>242</v>
      </c>
      <c r="V1" s="67" t="s">
        <v>233</v>
      </c>
      <c r="W1" s="68" t="s">
        <v>250</v>
      </c>
      <c r="X1" s="68" t="s">
        <v>248</v>
      </c>
      <c r="Y1" s="68" t="s">
        <v>249</v>
      </c>
    </row>
    <row r="2" spans="1:25" s="80" customFormat="1" x14ac:dyDescent="0.2">
      <c r="A2" s="80" t="s">
        <v>3247</v>
      </c>
      <c r="B2" s="73" t="s">
        <v>600</v>
      </c>
      <c r="C2" s="90">
        <v>2005</v>
      </c>
      <c r="D2" s="80" t="s">
        <v>3006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4"/>
  <sheetViews>
    <sheetView tabSelected="1" workbookViewId="0">
      <pane xSplit="2" ySplit="1" topLeftCell="C39" activePane="bottomRight" state="frozen"/>
      <selection pane="topRight" activeCell="C1" sqref="C1"/>
      <selection pane="bottomLeft" activeCell="A2" sqref="A2"/>
      <selection pane="bottomRight" activeCell="A53" sqref="A53"/>
    </sheetView>
  </sheetViews>
  <sheetFormatPr baseColWidth="10" defaultRowHeight="16" x14ac:dyDescent="0.2"/>
  <cols>
    <col min="1" max="1" width="42.5" style="88" customWidth="1"/>
    <col min="2" max="2" width="15.83203125" style="88" customWidth="1"/>
    <col min="3" max="3" width="7.33203125" style="88" customWidth="1"/>
    <col min="4" max="4" width="48.33203125" style="88" customWidth="1"/>
    <col min="5" max="5" width="16.5" style="88" customWidth="1"/>
    <col min="6" max="6" width="16.1640625" style="88" customWidth="1"/>
    <col min="7" max="7" width="29.83203125" style="88" customWidth="1"/>
    <col min="8" max="8" width="24.83203125" style="88" customWidth="1"/>
    <col min="9" max="9" width="21.5" style="88" customWidth="1"/>
    <col min="10" max="10" width="42" style="88" customWidth="1"/>
    <col min="11" max="11" width="22.6640625" style="88" customWidth="1"/>
    <col min="12" max="12" width="30.83203125" style="88" customWidth="1"/>
    <col min="13" max="13" width="17.83203125" style="88" customWidth="1"/>
    <col min="14" max="14" width="13.33203125" style="88" customWidth="1"/>
    <col min="15" max="15" width="16.1640625" style="88" customWidth="1"/>
    <col min="16" max="16" width="18.5" style="88" customWidth="1"/>
    <col min="17" max="19" width="10.83203125" style="88"/>
    <col min="20" max="21" width="12.83203125" style="88" customWidth="1"/>
    <col min="22" max="22" width="12.5" style="88" customWidth="1"/>
    <col min="23" max="16384" width="10.83203125" style="88"/>
  </cols>
  <sheetData>
    <row r="1" spans="1:33" ht="33" thickBot="1" x14ac:dyDescent="0.25">
      <c r="A1" s="128" t="s">
        <v>3894</v>
      </c>
      <c r="B1" s="119" t="s">
        <v>0</v>
      </c>
      <c r="C1" s="119" t="s">
        <v>1</v>
      </c>
      <c r="D1" s="129" t="s">
        <v>4</v>
      </c>
      <c r="E1" s="119" t="s">
        <v>2</v>
      </c>
      <c r="F1" s="119" t="s">
        <v>3593</v>
      </c>
      <c r="G1" s="119" t="s">
        <v>3185</v>
      </c>
      <c r="H1" s="117" t="s">
        <v>3763</v>
      </c>
      <c r="I1" s="117" t="s">
        <v>3764</v>
      </c>
      <c r="J1" s="117" t="s">
        <v>3765</v>
      </c>
      <c r="K1" s="93" t="s">
        <v>3356</v>
      </c>
      <c r="L1" s="93" t="s">
        <v>5</v>
      </c>
      <c r="M1" s="93" t="s">
        <v>3359</v>
      </c>
      <c r="N1" s="93" t="s">
        <v>3766</v>
      </c>
      <c r="O1" s="93" t="s">
        <v>3357</v>
      </c>
      <c r="P1" s="93" t="s">
        <v>3</v>
      </c>
      <c r="Q1" s="93" t="s">
        <v>6</v>
      </c>
      <c r="R1" s="93" t="s">
        <v>3186</v>
      </c>
      <c r="S1" s="92" t="s">
        <v>7</v>
      </c>
      <c r="T1" s="92" t="s">
        <v>8</v>
      </c>
      <c r="U1" s="92" t="s">
        <v>3187</v>
      </c>
      <c r="V1" s="95" t="s">
        <v>9</v>
      </c>
      <c r="W1" s="95" t="s">
        <v>10</v>
      </c>
      <c r="X1" s="95" t="s">
        <v>11</v>
      </c>
      <c r="Y1" s="93" t="s">
        <v>242</v>
      </c>
      <c r="Z1" s="93" t="s">
        <v>233</v>
      </c>
      <c r="AA1" s="115" t="s">
        <v>250</v>
      </c>
      <c r="AB1" s="115" t="s">
        <v>248</v>
      </c>
      <c r="AC1" s="115" t="s">
        <v>249</v>
      </c>
    </row>
    <row r="2" spans="1:33" s="109" customFormat="1" ht="80" x14ac:dyDescent="0.2">
      <c r="A2" s="134" t="s">
        <v>278</v>
      </c>
      <c r="B2" s="96" t="s">
        <v>990</v>
      </c>
      <c r="C2" s="135">
        <v>2015</v>
      </c>
      <c r="D2" s="96" t="s">
        <v>989</v>
      </c>
      <c r="E2" s="96" t="s">
        <v>230</v>
      </c>
      <c r="F2" s="96" t="s">
        <v>991</v>
      </c>
      <c r="G2" s="96" t="s">
        <v>244</v>
      </c>
      <c r="H2" s="97"/>
      <c r="I2" s="97"/>
      <c r="J2" s="97"/>
      <c r="K2" s="97"/>
      <c r="L2" s="88" t="s">
        <v>245</v>
      </c>
      <c r="M2" s="88"/>
      <c r="N2" s="97"/>
      <c r="O2" s="88" t="s">
        <v>243</v>
      </c>
      <c r="P2" s="88"/>
      <c r="Q2" s="88"/>
      <c r="R2" s="88"/>
      <c r="S2" s="88"/>
      <c r="T2" s="88"/>
      <c r="U2" s="88"/>
      <c r="V2" s="88"/>
      <c r="W2" s="88"/>
      <c r="X2" s="88"/>
      <c r="Y2" s="88"/>
      <c r="Z2" s="88"/>
      <c r="AA2" s="88" t="s">
        <v>251</v>
      </c>
      <c r="AB2" s="88"/>
      <c r="AC2" s="88"/>
      <c r="AD2" s="173" t="s">
        <v>19</v>
      </c>
      <c r="AE2" s="177" t="s">
        <v>18</v>
      </c>
      <c r="AF2" s="177" t="s">
        <v>4202</v>
      </c>
      <c r="AG2" s="177" t="s">
        <v>4273</v>
      </c>
    </row>
    <row r="3" spans="1:33" ht="48" customHeight="1" x14ac:dyDescent="0.2">
      <c r="A3" s="131" t="s">
        <v>4340</v>
      </c>
      <c r="B3" s="131" t="s">
        <v>2088</v>
      </c>
      <c r="C3" s="131">
        <v>2002</v>
      </c>
      <c r="D3" s="121" t="s">
        <v>2087</v>
      </c>
      <c r="E3" s="131" t="s">
        <v>230</v>
      </c>
      <c r="F3" s="131" t="s">
        <v>2143</v>
      </c>
      <c r="G3" s="131" t="s">
        <v>2144</v>
      </c>
      <c r="H3" s="55">
        <v>77</v>
      </c>
      <c r="I3" s="55">
        <v>65.900000000000006</v>
      </c>
      <c r="J3" s="55">
        <v>8.1</v>
      </c>
      <c r="K3" s="55" t="s">
        <v>4260</v>
      </c>
      <c r="L3" s="145" t="s">
        <v>2145</v>
      </c>
      <c r="M3" s="131" t="s">
        <v>2146</v>
      </c>
      <c r="N3" s="194">
        <v>41</v>
      </c>
      <c r="O3" s="121" t="s">
        <v>4274</v>
      </c>
      <c r="P3" s="131" t="s">
        <v>1782</v>
      </c>
      <c r="Q3" s="131" t="s">
        <v>255</v>
      </c>
      <c r="R3" s="131" t="s">
        <v>1893</v>
      </c>
      <c r="S3" s="131" t="s">
        <v>255</v>
      </c>
      <c r="T3" s="131" t="s">
        <v>2148</v>
      </c>
      <c r="U3" s="131" t="s">
        <v>255</v>
      </c>
      <c r="V3" s="131" t="s">
        <v>2149</v>
      </c>
      <c r="W3" s="131" t="s">
        <v>255</v>
      </c>
      <c r="X3" s="131" t="s">
        <v>255</v>
      </c>
    </row>
    <row r="4" spans="1:33" ht="112" customHeight="1" x14ac:dyDescent="0.2">
      <c r="A4" s="96" t="s">
        <v>3978</v>
      </c>
      <c r="B4" s="96" t="s">
        <v>1287</v>
      </c>
      <c r="C4" s="96">
        <v>2017</v>
      </c>
      <c r="D4" s="96" t="s">
        <v>1286</v>
      </c>
      <c r="E4" s="96"/>
      <c r="F4" s="96"/>
      <c r="G4" s="96"/>
      <c r="H4" s="90"/>
      <c r="I4" s="90"/>
      <c r="J4" s="90"/>
      <c r="K4" s="90"/>
      <c r="L4" s="88" t="s">
        <v>439</v>
      </c>
      <c r="N4" s="90"/>
    </row>
    <row r="5" spans="1:33" s="96" customFormat="1" ht="70" customHeight="1" x14ac:dyDescent="0.2">
      <c r="A5" s="96" t="s">
        <v>2506</v>
      </c>
      <c r="B5" s="96" t="s">
        <v>536</v>
      </c>
      <c r="C5" s="96">
        <v>2010</v>
      </c>
      <c r="D5" s="96" t="s">
        <v>535</v>
      </c>
      <c r="E5" s="96" t="s">
        <v>241</v>
      </c>
      <c r="F5" s="96" t="s">
        <v>274</v>
      </c>
      <c r="G5" s="96" t="s">
        <v>541</v>
      </c>
      <c r="H5" s="104"/>
      <c r="I5" s="104"/>
      <c r="J5" s="104"/>
      <c r="K5" s="104"/>
      <c r="L5" s="88" t="s">
        <v>537</v>
      </c>
      <c r="M5" s="88" t="s">
        <v>1930</v>
      </c>
      <c r="N5" s="104"/>
      <c r="O5" s="88" t="s">
        <v>3198</v>
      </c>
      <c r="P5" s="88" t="s">
        <v>538</v>
      </c>
      <c r="Q5" s="88" t="s">
        <v>539</v>
      </c>
      <c r="R5" s="88">
        <v>14</v>
      </c>
      <c r="S5" s="88" t="s">
        <v>540</v>
      </c>
      <c r="T5" s="88" t="s">
        <v>255</v>
      </c>
      <c r="U5" s="88" t="s">
        <v>255</v>
      </c>
      <c r="V5" s="88" t="s">
        <v>18</v>
      </c>
      <c r="W5" s="88" t="s">
        <v>19</v>
      </c>
      <c r="X5" s="88" t="s">
        <v>18</v>
      </c>
      <c r="Y5" s="88" t="s">
        <v>3481</v>
      </c>
      <c r="Z5" s="88" t="s">
        <v>18</v>
      </c>
      <c r="AA5" s="88" t="s">
        <v>18</v>
      </c>
      <c r="AB5" s="88" t="s">
        <v>18</v>
      </c>
      <c r="AC5" s="88" t="s">
        <v>18</v>
      </c>
    </row>
    <row r="6" spans="1:33" s="37" customFormat="1" ht="112" x14ac:dyDescent="0.2">
      <c r="A6" s="134" t="s">
        <v>278</v>
      </c>
      <c r="B6" s="96" t="s">
        <v>367</v>
      </c>
      <c r="C6" s="96">
        <v>2007</v>
      </c>
      <c r="D6" s="96" t="s">
        <v>366</v>
      </c>
      <c r="E6" s="96"/>
      <c r="F6" s="96"/>
      <c r="G6" s="96"/>
      <c r="H6" s="88"/>
      <c r="I6" s="88"/>
      <c r="J6" s="88"/>
      <c r="K6" s="88"/>
      <c r="L6" s="88"/>
      <c r="M6" s="88"/>
      <c r="N6" s="88"/>
      <c r="O6" s="88"/>
      <c r="P6" s="88"/>
      <c r="Q6" s="88"/>
      <c r="R6" s="88"/>
      <c r="S6" s="88"/>
      <c r="T6" s="88"/>
      <c r="U6" s="88"/>
      <c r="V6" s="88"/>
      <c r="W6" s="88"/>
      <c r="X6" s="88"/>
      <c r="Y6" s="88"/>
      <c r="Z6" s="88"/>
      <c r="AA6" s="88"/>
      <c r="AB6" s="88"/>
      <c r="AC6" s="88"/>
      <c r="AD6" s="70" t="s">
        <v>19</v>
      </c>
    </row>
    <row r="7" spans="1:33" ht="80" x14ac:dyDescent="0.2">
      <c r="A7" s="134" t="s">
        <v>278</v>
      </c>
      <c r="B7" s="96" t="s">
        <v>291</v>
      </c>
      <c r="C7" s="96">
        <v>2005</v>
      </c>
      <c r="D7" s="96" t="s">
        <v>290</v>
      </c>
      <c r="E7" s="96"/>
      <c r="F7" s="96"/>
      <c r="G7" s="96"/>
      <c r="H7" s="90"/>
      <c r="I7" s="90"/>
      <c r="J7" s="90"/>
      <c r="K7" s="90"/>
      <c r="N7" s="90"/>
    </row>
    <row r="8" spans="1:33" ht="112" x14ac:dyDescent="0.2">
      <c r="A8" s="134" t="s">
        <v>544</v>
      </c>
      <c r="B8" s="96" t="s">
        <v>543</v>
      </c>
      <c r="C8" s="96">
        <v>2010</v>
      </c>
      <c r="D8" s="96" t="s">
        <v>542</v>
      </c>
      <c r="E8" s="96"/>
      <c r="F8" s="96"/>
      <c r="G8" s="96"/>
      <c r="H8" s="90"/>
      <c r="I8" s="90"/>
      <c r="J8" s="90"/>
      <c r="K8" s="90"/>
      <c r="N8" s="90"/>
    </row>
    <row r="9" spans="1:33" ht="80" x14ac:dyDescent="0.2">
      <c r="A9" s="91" t="s">
        <v>3405</v>
      </c>
      <c r="B9" s="91" t="s">
        <v>608</v>
      </c>
      <c r="C9" s="91">
        <v>2011</v>
      </c>
      <c r="D9" s="91" t="s">
        <v>607</v>
      </c>
      <c r="E9" s="91"/>
      <c r="F9" s="91" t="s">
        <v>308</v>
      </c>
      <c r="G9" s="91"/>
      <c r="H9" s="69"/>
      <c r="I9" s="69"/>
      <c r="J9" s="69"/>
      <c r="K9" s="69"/>
      <c r="L9" s="90"/>
      <c r="M9" s="90"/>
      <c r="N9" s="69"/>
      <c r="O9" s="90" t="s">
        <v>3403</v>
      </c>
      <c r="P9" s="90"/>
      <c r="Q9" s="90"/>
      <c r="R9" s="90"/>
      <c r="S9" s="90"/>
      <c r="T9" s="90" t="s">
        <v>326</v>
      </c>
      <c r="U9" s="90" t="s">
        <v>266</v>
      </c>
      <c r="V9" s="90" t="s">
        <v>326</v>
      </c>
      <c r="W9" s="90"/>
      <c r="X9" s="90"/>
      <c r="Y9" s="90"/>
      <c r="Z9" s="90"/>
      <c r="AA9" s="90"/>
      <c r="AB9" s="90"/>
      <c r="AC9" s="90"/>
    </row>
    <row r="10" spans="1:33" ht="32" x14ac:dyDescent="0.2">
      <c r="A10" s="142" t="s">
        <v>4362</v>
      </c>
      <c r="B10" s="142" t="s">
        <v>546</v>
      </c>
      <c r="C10" s="142">
        <v>2010</v>
      </c>
      <c r="D10" s="142" t="s">
        <v>545</v>
      </c>
      <c r="E10" s="142" t="s">
        <v>241</v>
      </c>
      <c r="F10" s="142"/>
      <c r="G10" s="142"/>
      <c r="L10" s="89"/>
      <c r="M10" s="89"/>
      <c r="O10" s="89"/>
      <c r="P10" s="89"/>
      <c r="Q10" s="89"/>
      <c r="R10" s="89"/>
      <c r="S10" s="89"/>
      <c r="T10" s="89"/>
      <c r="U10" s="89"/>
      <c r="V10" s="89"/>
      <c r="W10" s="89"/>
      <c r="X10" s="89"/>
    </row>
    <row r="11" spans="1:33" ht="96" x14ac:dyDescent="0.2">
      <c r="A11" s="136" t="s">
        <v>3985</v>
      </c>
      <c r="B11" s="136" t="s">
        <v>183</v>
      </c>
      <c r="C11" s="136">
        <v>2013</v>
      </c>
      <c r="D11" s="136" t="s">
        <v>186</v>
      </c>
      <c r="E11" s="136" t="s">
        <v>241</v>
      </c>
      <c r="F11" s="136" t="s">
        <v>184</v>
      </c>
      <c r="G11" s="136" t="s">
        <v>267</v>
      </c>
      <c r="L11" s="100" t="s">
        <v>262</v>
      </c>
      <c r="M11" s="100" t="s">
        <v>185</v>
      </c>
      <c r="O11" s="100" t="s">
        <v>2333</v>
      </c>
      <c r="P11" s="100" t="s">
        <v>268</v>
      </c>
      <c r="Q11" s="100" t="s">
        <v>264</v>
      </c>
      <c r="R11" s="100">
        <v>148</v>
      </c>
      <c r="S11" s="100" t="s">
        <v>265</v>
      </c>
      <c r="T11" s="100" t="s">
        <v>266</v>
      </c>
      <c r="U11" s="100" t="s">
        <v>255</v>
      </c>
      <c r="V11" s="100" t="s">
        <v>19</v>
      </c>
      <c r="W11" s="100" t="s">
        <v>19</v>
      </c>
      <c r="X11" s="100" t="s">
        <v>19</v>
      </c>
      <c r="Y11" s="90"/>
      <c r="Z11" s="90"/>
      <c r="AA11" s="90"/>
      <c r="AB11" s="90"/>
      <c r="AC11" s="90"/>
    </row>
    <row r="12" spans="1:33" ht="80" x14ac:dyDescent="0.2">
      <c r="A12" s="134" t="s">
        <v>278</v>
      </c>
      <c r="B12" s="96" t="s">
        <v>451</v>
      </c>
      <c r="C12" s="96">
        <v>2008</v>
      </c>
      <c r="D12" s="96" t="s">
        <v>450</v>
      </c>
      <c r="E12" s="96"/>
      <c r="F12" s="96"/>
      <c r="G12" s="96"/>
    </row>
    <row r="13" spans="1:33" ht="80" x14ac:dyDescent="0.2">
      <c r="A13" s="96" t="s">
        <v>2487</v>
      </c>
      <c r="B13" s="96" t="s">
        <v>451</v>
      </c>
      <c r="C13" s="96">
        <v>2015</v>
      </c>
      <c r="D13" s="96" t="s">
        <v>1666</v>
      </c>
      <c r="E13" s="96"/>
      <c r="F13" s="96"/>
      <c r="G13" s="96"/>
    </row>
    <row r="14" spans="1:33" ht="112" x14ac:dyDescent="0.2">
      <c r="A14" s="96" t="s">
        <v>278</v>
      </c>
      <c r="B14" s="96" t="s">
        <v>1648</v>
      </c>
      <c r="C14" s="96">
        <v>2014</v>
      </c>
      <c r="D14" s="96" t="s">
        <v>1647</v>
      </c>
      <c r="E14" s="96"/>
      <c r="F14" s="96"/>
      <c r="G14" s="96"/>
    </row>
    <row r="15" spans="1:33" ht="96" x14ac:dyDescent="0.2">
      <c r="A15" s="96" t="s">
        <v>1238</v>
      </c>
      <c r="B15" s="96" t="s">
        <v>1289</v>
      </c>
      <c r="C15" s="96">
        <v>2017</v>
      </c>
      <c r="D15" s="96" t="s">
        <v>1288</v>
      </c>
      <c r="E15" s="96"/>
      <c r="F15" s="96"/>
      <c r="G15" s="96"/>
    </row>
    <row r="16" spans="1:33" ht="96" x14ac:dyDescent="0.2">
      <c r="A16" s="96" t="s">
        <v>1997</v>
      </c>
      <c r="B16" s="96" t="s">
        <v>1998</v>
      </c>
      <c r="C16" s="96">
        <v>2002</v>
      </c>
      <c r="D16" s="96" t="s">
        <v>1996</v>
      </c>
      <c r="E16" s="96"/>
      <c r="F16" s="96"/>
      <c r="G16" s="96"/>
    </row>
    <row r="17" spans="1:32" ht="96" x14ac:dyDescent="0.2">
      <c r="A17" s="96" t="s">
        <v>2953</v>
      </c>
      <c r="B17" s="96" t="s">
        <v>2952</v>
      </c>
      <c r="C17" s="96">
        <v>2006</v>
      </c>
      <c r="D17" s="96" t="s">
        <v>2951</v>
      </c>
      <c r="E17" s="96"/>
      <c r="F17" s="96"/>
      <c r="G17" s="96"/>
      <c r="H17" s="90"/>
      <c r="I17" s="90"/>
      <c r="J17" s="90"/>
      <c r="K17" s="90"/>
      <c r="N17" s="90"/>
    </row>
    <row r="18" spans="1:32" ht="112" x14ac:dyDescent="0.2">
      <c r="A18" s="134" t="s">
        <v>278</v>
      </c>
      <c r="B18" s="96" t="s">
        <v>224</v>
      </c>
      <c r="C18" s="135">
        <v>2005</v>
      </c>
      <c r="D18" s="96" t="s">
        <v>229</v>
      </c>
      <c r="E18" s="96"/>
      <c r="F18" s="96"/>
      <c r="G18" s="96"/>
      <c r="AA18" s="88" t="s">
        <v>19</v>
      </c>
      <c r="AB18" s="88" t="s">
        <v>18</v>
      </c>
      <c r="AC18" s="88" t="s">
        <v>19</v>
      </c>
    </row>
    <row r="19" spans="1:32" ht="32" x14ac:dyDescent="0.2">
      <c r="A19" s="96" t="s">
        <v>3937</v>
      </c>
      <c r="B19" s="96" t="s">
        <v>1403</v>
      </c>
      <c r="C19" s="96">
        <v>2006</v>
      </c>
      <c r="D19" s="96" t="s">
        <v>1404</v>
      </c>
      <c r="E19" s="96"/>
      <c r="F19" s="96"/>
      <c r="G19" s="96"/>
    </row>
    <row r="20" spans="1:32" ht="96" x14ac:dyDescent="0.2">
      <c r="A20" s="134" t="s">
        <v>278</v>
      </c>
      <c r="B20" s="96" t="s">
        <v>293</v>
      </c>
      <c r="C20" s="96">
        <v>2007</v>
      </c>
      <c r="D20" s="96" t="s">
        <v>368</v>
      </c>
      <c r="E20" s="96"/>
      <c r="F20" s="96"/>
      <c r="G20" s="96"/>
    </row>
    <row r="21" spans="1:32" ht="68" customHeight="1" x14ac:dyDescent="0.2">
      <c r="A21" s="96" t="s">
        <v>3953</v>
      </c>
      <c r="B21" s="96" t="s">
        <v>311</v>
      </c>
      <c r="C21" s="96">
        <v>2006</v>
      </c>
      <c r="D21" s="96" t="s">
        <v>1405</v>
      </c>
      <c r="E21" s="96"/>
      <c r="F21" s="96"/>
      <c r="G21" s="96"/>
    </row>
    <row r="22" spans="1:32" s="91" customFormat="1" ht="64" x14ac:dyDescent="0.2">
      <c r="A22" s="96" t="s">
        <v>278</v>
      </c>
      <c r="B22" s="96" t="s">
        <v>859</v>
      </c>
      <c r="C22" s="96">
        <v>2014</v>
      </c>
      <c r="D22" s="96" t="s">
        <v>895</v>
      </c>
      <c r="E22" s="96"/>
      <c r="F22" s="96"/>
      <c r="G22" s="96" t="s">
        <v>860</v>
      </c>
      <c r="H22" s="88"/>
      <c r="I22" s="88"/>
      <c r="J22" s="88"/>
      <c r="K22" s="88"/>
      <c r="L22" s="88" t="s">
        <v>861</v>
      </c>
      <c r="M22" s="88"/>
      <c r="N22" s="88"/>
      <c r="O22" s="88"/>
      <c r="P22" s="88"/>
      <c r="Q22" s="88"/>
      <c r="R22" s="88"/>
      <c r="S22" s="88"/>
      <c r="T22" s="88"/>
      <c r="U22" s="88"/>
      <c r="V22" s="88"/>
      <c r="W22" s="88"/>
      <c r="X22" s="88"/>
      <c r="Y22" s="88"/>
      <c r="Z22" s="88"/>
      <c r="AA22" s="88"/>
      <c r="AB22" s="88"/>
      <c r="AC22" s="88"/>
      <c r="AD22" s="90"/>
      <c r="AE22" s="90"/>
      <c r="AF22" s="90"/>
    </row>
    <row r="23" spans="1:32" s="91" customFormat="1" ht="112" x14ac:dyDescent="0.2">
      <c r="A23" s="134" t="s">
        <v>3945</v>
      </c>
      <c r="B23" s="96" t="s">
        <v>494</v>
      </c>
      <c r="C23" s="96">
        <v>2009</v>
      </c>
      <c r="D23" s="96" t="s">
        <v>493</v>
      </c>
      <c r="E23" s="96"/>
      <c r="F23" s="96"/>
      <c r="G23" s="96"/>
      <c r="H23" s="88"/>
      <c r="I23" s="88"/>
      <c r="J23" s="88"/>
      <c r="K23" s="88"/>
      <c r="L23" s="88"/>
      <c r="M23" s="88" t="s">
        <v>2294</v>
      </c>
      <c r="N23" s="88"/>
      <c r="O23" s="88"/>
      <c r="P23" s="88"/>
      <c r="Q23" s="88"/>
      <c r="R23" s="88"/>
      <c r="S23" s="88"/>
      <c r="T23" s="88"/>
      <c r="U23" s="88"/>
      <c r="V23" s="88"/>
      <c r="W23" s="88"/>
      <c r="X23" s="88"/>
      <c r="Y23" s="88"/>
      <c r="Z23" s="88"/>
      <c r="AA23" s="88"/>
      <c r="AB23" s="88"/>
      <c r="AC23" s="88"/>
      <c r="AD23" s="90"/>
      <c r="AE23" s="90"/>
      <c r="AF23" s="90"/>
    </row>
    <row r="24" spans="1:32" s="90" customFormat="1" ht="144" x14ac:dyDescent="0.2">
      <c r="A24" s="96" t="s">
        <v>3938</v>
      </c>
      <c r="B24" s="96" t="s">
        <v>1587</v>
      </c>
      <c r="C24" s="96">
        <v>2013</v>
      </c>
      <c r="D24" s="96" t="s">
        <v>1586</v>
      </c>
      <c r="E24" s="96"/>
      <c r="F24" s="96"/>
      <c r="G24" s="96"/>
      <c r="L24" s="88"/>
      <c r="M24" s="88"/>
      <c r="O24" s="88"/>
      <c r="P24" s="88"/>
      <c r="Q24" s="88"/>
      <c r="R24" s="88"/>
      <c r="S24" s="88"/>
      <c r="T24" s="88"/>
      <c r="U24" s="88"/>
      <c r="V24" s="88"/>
      <c r="W24" s="88"/>
      <c r="X24" s="88"/>
      <c r="Y24" s="88"/>
      <c r="Z24" s="88"/>
      <c r="AA24" s="88"/>
      <c r="AB24" s="88"/>
      <c r="AC24" s="88"/>
    </row>
    <row r="25" spans="1:32" ht="48" x14ac:dyDescent="0.2">
      <c r="A25" s="96" t="s">
        <v>2530</v>
      </c>
      <c r="B25" s="96" t="s">
        <v>862</v>
      </c>
      <c r="C25" s="96">
        <v>2014</v>
      </c>
      <c r="D25" s="96" t="s">
        <v>863</v>
      </c>
      <c r="E25" s="96" t="s">
        <v>230</v>
      </c>
      <c r="F25" s="96" t="s">
        <v>864</v>
      </c>
      <c r="G25" s="96" t="s">
        <v>3194</v>
      </c>
      <c r="H25" s="69"/>
      <c r="I25" s="69"/>
      <c r="J25" s="69"/>
      <c r="K25" s="69"/>
      <c r="L25" s="88" t="s">
        <v>867</v>
      </c>
      <c r="M25" s="88" t="s">
        <v>865</v>
      </c>
      <c r="N25" s="69"/>
      <c r="O25" s="88" t="s">
        <v>3195</v>
      </c>
      <c r="P25" s="88" t="s">
        <v>866</v>
      </c>
      <c r="Y25" s="70" t="s">
        <v>19</v>
      </c>
      <c r="Z25" s="70" t="s">
        <v>18</v>
      </c>
      <c r="AA25" s="70" t="s">
        <v>18</v>
      </c>
      <c r="AB25" s="70" t="s">
        <v>18</v>
      </c>
      <c r="AC25" s="70" t="s">
        <v>18</v>
      </c>
    </row>
    <row r="26" spans="1:32" x14ac:dyDescent="0.2">
      <c r="A26" s="96" t="s">
        <v>2955</v>
      </c>
      <c r="B26" s="96" t="s">
        <v>862</v>
      </c>
      <c r="C26" s="96">
        <v>2013</v>
      </c>
      <c r="D26" s="96" t="s">
        <v>2954</v>
      </c>
      <c r="E26" s="96"/>
      <c r="F26" s="96"/>
      <c r="G26" s="96"/>
    </row>
    <row r="27" spans="1:32" ht="48" x14ac:dyDescent="0.2">
      <c r="A27" s="136" t="s">
        <v>2531</v>
      </c>
      <c r="B27" s="136" t="s">
        <v>154</v>
      </c>
      <c r="C27" s="136">
        <v>2011</v>
      </c>
      <c r="D27" s="136" t="s">
        <v>157</v>
      </c>
      <c r="E27" s="136" t="s">
        <v>230</v>
      </c>
      <c r="F27" s="136" t="s">
        <v>155</v>
      </c>
      <c r="G27" s="136" t="s">
        <v>1823</v>
      </c>
      <c r="H27" s="69"/>
      <c r="I27" s="69"/>
      <c r="J27" s="69"/>
      <c r="K27" s="69"/>
      <c r="L27" s="100" t="s">
        <v>1822</v>
      </c>
      <c r="M27" s="100" t="s">
        <v>156</v>
      </c>
      <c r="N27" s="69"/>
      <c r="O27" s="100" t="s">
        <v>2329</v>
      </c>
      <c r="P27" s="100" t="s">
        <v>1824</v>
      </c>
      <c r="Q27" s="100" t="s">
        <v>1825</v>
      </c>
      <c r="R27" s="100">
        <v>2640</v>
      </c>
      <c r="S27" s="100" t="s">
        <v>19</v>
      </c>
      <c r="T27" s="100" t="s">
        <v>19</v>
      </c>
      <c r="U27" s="100" t="s">
        <v>19</v>
      </c>
      <c r="V27" s="100" t="s">
        <v>18</v>
      </c>
      <c r="W27" s="100" t="s">
        <v>18</v>
      </c>
      <c r="X27" s="100" t="s">
        <v>18</v>
      </c>
      <c r="Y27" s="90" t="s">
        <v>19</v>
      </c>
      <c r="Z27" s="90" t="s">
        <v>18</v>
      </c>
      <c r="AA27" s="90" t="s">
        <v>35</v>
      </c>
      <c r="AB27" s="90" t="s">
        <v>19</v>
      </c>
      <c r="AC27" s="90" t="s">
        <v>19</v>
      </c>
    </row>
    <row r="28" spans="1:32" ht="48" x14ac:dyDescent="0.2">
      <c r="A28" s="143" t="s">
        <v>2942</v>
      </c>
      <c r="B28" s="124" t="s">
        <v>154</v>
      </c>
      <c r="C28" s="124">
        <v>2014</v>
      </c>
      <c r="D28" s="124" t="s">
        <v>204</v>
      </c>
      <c r="E28" s="124" t="s">
        <v>230</v>
      </c>
      <c r="F28" s="124" t="s">
        <v>202</v>
      </c>
      <c r="G28" s="124" t="s">
        <v>2567</v>
      </c>
      <c r="H28" s="69"/>
      <c r="I28" s="69"/>
      <c r="J28" s="69"/>
      <c r="K28" s="69"/>
      <c r="L28" s="76" t="s">
        <v>1877</v>
      </c>
      <c r="M28" s="76" t="s">
        <v>2568</v>
      </c>
      <c r="N28" s="69"/>
      <c r="O28" s="69"/>
      <c r="P28" s="77" t="s">
        <v>3193</v>
      </c>
      <c r="Q28" s="76" t="s">
        <v>1878</v>
      </c>
      <c r="R28" s="76" t="s">
        <v>2569</v>
      </c>
      <c r="S28" s="76">
        <v>2785</v>
      </c>
      <c r="T28" s="75" t="s">
        <v>255</v>
      </c>
      <c r="U28" s="75" t="s">
        <v>255</v>
      </c>
      <c r="V28" s="75" t="s">
        <v>255</v>
      </c>
      <c r="W28" s="75" t="s">
        <v>18</v>
      </c>
      <c r="X28" s="75" t="s">
        <v>18</v>
      </c>
      <c r="Y28" s="88" t="s">
        <v>19</v>
      </c>
      <c r="Z28" s="88" t="s">
        <v>19</v>
      </c>
      <c r="AA28" s="88" t="s">
        <v>19</v>
      </c>
      <c r="AB28" s="88" t="s">
        <v>35</v>
      </c>
      <c r="AC28" s="88" t="s">
        <v>18</v>
      </c>
    </row>
    <row r="29" spans="1:32" ht="48" x14ac:dyDescent="0.2">
      <c r="A29" s="96" t="s">
        <v>2958</v>
      </c>
      <c r="B29" s="96" t="s">
        <v>2957</v>
      </c>
      <c r="C29" s="96">
        <v>2008</v>
      </c>
      <c r="D29" s="96" t="s">
        <v>2956</v>
      </c>
      <c r="E29" s="96"/>
      <c r="F29" s="96"/>
      <c r="G29" s="96"/>
    </row>
    <row r="30" spans="1:32" s="90" customFormat="1" ht="32" x14ac:dyDescent="0.2">
      <c r="A30" s="96" t="s">
        <v>998</v>
      </c>
      <c r="B30" s="96" t="s">
        <v>993</v>
      </c>
      <c r="C30" s="96">
        <v>2015</v>
      </c>
      <c r="D30" s="96" t="s">
        <v>992</v>
      </c>
      <c r="E30" s="96" t="s">
        <v>230</v>
      </c>
      <c r="F30" s="96" t="s">
        <v>999</v>
      </c>
      <c r="G30" s="96" t="s">
        <v>1000</v>
      </c>
      <c r="L30" s="88" t="s">
        <v>994</v>
      </c>
      <c r="M30" s="88" t="s">
        <v>997</v>
      </c>
      <c r="O30" s="88" t="s">
        <v>996</v>
      </c>
      <c r="P30" s="88" t="s">
        <v>995</v>
      </c>
      <c r="Q30" s="88"/>
      <c r="R30" s="88"/>
      <c r="S30" s="88" t="s">
        <v>840</v>
      </c>
      <c r="T30" s="88"/>
      <c r="U30" s="88"/>
      <c r="V30" s="88"/>
      <c r="W30" s="88"/>
      <c r="X30" s="88"/>
      <c r="Y30" s="139" t="s">
        <v>19</v>
      </c>
      <c r="Z30" s="139" t="s">
        <v>18</v>
      </c>
      <c r="AA30" s="139" t="s">
        <v>35</v>
      </c>
      <c r="AB30" s="139" t="s">
        <v>35</v>
      </c>
      <c r="AC30" s="96"/>
    </row>
    <row r="31" spans="1:32" ht="64" x14ac:dyDescent="0.2">
      <c r="A31" s="142" t="s">
        <v>3273</v>
      </c>
      <c r="B31" s="96" t="s">
        <v>2022</v>
      </c>
      <c r="C31" s="96">
        <v>2004</v>
      </c>
      <c r="D31" s="96" t="s">
        <v>2960</v>
      </c>
      <c r="E31" s="139" t="s">
        <v>230</v>
      </c>
      <c r="F31" s="139" t="s">
        <v>419</v>
      </c>
      <c r="G31" s="139" t="s">
        <v>2962</v>
      </c>
      <c r="L31" s="70" t="s">
        <v>2961</v>
      </c>
      <c r="M31" s="70" t="s">
        <v>2717</v>
      </c>
      <c r="O31" s="69"/>
      <c r="P31" s="88" t="s">
        <v>2967</v>
      </c>
      <c r="Q31" s="70" t="s">
        <v>386</v>
      </c>
      <c r="R31" s="70" t="s">
        <v>1782</v>
      </c>
      <c r="S31" s="70" t="s">
        <v>1893</v>
      </c>
      <c r="T31" s="70" t="s">
        <v>326</v>
      </c>
      <c r="U31" s="70" t="s">
        <v>2963</v>
      </c>
      <c r="V31" s="70" t="s">
        <v>255</v>
      </c>
      <c r="W31" s="89" t="s">
        <v>19</v>
      </c>
      <c r="X31" s="89" t="s">
        <v>19</v>
      </c>
    </row>
    <row r="32" spans="1:32" s="37" customFormat="1" ht="64" x14ac:dyDescent="0.2">
      <c r="A32" s="96" t="s">
        <v>3951</v>
      </c>
      <c r="B32" s="96" t="s">
        <v>497</v>
      </c>
      <c r="C32" s="96">
        <v>2012</v>
      </c>
      <c r="D32" s="96" t="s">
        <v>1581</v>
      </c>
      <c r="E32" s="96"/>
      <c r="F32" s="96"/>
      <c r="G32" s="96"/>
      <c r="H32" s="88"/>
      <c r="I32" s="88"/>
      <c r="J32" s="88"/>
      <c r="K32" s="88"/>
      <c r="L32" s="88"/>
      <c r="M32" s="88"/>
      <c r="N32" s="88"/>
      <c r="O32" s="88"/>
      <c r="P32" s="88"/>
      <c r="Q32" s="88"/>
      <c r="R32" s="88"/>
      <c r="S32" s="88"/>
      <c r="T32" s="88"/>
      <c r="U32" s="88"/>
      <c r="V32" s="88"/>
      <c r="W32" s="88"/>
      <c r="X32" s="88"/>
      <c r="Y32" s="88"/>
      <c r="Z32" s="88"/>
      <c r="AA32" s="88"/>
      <c r="AB32" s="88"/>
      <c r="AC32" s="88"/>
      <c r="AD32" s="148" t="s">
        <v>19</v>
      </c>
      <c r="AE32" s="148" t="s">
        <v>1893</v>
      </c>
    </row>
    <row r="33" spans="1:34" ht="80" x14ac:dyDescent="0.2">
      <c r="A33" s="134" t="s">
        <v>2969</v>
      </c>
      <c r="B33" s="96" t="s">
        <v>497</v>
      </c>
      <c r="C33" s="96">
        <v>2010</v>
      </c>
      <c r="D33" s="96" t="s">
        <v>548</v>
      </c>
      <c r="E33" s="96" t="s">
        <v>230</v>
      </c>
      <c r="F33" s="96" t="s">
        <v>547</v>
      </c>
      <c r="G33" s="96"/>
      <c r="O33" s="88" t="s">
        <v>3202</v>
      </c>
      <c r="P33" s="88" t="s">
        <v>549</v>
      </c>
      <c r="Y33" s="90"/>
      <c r="Z33" s="90"/>
      <c r="AA33" s="90"/>
      <c r="AB33" s="90"/>
      <c r="AC33" s="90"/>
      <c r="AD33" s="90"/>
      <c r="AE33" s="90"/>
      <c r="AF33" s="90"/>
      <c r="AG33" s="90"/>
      <c r="AH33" s="90"/>
    </row>
    <row r="34" spans="1:34" s="90" customFormat="1" ht="32" x14ac:dyDescent="0.2">
      <c r="A34" s="96" t="s">
        <v>2953</v>
      </c>
      <c r="B34" s="96" t="s">
        <v>497</v>
      </c>
      <c r="C34" s="96">
        <v>2006</v>
      </c>
      <c r="D34" s="96" t="s">
        <v>2968</v>
      </c>
      <c r="E34" s="96"/>
      <c r="F34" s="96"/>
      <c r="G34" s="96"/>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row>
    <row r="35" spans="1:34" ht="32" x14ac:dyDescent="0.2">
      <c r="A35" s="130" t="s">
        <v>3362</v>
      </c>
      <c r="B35" s="91" t="s">
        <v>348</v>
      </c>
      <c r="C35" s="91">
        <v>2006</v>
      </c>
      <c r="D35" s="91" t="s">
        <v>347</v>
      </c>
      <c r="E35" s="91" t="s">
        <v>230</v>
      </c>
      <c r="F35" s="91" t="s">
        <v>3361</v>
      </c>
      <c r="G35" s="91"/>
      <c r="L35" s="90"/>
      <c r="M35" s="90"/>
      <c r="O35" s="90"/>
      <c r="P35" s="90"/>
      <c r="Q35" s="90"/>
      <c r="R35" s="90"/>
      <c r="S35" s="90"/>
      <c r="T35" s="90"/>
      <c r="U35" s="90"/>
      <c r="V35" s="90"/>
      <c r="W35" s="90"/>
      <c r="X35" s="90"/>
    </row>
    <row r="36" spans="1:34" ht="48" x14ac:dyDescent="0.2">
      <c r="A36" s="134" t="s">
        <v>464</v>
      </c>
      <c r="B36" s="96" t="s">
        <v>370</v>
      </c>
      <c r="C36" s="96">
        <v>2007</v>
      </c>
      <c r="D36" s="96" t="s">
        <v>369</v>
      </c>
      <c r="E36" s="96"/>
      <c r="F36" s="96"/>
      <c r="G36" s="96"/>
      <c r="O36" s="88" t="s">
        <v>371</v>
      </c>
      <c r="AD36" s="101"/>
      <c r="AE36" s="101"/>
      <c r="AF36" s="101"/>
      <c r="AG36" s="101"/>
      <c r="AH36" s="101"/>
    </row>
    <row r="37" spans="1:34" s="101" customFormat="1" ht="48" x14ac:dyDescent="0.2">
      <c r="A37" s="91" t="s">
        <v>3902</v>
      </c>
      <c r="B37" s="91" t="s">
        <v>1667</v>
      </c>
      <c r="C37" s="91">
        <v>2015</v>
      </c>
      <c r="D37" s="91" t="s">
        <v>1670</v>
      </c>
      <c r="E37" s="91" t="s">
        <v>230</v>
      </c>
      <c r="F37" s="91" t="s">
        <v>1669</v>
      </c>
      <c r="G37" s="91" t="s">
        <v>1668</v>
      </c>
      <c r="H37" s="88"/>
      <c r="I37" s="88"/>
      <c r="J37" s="88"/>
      <c r="K37" s="88"/>
      <c r="L37" s="90" t="s">
        <v>3295</v>
      </c>
      <c r="M37" s="90"/>
      <c r="N37" s="88"/>
      <c r="O37" s="90"/>
      <c r="P37" s="88"/>
      <c r="Q37" s="90" t="s">
        <v>3296</v>
      </c>
      <c r="R37" s="90"/>
      <c r="S37" s="90"/>
      <c r="T37" s="90"/>
      <c r="U37" s="90"/>
      <c r="V37" s="90"/>
      <c r="W37" s="90"/>
      <c r="X37" s="90"/>
      <c r="Y37" s="90"/>
      <c r="Z37" s="90"/>
      <c r="AA37" s="90"/>
      <c r="AB37" s="90"/>
      <c r="AC37" s="88"/>
      <c r="AD37" s="88"/>
      <c r="AE37" s="88"/>
      <c r="AF37" s="88"/>
      <c r="AG37" s="88"/>
      <c r="AH37" s="88"/>
    </row>
    <row r="38" spans="1:34" ht="48" x14ac:dyDescent="0.2">
      <c r="A38" s="96" t="s">
        <v>1238</v>
      </c>
      <c r="B38" s="96" t="s">
        <v>1701</v>
      </c>
      <c r="C38" s="96">
        <v>2016</v>
      </c>
      <c r="D38" s="96" t="s">
        <v>1702</v>
      </c>
      <c r="E38" s="96"/>
      <c r="F38" s="96"/>
      <c r="G38" s="96"/>
    </row>
    <row r="39" spans="1:34" ht="48" x14ac:dyDescent="0.2">
      <c r="A39" s="73" t="s">
        <v>4010</v>
      </c>
      <c r="B39" s="73" t="s">
        <v>310</v>
      </c>
      <c r="C39" s="73">
        <v>2005</v>
      </c>
      <c r="D39" s="79" t="s">
        <v>294</v>
      </c>
      <c r="E39" s="73" t="s">
        <v>230</v>
      </c>
      <c r="F39" s="73" t="s">
        <v>309</v>
      </c>
      <c r="G39" s="73" t="s">
        <v>1909</v>
      </c>
      <c r="H39" s="109">
        <v>100</v>
      </c>
      <c r="I39" s="109">
        <v>55.3</v>
      </c>
      <c r="J39" s="109">
        <v>10.7</v>
      </c>
      <c r="K39" s="80"/>
      <c r="L39" s="73" t="s">
        <v>810</v>
      </c>
      <c r="M39" s="73" t="s">
        <v>2582</v>
      </c>
      <c r="N39" s="80"/>
      <c r="O39" s="79" t="s">
        <v>4011</v>
      </c>
      <c r="P39" s="73" t="s">
        <v>386</v>
      </c>
      <c r="Q39" s="73" t="s">
        <v>2583</v>
      </c>
      <c r="R39" s="73">
        <v>21</v>
      </c>
      <c r="S39" s="73" t="s">
        <v>251</v>
      </c>
      <c r="T39" s="73" t="s">
        <v>266</v>
      </c>
      <c r="U39" s="73" t="s">
        <v>255</v>
      </c>
      <c r="V39" s="73" t="s">
        <v>19</v>
      </c>
      <c r="W39" s="73" t="s">
        <v>19</v>
      </c>
      <c r="X39" s="73" t="s">
        <v>19</v>
      </c>
      <c r="Y39" s="100" t="s">
        <v>18</v>
      </c>
      <c r="Z39" s="100" t="s">
        <v>19</v>
      </c>
      <c r="AA39" s="100" t="s">
        <v>18</v>
      </c>
      <c r="AB39" s="100" t="s">
        <v>18</v>
      </c>
      <c r="AC39" s="100" t="s">
        <v>18</v>
      </c>
    </row>
    <row r="40" spans="1:34" ht="48" x14ac:dyDescent="0.2">
      <c r="A40" s="96" t="s">
        <v>3227</v>
      </c>
      <c r="B40" s="96" t="s">
        <v>1011</v>
      </c>
      <c r="C40" s="96">
        <v>2015</v>
      </c>
      <c r="D40" s="96" t="s">
        <v>1010</v>
      </c>
      <c r="E40" s="96"/>
      <c r="F40" s="96"/>
      <c r="G40" s="96"/>
      <c r="H40" s="90"/>
      <c r="I40" s="90"/>
      <c r="J40" s="90"/>
      <c r="K40" s="90"/>
      <c r="N40" s="90"/>
    </row>
    <row r="41" spans="1:34" ht="32" x14ac:dyDescent="0.2">
      <c r="A41" s="91" t="s">
        <v>3692</v>
      </c>
      <c r="B41" s="91" t="s">
        <v>659</v>
      </c>
      <c r="C41" s="91">
        <v>2012</v>
      </c>
      <c r="D41" s="91" t="s">
        <v>658</v>
      </c>
      <c r="E41" s="91" t="s">
        <v>230</v>
      </c>
      <c r="F41" s="91"/>
      <c r="G41" s="91" t="s">
        <v>3691</v>
      </c>
      <c r="H41" s="90"/>
      <c r="I41" s="90"/>
      <c r="J41" s="90"/>
      <c r="K41" s="90"/>
      <c r="L41" s="90"/>
      <c r="M41" s="90" t="s">
        <v>443</v>
      </c>
      <c r="N41" s="90"/>
      <c r="O41" s="90" t="s">
        <v>3690</v>
      </c>
      <c r="P41" s="90"/>
      <c r="Q41" s="90"/>
      <c r="R41" s="90"/>
      <c r="S41" s="90"/>
      <c r="T41" s="90"/>
      <c r="U41" s="90"/>
      <c r="V41" s="90"/>
      <c r="W41" s="90"/>
      <c r="X41" s="90"/>
    </row>
    <row r="42" spans="1:34" ht="48" x14ac:dyDescent="0.2">
      <c r="A42" s="134" t="s">
        <v>1238</v>
      </c>
      <c r="B42" s="96" t="s">
        <v>296</v>
      </c>
      <c r="C42" s="135">
        <v>2005</v>
      </c>
      <c r="D42" s="96" t="s">
        <v>295</v>
      </c>
      <c r="E42" s="96" t="s">
        <v>230</v>
      </c>
      <c r="F42" s="96" t="s">
        <v>308</v>
      </c>
      <c r="G42" s="96" t="s">
        <v>307</v>
      </c>
      <c r="M42" s="88" t="s">
        <v>3209</v>
      </c>
    </row>
    <row r="43" spans="1:34" ht="48" x14ac:dyDescent="0.2">
      <c r="A43" s="91" t="s">
        <v>3771</v>
      </c>
      <c r="B43" s="91" t="s">
        <v>551</v>
      </c>
      <c r="C43" s="91">
        <v>2011</v>
      </c>
      <c r="D43" s="91" t="s">
        <v>609</v>
      </c>
      <c r="E43" s="91" t="s">
        <v>230</v>
      </c>
      <c r="F43" s="91" t="s">
        <v>281</v>
      </c>
      <c r="G43" s="91" t="s">
        <v>611</v>
      </c>
      <c r="H43" s="90"/>
      <c r="I43" s="90"/>
      <c r="J43" s="90"/>
      <c r="K43" s="90"/>
      <c r="L43" s="90" t="s">
        <v>610</v>
      </c>
      <c r="M43" s="90" t="s">
        <v>232</v>
      </c>
      <c r="N43" s="90"/>
      <c r="O43" s="90" t="s">
        <v>3770</v>
      </c>
      <c r="P43" s="90"/>
      <c r="Q43" s="90" t="s">
        <v>613</v>
      </c>
      <c r="R43" s="90">
        <v>56</v>
      </c>
      <c r="S43" s="90" t="s">
        <v>534</v>
      </c>
      <c r="T43" s="90" t="s">
        <v>612</v>
      </c>
      <c r="U43" s="90" t="s">
        <v>255</v>
      </c>
      <c r="V43" s="90" t="s">
        <v>18</v>
      </c>
      <c r="W43" s="90" t="s">
        <v>18</v>
      </c>
      <c r="X43" s="90" t="s">
        <v>19</v>
      </c>
      <c r="Y43" s="90" t="s">
        <v>19</v>
      </c>
      <c r="Z43" s="90" t="s">
        <v>18</v>
      </c>
      <c r="AA43" s="90" t="s">
        <v>18</v>
      </c>
      <c r="AB43" s="90" t="s">
        <v>18</v>
      </c>
      <c r="AC43" s="90" t="s">
        <v>19</v>
      </c>
    </row>
    <row r="44" spans="1:34" ht="48" x14ac:dyDescent="0.2">
      <c r="A44" s="130" t="s">
        <v>3695</v>
      </c>
      <c r="B44" s="91" t="s">
        <v>551</v>
      </c>
      <c r="C44" s="91">
        <v>2010</v>
      </c>
      <c r="D44" s="91" t="s">
        <v>550</v>
      </c>
      <c r="E44" s="91" t="s">
        <v>230</v>
      </c>
      <c r="F44" s="91" t="s">
        <v>1678</v>
      </c>
      <c r="G44" s="91" t="s">
        <v>553</v>
      </c>
      <c r="H44" s="69"/>
      <c r="I44" s="69"/>
      <c r="J44" s="69"/>
      <c r="K44" s="69"/>
      <c r="L44" s="90"/>
      <c r="M44" s="90" t="s">
        <v>557</v>
      </c>
      <c r="N44" s="69"/>
      <c r="O44" s="90" t="s">
        <v>232</v>
      </c>
      <c r="P44" s="90" t="s">
        <v>3696</v>
      </c>
      <c r="Q44" s="90" t="s">
        <v>552</v>
      </c>
      <c r="R44" s="90"/>
      <c r="S44" s="90"/>
      <c r="T44" s="90" t="s">
        <v>554</v>
      </c>
      <c r="U44" s="90" t="s">
        <v>555</v>
      </c>
      <c r="V44" s="90" t="s">
        <v>556</v>
      </c>
      <c r="W44" s="90" t="s">
        <v>19</v>
      </c>
      <c r="X44" s="90" t="s">
        <v>18</v>
      </c>
      <c r="Y44" s="100" t="s">
        <v>19</v>
      </c>
      <c r="Z44" s="100" t="s">
        <v>18</v>
      </c>
      <c r="AA44" s="100" t="s">
        <v>18</v>
      </c>
      <c r="AB44" s="100" t="s">
        <v>19</v>
      </c>
      <c r="AC44" s="100" t="s">
        <v>19</v>
      </c>
    </row>
    <row r="45" spans="1:34" ht="48" x14ac:dyDescent="0.2">
      <c r="A45" s="136" t="s">
        <v>2512</v>
      </c>
      <c r="B45" s="136" t="s">
        <v>136</v>
      </c>
      <c r="C45" s="136">
        <v>2010</v>
      </c>
      <c r="D45" s="136" t="s">
        <v>139</v>
      </c>
      <c r="E45" s="136" t="s">
        <v>230</v>
      </c>
      <c r="F45" s="136" t="s">
        <v>137</v>
      </c>
      <c r="G45" s="136" t="s">
        <v>1792</v>
      </c>
      <c r="L45" s="100" t="s">
        <v>1794</v>
      </c>
      <c r="M45" s="100" t="s">
        <v>138</v>
      </c>
      <c r="O45" s="100" t="s">
        <v>2325</v>
      </c>
      <c r="P45" s="100" t="s">
        <v>1793</v>
      </c>
      <c r="Q45" s="100" t="s">
        <v>1782</v>
      </c>
      <c r="R45" s="100">
        <v>54</v>
      </c>
      <c r="S45" s="100" t="s">
        <v>577</v>
      </c>
      <c r="T45" s="100" t="s">
        <v>1795</v>
      </c>
      <c r="U45" s="100" t="s">
        <v>255</v>
      </c>
      <c r="V45" s="100" t="s">
        <v>18</v>
      </c>
      <c r="W45" s="100" t="s">
        <v>18</v>
      </c>
      <c r="X45" s="100" t="s">
        <v>18</v>
      </c>
      <c r="Y45" s="100"/>
      <c r="Z45" s="100"/>
      <c r="AA45" s="100"/>
      <c r="AB45" s="100"/>
      <c r="AC45" s="100"/>
    </row>
    <row r="46" spans="1:34" ht="64" x14ac:dyDescent="0.2">
      <c r="A46" s="96" t="s">
        <v>2958</v>
      </c>
      <c r="B46" s="96" t="s">
        <v>2972</v>
      </c>
      <c r="C46" s="96">
        <v>2013</v>
      </c>
      <c r="D46" s="96" t="s">
        <v>2973</v>
      </c>
      <c r="E46" s="96"/>
      <c r="F46" s="96"/>
      <c r="G46" s="96"/>
    </row>
    <row r="47" spans="1:34" ht="48" x14ac:dyDescent="0.2">
      <c r="A47" s="96" t="s">
        <v>2958</v>
      </c>
      <c r="B47" s="96" t="s">
        <v>2972</v>
      </c>
      <c r="C47" s="96">
        <v>2007</v>
      </c>
      <c r="D47" s="96" t="s">
        <v>2973</v>
      </c>
      <c r="E47" s="96"/>
      <c r="F47" s="96"/>
      <c r="G47" s="96"/>
      <c r="AD47" s="90"/>
      <c r="AE47" s="90"/>
      <c r="AF47" s="90"/>
      <c r="AG47" s="90"/>
      <c r="AH47" s="90"/>
    </row>
    <row r="48" spans="1:34" s="90" customFormat="1" ht="48" x14ac:dyDescent="0.2">
      <c r="A48" s="96" t="s">
        <v>3921</v>
      </c>
      <c r="B48" s="96" t="s">
        <v>397</v>
      </c>
      <c r="C48" s="96">
        <v>2013</v>
      </c>
      <c r="D48" s="96" t="s">
        <v>749</v>
      </c>
      <c r="E48" s="96"/>
      <c r="F48" s="96"/>
      <c r="G48" s="96"/>
      <c r="H48" s="88"/>
      <c r="I48" s="88"/>
      <c r="J48" s="88"/>
      <c r="K48" s="88"/>
      <c r="L48" s="88"/>
      <c r="M48" s="88"/>
      <c r="N48" s="88"/>
      <c r="O48" s="88"/>
      <c r="P48" s="88"/>
      <c r="Q48" s="88"/>
      <c r="R48" s="88"/>
      <c r="S48" s="88"/>
      <c r="T48" s="88"/>
      <c r="U48" s="88"/>
      <c r="V48" s="88"/>
      <c r="W48" s="88"/>
      <c r="X48" s="88"/>
      <c r="AC48" s="88"/>
    </row>
    <row r="49" spans="1:34" s="90" customFormat="1" ht="48" x14ac:dyDescent="0.2">
      <c r="A49" s="137" t="s">
        <v>2504</v>
      </c>
      <c r="B49" s="137" t="s">
        <v>397</v>
      </c>
      <c r="C49" s="137">
        <v>2007</v>
      </c>
      <c r="D49" s="137" t="s">
        <v>388</v>
      </c>
      <c r="E49" s="137" t="s">
        <v>230</v>
      </c>
      <c r="F49" s="137" t="s">
        <v>393</v>
      </c>
      <c r="G49" s="137" t="s">
        <v>2276</v>
      </c>
      <c r="H49" s="69"/>
      <c r="I49" s="69"/>
      <c r="J49" s="69"/>
      <c r="K49" s="69"/>
      <c r="L49" s="99" t="s">
        <v>247</v>
      </c>
      <c r="M49" s="99" t="s">
        <v>392</v>
      </c>
      <c r="N49" s="69"/>
      <c r="O49" s="99" t="s">
        <v>3191</v>
      </c>
      <c r="P49" s="99" t="s">
        <v>1782</v>
      </c>
      <c r="Q49" s="99" t="s">
        <v>394</v>
      </c>
      <c r="R49" s="99" t="s">
        <v>395</v>
      </c>
      <c r="S49" s="99" t="s">
        <v>390</v>
      </c>
      <c r="T49" s="99" t="s">
        <v>389</v>
      </c>
      <c r="U49" s="99" t="s">
        <v>35</v>
      </c>
      <c r="V49" s="99" t="s">
        <v>18</v>
      </c>
      <c r="W49" s="99" t="s">
        <v>18</v>
      </c>
      <c r="X49" s="99" t="s">
        <v>18</v>
      </c>
      <c r="Y49" s="89" t="s">
        <v>19</v>
      </c>
      <c r="Z49" s="89" t="s">
        <v>19</v>
      </c>
      <c r="AA49" s="89" t="s">
        <v>2964</v>
      </c>
      <c r="AB49" s="89" t="s">
        <v>35</v>
      </c>
      <c r="AC49" s="89" t="s">
        <v>35</v>
      </c>
    </row>
    <row r="50" spans="1:34" s="90" customFormat="1" ht="48" x14ac:dyDescent="0.2">
      <c r="A50" s="134" t="s">
        <v>278</v>
      </c>
      <c r="B50" s="96" t="s">
        <v>350</v>
      </c>
      <c r="C50" s="96">
        <v>2006</v>
      </c>
      <c r="D50" s="96" t="s">
        <v>349</v>
      </c>
      <c r="E50" s="96"/>
      <c r="F50" s="96"/>
      <c r="G50" s="96"/>
      <c r="H50" s="88"/>
      <c r="I50" s="88"/>
      <c r="J50" s="88"/>
      <c r="K50" s="88"/>
      <c r="L50" s="88"/>
      <c r="M50" s="88"/>
      <c r="N50" s="88"/>
      <c r="O50" s="88"/>
      <c r="P50" s="88"/>
      <c r="Q50" s="88"/>
      <c r="R50" s="88"/>
      <c r="S50" s="88"/>
      <c r="T50" s="88"/>
      <c r="U50" s="88"/>
      <c r="V50" s="88"/>
      <c r="W50" s="88"/>
      <c r="X50" s="88"/>
      <c r="Y50" s="88"/>
      <c r="Z50" s="88"/>
      <c r="AA50" s="88"/>
      <c r="AB50" s="88"/>
      <c r="AC50" s="88"/>
    </row>
    <row r="51" spans="1:34" s="90" customFormat="1" ht="48" x14ac:dyDescent="0.2">
      <c r="A51" s="96" t="s">
        <v>1357</v>
      </c>
      <c r="B51" s="96" t="s">
        <v>1537</v>
      </c>
      <c r="C51" s="96">
        <v>2011</v>
      </c>
      <c r="D51" s="96" t="s">
        <v>1536</v>
      </c>
      <c r="E51" s="96"/>
      <c r="F51" s="96"/>
      <c r="G51" s="96"/>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row>
    <row r="52" spans="1:34" ht="64" x14ac:dyDescent="0.2">
      <c r="A52" s="96" t="s">
        <v>3980</v>
      </c>
      <c r="B52" s="96" t="s">
        <v>2078</v>
      </c>
      <c r="C52" s="96">
        <v>2004</v>
      </c>
      <c r="D52" s="96" t="s">
        <v>2077</v>
      </c>
      <c r="E52" s="96"/>
      <c r="F52" s="96"/>
      <c r="G52" s="96"/>
    </row>
    <row r="53" spans="1:34" ht="64" x14ac:dyDescent="0.2">
      <c r="A53" s="96" t="s">
        <v>3950</v>
      </c>
      <c r="B53" s="96" t="s">
        <v>2974</v>
      </c>
      <c r="C53" s="96">
        <v>2013</v>
      </c>
      <c r="D53" s="96" t="s">
        <v>750</v>
      </c>
      <c r="E53" s="96" t="s">
        <v>230</v>
      </c>
      <c r="F53" s="96" t="s">
        <v>1678</v>
      </c>
      <c r="G53" s="96"/>
      <c r="H53" s="101"/>
      <c r="I53" s="101"/>
      <c r="J53" s="101"/>
      <c r="K53" s="101"/>
      <c r="L53" s="88" t="s">
        <v>443</v>
      </c>
      <c r="M53" s="88" t="s">
        <v>3948</v>
      </c>
      <c r="N53" s="101"/>
      <c r="P53" s="88" t="s">
        <v>3949</v>
      </c>
    </row>
    <row r="54" spans="1:34" ht="48" x14ac:dyDescent="0.2">
      <c r="A54" s="91" t="s">
        <v>3304</v>
      </c>
      <c r="B54" s="91" t="s">
        <v>615</v>
      </c>
      <c r="C54" s="91">
        <v>2014</v>
      </c>
      <c r="D54" s="91" t="s">
        <v>1649</v>
      </c>
      <c r="E54" s="91"/>
      <c r="F54" s="91"/>
      <c r="G54" s="91" t="s">
        <v>1026</v>
      </c>
      <c r="H54" s="90"/>
      <c r="I54" s="90"/>
      <c r="J54" s="90"/>
      <c r="K54" s="90"/>
      <c r="L54" s="90"/>
      <c r="M54" s="90"/>
      <c r="N54" s="90"/>
      <c r="O54" s="90"/>
      <c r="P54" s="90"/>
      <c r="Q54" s="90"/>
      <c r="R54" s="90"/>
      <c r="S54" s="90"/>
      <c r="T54" s="90"/>
      <c r="U54" s="90"/>
      <c r="V54" s="90"/>
      <c r="W54" s="90"/>
      <c r="X54" s="90"/>
      <c r="Y54" s="90"/>
      <c r="Z54" s="90"/>
      <c r="AA54" s="90"/>
      <c r="AB54" s="90"/>
      <c r="AC54" s="90"/>
    </row>
    <row r="55" spans="1:34" ht="32" x14ac:dyDescent="0.2">
      <c r="A55" s="91" t="s">
        <v>3305</v>
      </c>
      <c r="B55" s="91" t="s">
        <v>615</v>
      </c>
      <c r="C55" s="91">
        <v>2011</v>
      </c>
      <c r="D55" s="91" t="s">
        <v>614</v>
      </c>
      <c r="E55" s="91"/>
      <c r="F55" s="91"/>
      <c r="G55" s="91" t="s">
        <v>1026</v>
      </c>
      <c r="H55" s="90"/>
      <c r="I55" s="90"/>
      <c r="J55" s="90"/>
      <c r="K55" s="90"/>
      <c r="L55" s="90"/>
      <c r="M55" s="90"/>
      <c r="N55" s="90"/>
      <c r="O55" s="90"/>
      <c r="P55" s="90"/>
      <c r="Q55" s="90"/>
      <c r="R55" s="90"/>
      <c r="S55" s="90"/>
      <c r="T55" s="90"/>
      <c r="U55" s="90"/>
      <c r="V55" s="90"/>
      <c r="W55" s="90"/>
      <c r="X55" s="90"/>
      <c r="Y55" s="100" t="s">
        <v>18</v>
      </c>
      <c r="Z55" s="100" t="s">
        <v>19</v>
      </c>
      <c r="AA55" s="100" t="s">
        <v>255</v>
      </c>
      <c r="AB55" s="100" t="s">
        <v>255</v>
      </c>
      <c r="AC55" s="100" t="s">
        <v>19</v>
      </c>
    </row>
    <row r="56" spans="1:34" ht="48" x14ac:dyDescent="0.2">
      <c r="A56" s="91" t="s">
        <v>3685</v>
      </c>
      <c r="B56" s="91" t="s">
        <v>2076</v>
      </c>
      <c r="C56" s="91">
        <v>2003</v>
      </c>
      <c r="D56" s="91" t="s">
        <v>2075</v>
      </c>
      <c r="E56" s="91"/>
      <c r="F56" s="91"/>
      <c r="G56" s="91"/>
      <c r="H56" s="90"/>
      <c r="I56" s="90"/>
      <c r="J56" s="90"/>
      <c r="K56" s="90"/>
      <c r="L56" s="90"/>
      <c r="M56" s="90"/>
      <c r="N56" s="90"/>
      <c r="O56" s="90"/>
      <c r="P56" s="90"/>
      <c r="Q56" s="90"/>
      <c r="R56" s="90"/>
      <c r="S56" s="90"/>
      <c r="T56" s="90"/>
      <c r="U56" s="90"/>
      <c r="V56" s="90"/>
      <c r="W56" s="90"/>
      <c r="X56" s="90"/>
    </row>
    <row r="57" spans="1:34" ht="48" x14ac:dyDescent="0.2">
      <c r="A57" s="96" t="s">
        <v>278</v>
      </c>
      <c r="B57" s="96" t="s">
        <v>1473</v>
      </c>
      <c r="C57" s="96">
        <v>2009</v>
      </c>
      <c r="D57" s="96" t="s">
        <v>1474</v>
      </c>
      <c r="E57" s="96"/>
      <c r="F57" s="96"/>
      <c r="G57" s="96"/>
    </row>
    <row r="58" spans="1:34" ht="48" x14ac:dyDescent="0.2">
      <c r="A58" s="96" t="s">
        <v>3228</v>
      </c>
      <c r="B58" s="96" t="s">
        <v>2074</v>
      </c>
      <c r="C58" s="96">
        <v>2003</v>
      </c>
      <c r="D58" s="96" t="s">
        <v>2073</v>
      </c>
      <c r="E58" s="96"/>
      <c r="F58" s="96"/>
      <c r="G58" s="96"/>
      <c r="H58" s="69"/>
      <c r="I58" s="69"/>
      <c r="J58" s="69"/>
      <c r="K58" s="69"/>
      <c r="N58" s="69"/>
    </row>
    <row r="59" spans="1:34" ht="48" x14ac:dyDescent="0.2">
      <c r="A59" s="91" t="s">
        <v>3916</v>
      </c>
      <c r="B59" s="91" t="s">
        <v>1588</v>
      </c>
      <c r="C59" s="91">
        <v>2013</v>
      </c>
      <c r="D59" s="91" t="s">
        <v>1589</v>
      </c>
      <c r="E59" s="91" t="s">
        <v>230</v>
      </c>
      <c r="F59" s="91" t="s">
        <v>826</v>
      </c>
      <c r="G59" s="91" t="s">
        <v>1592</v>
      </c>
      <c r="L59" s="90"/>
      <c r="M59" s="90" t="s">
        <v>1593</v>
      </c>
      <c r="O59" s="90" t="s">
        <v>1591</v>
      </c>
      <c r="P59" s="90" t="s">
        <v>1590</v>
      </c>
      <c r="R59" s="90"/>
      <c r="S59" s="90"/>
      <c r="T59" s="90"/>
      <c r="U59" s="90"/>
      <c r="V59" s="90"/>
      <c r="W59" s="90"/>
      <c r="X59" s="90"/>
      <c r="Y59" s="90"/>
      <c r="Z59" s="90"/>
      <c r="AA59" s="90"/>
      <c r="AB59" s="90"/>
    </row>
    <row r="60" spans="1:34" ht="48" x14ac:dyDescent="0.2">
      <c r="A60" s="134" t="s">
        <v>3970</v>
      </c>
      <c r="B60" s="96" t="s">
        <v>3969</v>
      </c>
      <c r="C60" s="96">
        <v>2010</v>
      </c>
      <c r="D60" s="96" t="s">
        <v>562</v>
      </c>
      <c r="E60" s="96"/>
      <c r="F60" s="96"/>
      <c r="G60" s="96"/>
      <c r="Y60" s="90"/>
      <c r="Z60" s="90"/>
      <c r="AA60" s="90"/>
      <c r="AB60" s="90"/>
      <c r="AC60" s="90"/>
    </row>
    <row r="61" spans="1:34" ht="80" x14ac:dyDescent="0.2">
      <c r="A61" s="70" t="s">
        <v>4356</v>
      </c>
      <c r="B61" s="71" t="s">
        <v>2528</v>
      </c>
      <c r="C61" s="71">
        <v>2001</v>
      </c>
      <c r="D61" s="72" t="s">
        <v>2603</v>
      </c>
      <c r="E61" s="71" t="s">
        <v>230</v>
      </c>
      <c r="F61" s="71" t="s">
        <v>755</v>
      </c>
      <c r="G61" s="71" t="s">
        <v>2157</v>
      </c>
      <c r="H61" s="148">
        <v>54</v>
      </c>
      <c r="I61" s="148">
        <v>65.94</v>
      </c>
      <c r="J61" s="148">
        <v>13.21</v>
      </c>
      <c r="K61" s="70"/>
      <c r="L61" s="71" t="s">
        <v>443</v>
      </c>
      <c r="M61" s="71" t="s">
        <v>2604</v>
      </c>
      <c r="N61" s="149">
        <v>18</v>
      </c>
      <c r="O61" s="72" t="s">
        <v>3125</v>
      </c>
      <c r="P61" s="71" t="s">
        <v>2605</v>
      </c>
      <c r="Q61" s="71" t="s">
        <v>2158</v>
      </c>
      <c r="R61" s="71" t="s">
        <v>1893</v>
      </c>
      <c r="S61" s="70" t="s">
        <v>255</v>
      </c>
      <c r="T61" s="70" t="s">
        <v>255</v>
      </c>
      <c r="U61" s="70" t="s">
        <v>255</v>
      </c>
      <c r="V61" s="70" t="s">
        <v>18</v>
      </c>
      <c r="W61" s="70" t="s">
        <v>19</v>
      </c>
      <c r="X61" s="70" t="s">
        <v>18</v>
      </c>
    </row>
    <row r="62" spans="1:34" ht="48" x14ac:dyDescent="0.2">
      <c r="A62" s="134" t="s">
        <v>2976</v>
      </c>
      <c r="B62" s="96" t="s">
        <v>564</v>
      </c>
      <c r="C62" s="96">
        <v>2010</v>
      </c>
      <c r="D62" s="96" t="s">
        <v>563</v>
      </c>
      <c r="E62" s="96"/>
      <c r="F62" s="96"/>
      <c r="G62" s="96"/>
      <c r="H62" s="90"/>
      <c r="I62" s="90"/>
      <c r="J62" s="90"/>
      <c r="K62" s="90"/>
      <c r="N62" s="90"/>
      <c r="AD62" s="97"/>
      <c r="AE62" s="97"/>
      <c r="AF62" s="97"/>
      <c r="AG62" s="97"/>
      <c r="AH62" s="97"/>
    </row>
    <row r="63" spans="1:34" ht="80" x14ac:dyDescent="0.2">
      <c r="A63" s="96" t="s">
        <v>464</v>
      </c>
      <c r="B63" s="96" t="s">
        <v>661</v>
      </c>
      <c r="C63" s="96">
        <v>2012</v>
      </c>
      <c r="D63" s="96" t="s">
        <v>660</v>
      </c>
      <c r="E63" s="96"/>
      <c r="F63" s="96"/>
      <c r="G63" s="96"/>
      <c r="H63" s="90"/>
      <c r="I63" s="90"/>
      <c r="J63" s="90"/>
      <c r="K63" s="90"/>
      <c r="N63" s="90"/>
      <c r="AD63" s="97"/>
      <c r="AE63" s="97"/>
      <c r="AF63" s="97"/>
      <c r="AG63" s="97"/>
      <c r="AH63" s="97"/>
    </row>
    <row r="64" spans="1:34" ht="32" x14ac:dyDescent="0.2">
      <c r="A64" s="96" t="s">
        <v>3229</v>
      </c>
      <c r="B64" s="96" t="s">
        <v>754</v>
      </c>
      <c r="C64" s="96">
        <v>2013</v>
      </c>
      <c r="D64" s="96" t="s">
        <v>753</v>
      </c>
      <c r="E64" s="96"/>
      <c r="F64" s="96"/>
      <c r="G64" s="96"/>
      <c r="H64" s="90"/>
      <c r="I64" s="90"/>
      <c r="J64" s="90"/>
      <c r="K64" s="90"/>
      <c r="N64" s="90"/>
      <c r="Y64" s="70" t="s">
        <v>19</v>
      </c>
      <c r="Z64" s="70" t="s">
        <v>18</v>
      </c>
      <c r="AA64" s="70" t="s">
        <v>19</v>
      </c>
      <c r="AB64" s="70" t="s">
        <v>1893</v>
      </c>
      <c r="AC64" s="73" t="s">
        <v>19</v>
      </c>
      <c r="AD64" s="97"/>
      <c r="AE64" s="97"/>
      <c r="AF64" s="97"/>
      <c r="AG64" s="97"/>
      <c r="AH64" s="97"/>
    </row>
    <row r="65" spans="1:34" ht="32" x14ac:dyDescent="0.2">
      <c r="A65" s="96" t="s">
        <v>2978</v>
      </c>
      <c r="B65" s="96" t="s">
        <v>2977</v>
      </c>
      <c r="C65" s="96">
        <v>2005</v>
      </c>
      <c r="D65" s="96" t="s">
        <v>2979</v>
      </c>
      <c r="E65" s="96"/>
      <c r="F65" s="96"/>
      <c r="G65" s="96"/>
      <c r="AD65" s="97"/>
      <c r="AE65" s="97"/>
      <c r="AF65" s="97"/>
      <c r="AG65" s="97"/>
      <c r="AH65" s="97"/>
    </row>
    <row r="66" spans="1:34" ht="48" x14ac:dyDescent="0.2">
      <c r="A66" s="96" t="s">
        <v>1238</v>
      </c>
      <c r="B66" s="96" t="s">
        <v>1475</v>
      </c>
      <c r="C66" s="96">
        <v>2009</v>
      </c>
      <c r="D66" s="96" t="s">
        <v>1476</v>
      </c>
      <c r="E66" s="96"/>
      <c r="F66" s="96"/>
      <c r="G66" s="96"/>
    </row>
    <row r="67" spans="1:34" ht="32" x14ac:dyDescent="0.2">
      <c r="A67" s="91" t="s">
        <v>3899</v>
      </c>
      <c r="B67" s="91" t="s">
        <v>663</v>
      </c>
      <c r="C67" s="91">
        <v>2012</v>
      </c>
      <c r="D67" s="91" t="s">
        <v>662</v>
      </c>
      <c r="E67" s="91" t="s">
        <v>241</v>
      </c>
      <c r="F67" s="91" t="s">
        <v>3885</v>
      </c>
      <c r="G67" s="91" t="s">
        <v>3886</v>
      </c>
      <c r="L67" s="90" t="s">
        <v>3245</v>
      </c>
      <c r="M67" s="90" t="s">
        <v>664</v>
      </c>
      <c r="O67" s="90" t="s">
        <v>3246</v>
      </c>
      <c r="P67" s="90" t="s">
        <v>665</v>
      </c>
      <c r="Q67" s="90"/>
      <c r="R67" s="90"/>
      <c r="S67" s="90"/>
      <c r="T67" s="90" t="s">
        <v>666</v>
      </c>
      <c r="U67" s="90"/>
      <c r="V67" s="90"/>
      <c r="W67" s="90"/>
      <c r="X67" s="90"/>
      <c r="Y67" s="73" t="s">
        <v>315</v>
      </c>
      <c r="Z67" s="73" t="s">
        <v>18</v>
      </c>
      <c r="AA67" s="73" t="s">
        <v>255</v>
      </c>
      <c r="AB67" s="73" t="s">
        <v>19</v>
      </c>
    </row>
    <row r="68" spans="1:34" ht="32" x14ac:dyDescent="0.2">
      <c r="A68" s="91" t="s">
        <v>3946</v>
      </c>
      <c r="B68" s="91" t="s">
        <v>3947</v>
      </c>
      <c r="C68" s="91">
        <v>2003</v>
      </c>
      <c r="D68" s="91" t="s">
        <v>2980</v>
      </c>
      <c r="E68" s="91"/>
      <c r="F68" s="91"/>
      <c r="G68" s="91"/>
      <c r="H68" s="90"/>
      <c r="I68" s="90"/>
      <c r="J68" s="90"/>
      <c r="K68" s="90"/>
      <c r="L68" s="90"/>
      <c r="M68" s="90"/>
      <c r="N68" s="90"/>
      <c r="O68" s="90"/>
      <c r="P68" s="90"/>
      <c r="Q68" s="90"/>
      <c r="R68" s="90"/>
      <c r="S68" s="90"/>
      <c r="T68" s="90"/>
      <c r="U68" s="90"/>
      <c r="V68" s="90"/>
      <c r="W68" s="90"/>
      <c r="X68" s="90"/>
    </row>
    <row r="69" spans="1:34" ht="32" x14ac:dyDescent="0.2">
      <c r="A69" s="96" t="s">
        <v>1238</v>
      </c>
      <c r="B69" s="96" t="s">
        <v>1650</v>
      </c>
      <c r="C69" s="96">
        <v>2014</v>
      </c>
      <c r="D69" s="96" t="s">
        <v>1651</v>
      </c>
      <c r="E69" s="96"/>
      <c r="F69" s="96"/>
      <c r="G69" s="96"/>
    </row>
    <row r="70" spans="1:34" ht="32" x14ac:dyDescent="0.2">
      <c r="A70" s="91" t="s">
        <v>3234</v>
      </c>
      <c r="B70" s="91" t="s">
        <v>1202</v>
      </c>
      <c r="C70" s="91">
        <v>2016</v>
      </c>
      <c r="D70" s="91" t="s">
        <v>1203</v>
      </c>
      <c r="E70" s="91" t="s">
        <v>230</v>
      </c>
      <c r="F70" s="91" t="s">
        <v>1171</v>
      </c>
      <c r="G70" s="91" t="s">
        <v>1205</v>
      </c>
      <c r="H70" s="69"/>
      <c r="I70" s="69"/>
      <c r="J70" s="69"/>
      <c r="K70" s="69"/>
      <c r="L70" s="90" t="s">
        <v>1206</v>
      </c>
      <c r="M70" s="90" t="s">
        <v>1207</v>
      </c>
      <c r="N70" s="69"/>
      <c r="O70" s="90" t="s">
        <v>3233</v>
      </c>
      <c r="P70" s="90" t="s">
        <v>1204</v>
      </c>
      <c r="Q70" s="90" t="s">
        <v>1208</v>
      </c>
      <c r="R70" s="90">
        <v>2364</v>
      </c>
      <c r="S70" s="90" t="s">
        <v>255</v>
      </c>
      <c r="T70" s="90" t="s">
        <v>1209</v>
      </c>
      <c r="U70" s="90" t="s">
        <v>255</v>
      </c>
      <c r="V70" s="90" t="s">
        <v>18</v>
      </c>
      <c r="W70" s="90" t="s">
        <v>18</v>
      </c>
      <c r="X70" s="90" t="s">
        <v>18</v>
      </c>
      <c r="Y70" s="99" t="s">
        <v>19</v>
      </c>
      <c r="Z70" s="99" t="s">
        <v>18</v>
      </c>
      <c r="AA70" s="99" t="s">
        <v>18</v>
      </c>
      <c r="AB70" s="99" t="s">
        <v>18</v>
      </c>
      <c r="AC70" s="99" t="s">
        <v>18</v>
      </c>
    </row>
    <row r="71" spans="1:34" ht="32" x14ac:dyDescent="0.2">
      <c r="A71" s="96" t="s">
        <v>671</v>
      </c>
      <c r="B71" s="96" t="s">
        <v>668</v>
      </c>
      <c r="C71" s="96">
        <v>2012</v>
      </c>
      <c r="D71" s="96" t="s">
        <v>669</v>
      </c>
      <c r="E71" s="96" t="s">
        <v>230</v>
      </c>
      <c r="F71" s="96"/>
      <c r="G71" s="96"/>
      <c r="M71" s="88" t="s">
        <v>670</v>
      </c>
    </row>
    <row r="72" spans="1:34" ht="64" x14ac:dyDescent="0.2">
      <c r="A72" s="96" t="s">
        <v>3922</v>
      </c>
      <c r="B72" s="96" t="s">
        <v>668</v>
      </c>
      <c r="C72" s="96">
        <v>2014</v>
      </c>
      <c r="D72" s="96" t="s">
        <v>894</v>
      </c>
      <c r="E72" s="96"/>
      <c r="F72" s="96"/>
      <c r="G72" s="96"/>
      <c r="Y72" s="90"/>
      <c r="Z72" s="90"/>
      <c r="AA72" s="90"/>
      <c r="AB72" s="90"/>
      <c r="AC72" s="90"/>
    </row>
    <row r="73" spans="1:34" ht="48" x14ac:dyDescent="0.2">
      <c r="A73" s="96" t="s">
        <v>2314</v>
      </c>
      <c r="B73" s="96" t="s">
        <v>757</v>
      </c>
      <c r="C73" s="96">
        <v>2013</v>
      </c>
      <c r="D73" s="96" t="s">
        <v>756</v>
      </c>
      <c r="E73" s="96" t="s">
        <v>241</v>
      </c>
      <c r="F73" s="96" t="s">
        <v>755</v>
      </c>
      <c r="G73" s="96" t="s">
        <v>758</v>
      </c>
    </row>
    <row r="74" spans="1:34" ht="32" x14ac:dyDescent="0.2">
      <c r="A74" s="96" t="s">
        <v>278</v>
      </c>
      <c r="B74" s="96" t="s">
        <v>1995</v>
      </c>
      <c r="C74" s="96">
        <v>2001</v>
      </c>
      <c r="D74" s="96" t="s">
        <v>1994</v>
      </c>
      <c r="E74" s="96"/>
      <c r="F74" s="96"/>
      <c r="G74" s="96"/>
    </row>
    <row r="75" spans="1:34" ht="48" x14ac:dyDescent="0.2">
      <c r="A75" s="96" t="s">
        <v>2984</v>
      </c>
      <c r="B75" s="96" t="s">
        <v>2982</v>
      </c>
      <c r="C75" s="96">
        <v>2013</v>
      </c>
      <c r="D75" s="96" t="s">
        <v>2983</v>
      </c>
      <c r="E75" s="96"/>
      <c r="F75" s="96"/>
      <c r="G75" s="96"/>
      <c r="H75" s="69"/>
      <c r="I75" s="69"/>
      <c r="J75" s="69"/>
      <c r="K75" s="69"/>
      <c r="N75" s="69"/>
    </row>
    <row r="76" spans="1:34" ht="64" x14ac:dyDescent="0.2">
      <c r="A76" s="96" t="s">
        <v>1238</v>
      </c>
      <c r="B76" s="96" t="s">
        <v>673</v>
      </c>
      <c r="C76" s="96">
        <v>2012</v>
      </c>
      <c r="D76" s="96" t="s">
        <v>672</v>
      </c>
      <c r="E76" s="96"/>
      <c r="F76" s="96"/>
      <c r="G76" s="96"/>
    </row>
    <row r="77" spans="1:34" ht="32" x14ac:dyDescent="0.2">
      <c r="A77" s="96" t="s">
        <v>1238</v>
      </c>
      <c r="B77" s="96" t="s">
        <v>1594</v>
      </c>
      <c r="C77" s="96">
        <v>2013</v>
      </c>
      <c r="D77" s="96" t="s">
        <v>1595</v>
      </c>
      <c r="E77" s="96"/>
      <c r="F77" s="96"/>
      <c r="G77" s="96"/>
    </row>
    <row r="78" spans="1:34" ht="64" x14ac:dyDescent="0.2">
      <c r="A78" s="96" t="s">
        <v>3952</v>
      </c>
      <c r="B78" s="96" t="s">
        <v>896</v>
      </c>
      <c r="C78" s="96">
        <v>2014</v>
      </c>
      <c r="D78" s="96" t="s">
        <v>898</v>
      </c>
      <c r="E78" s="96"/>
      <c r="F78" s="96"/>
      <c r="G78" s="96"/>
      <c r="L78" s="88" t="s">
        <v>897</v>
      </c>
    </row>
    <row r="79" spans="1:34" ht="32" x14ac:dyDescent="0.2">
      <c r="A79" s="96" t="s">
        <v>2314</v>
      </c>
      <c r="B79" s="96" t="s">
        <v>761</v>
      </c>
      <c r="C79" s="96">
        <v>2013</v>
      </c>
      <c r="D79" s="96" t="s">
        <v>760</v>
      </c>
      <c r="E79" s="96" t="s">
        <v>241</v>
      </c>
      <c r="F79" s="96"/>
      <c r="G79" s="96" t="s">
        <v>759</v>
      </c>
    </row>
    <row r="80" spans="1:34" ht="64" x14ac:dyDescent="0.2">
      <c r="A80" s="96" t="s">
        <v>1357</v>
      </c>
      <c r="B80" s="96" t="s">
        <v>1453</v>
      </c>
      <c r="C80" s="96">
        <v>2008</v>
      </c>
      <c r="D80" s="96" t="s">
        <v>1452</v>
      </c>
      <c r="E80" s="96"/>
      <c r="F80" s="96"/>
      <c r="G80" s="96"/>
    </row>
    <row r="81" spans="1:34" s="109" customFormat="1" ht="48" x14ac:dyDescent="0.2">
      <c r="A81" s="130" t="s">
        <v>3903</v>
      </c>
      <c r="B81" s="91" t="s">
        <v>3472</v>
      </c>
      <c r="C81" s="91">
        <v>2007</v>
      </c>
      <c r="D81" s="91" t="s">
        <v>405</v>
      </c>
      <c r="E81" s="91" t="s">
        <v>230</v>
      </c>
      <c r="F81" s="91" t="s">
        <v>3891</v>
      </c>
      <c r="G81" s="91" t="s">
        <v>3892</v>
      </c>
      <c r="H81" s="88"/>
      <c r="I81" s="88"/>
      <c r="J81" s="88"/>
      <c r="K81" s="88"/>
      <c r="L81" s="90"/>
      <c r="M81" s="90"/>
      <c r="N81" s="88"/>
      <c r="O81" s="90"/>
      <c r="P81" s="90"/>
      <c r="Q81" s="90"/>
      <c r="R81" s="90"/>
      <c r="S81" s="90"/>
      <c r="T81" s="90"/>
      <c r="U81" s="90"/>
      <c r="V81" s="90"/>
      <c r="W81" s="90"/>
      <c r="X81" s="90"/>
      <c r="Y81" s="90"/>
      <c r="Z81" s="90" t="s">
        <v>18</v>
      </c>
      <c r="AA81" s="90" t="s">
        <v>19</v>
      </c>
      <c r="AB81" s="90" t="s">
        <v>19</v>
      </c>
      <c r="AC81" s="90" t="s">
        <v>19</v>
      </c>
      <c r="AD81" s="88"/>
      <c r="AE81" s="88"/>
      <c r="AF81" s="88"/>
      <c r="AG81" s="88"/>
      <c r="AH81" s="88"/>
    </row>
    <row r="82" spans="1:34" ht="64" x14ac:dyDescent="0.2">
      <c r="A82" s="134" t="s">
        <v>464</v>
      </c>
      <c r="B82" s="96" t="s">
        <v>298</v>
      </c>
      <c r="C82" s="96">
        <v>2005</v>
      </c>
      <c r="D82" s="96" t="s">
        <v>297</v>
      </c>
      <c r="E82" s="96"/>
      <c r="F82" s="96"/>
      <c r="G82" s="96"/>
    </row>
    <row r="83" spans="1:34" ht="32" x14ac:dyDescent="0.2">
      <c r="A83" s="91" t="s">
        <v>3779</v>
      </c>
      <c r="B83" s="91" t="s">
        <v>900</v>
      </c>
      <c r="C83" s="91">
        <v>2014</v>
      </c>
      <c r="D83" s="91" t="s">
        <v>906</v>
      </c>
      <c r="E83" s="91" t="s">
        <v>230</v>
      </c>
      <c r="F83" s="91" t="s">
        <v>907</v>
      </c>
      <c r="G83" s="91" t="s">
        <v>3310</v>
      </c>
      <c r="K83" s="90"/>
      <c r="L83" s="90" t="s">
        <v>443</v>
      </c>
      <c r="M83" s="90" t="s">
        <v>3308</v>
      </c>
      <c r="N83" s="90"/>
      <c r="O83" s="90" t="s">
        <v>3307</v>
      </c>
      <c r="P83" s="90" t="s">
        <v>3311</v>
      </c>
      <c r="Q83" s="90" t="s">
        <v>3309</v>
      </c>
      <c r="R83" s="90">
        <v>61</v>
      </c>
      <c r="S83" s="88" t="s">
        <v>484</v>
      </c>
      <c r="T83" s="90" t="s">
        <v>484</v>
      </c>
      <c r="U83" s="90" t="s">
        <v>1893</v>
      </c>
      <c r="V83" s="90" t="s">
        <v>18</v>
      </c>
      <c r="W83" s="90" t="s">
        <v>18</v>
      </c>
      <c r="X83" s="90" t="s">
        <v>18</v>
      </c>
      <c r="Y83" s="88" t="s">
        <v>19</v>
      </c>
      <c r="Z83" s="88" t="s">
        <v>18</v>
      </c>
      <c r="AA83" s="88" t="s">
        <v>18</v>
      </c>
      <c r="AB83" s="88" t="s">
        <v>18</v>
      </c>
      <c r="AC83" s="88" t="s">
        <v>18</v>
      </c>
    </row>
    <row r="84" spans="1:34" ht="48" x14ac:dyDescent="0.2">
      <c r="A84" s="130" t="s">
        <v>4357</v>
      </c>
      <c r="B84" s="130" t="s">
        <v>900</v>
      </c>
      <c r="C84" s="130">
        <v>2014</v>
      </c>
      <c r="D84" s="130" t="s">
        <v>906</v>
      </c>
      <c r="E84" s="130" t="s">
        <v>230</v>
      </c>
      <c r="F84" s="130" t="s">
        <v>907</v>
      </c>
      <c r="G84" s="130" t="s">
        <v>4341</v>
      </c>
      <c r="H84" s="97">
        <v>125</v>
      </c>
      <c r="I84" s="97">
        <v>70.099999999999994</v>
      </c>
      <c r="J84" s="97">
        <v>12.7</v>
      </c>
      <c r="K84" s="97" t="s">
        <v>4342</v>
      </c>
      <c r="L84" s="203" t="s">
        <v>4343</v>
      </c>
      <c r="M84" s="203" t="s">
        <v>4344</v>
      </c>
      <c r="N84" s="97">
        <f>18</f>
        <v>18</v>
      </c>
      <c r="O84" s="203" t="s">
        <v>3307</v>
      </c>
      <c r="P84" s="203" t="s">
        <v>4345</v>
      </c>
      <c r="Q84" s="203" t="s">
        <v>4346</v>
      </c>
      <c r="R84" s="203">
        <v>61</v>
      </c>
      <c r="S84" s="203" t="s">
        <v>484</v>
      </c>
      <c r="T84" s="203" t="s">
        <v>255</v>
      </c>
      <c r="U84" s="203" t="s">
        <v>255</v>
      </c>
      <c r="V84" s="203" t="s">
        <v>18</v>
      </c>
      <c r="W84" s="203" t="s">
        <v>18</v>
      </c>
      <c r="X84" s="203" t="s">
        <v>18</v>
      </c>
      <c r="Y84" s="97" t="s">
        <v>4347</v>
      </c>
      <c r="Z84" s="97" t="s">
        <v>18</v>
      </c>
      <c r="AA84" s="97" t="s">
        <v>19</v>
      </c>
      <c r="AB84" s="97" t="s">
        <v>1893</v>
      </c>
      <c r="AC84" s="97" t="s">
        <v>19</v>
      </c>
    </row>
    <row r="85" spans="1:34" ht="48" x14ac:dyDescent="0.2">
      <c r="A85" s="134" t="s">
        <v>3971</v>
      </c>
      <c r="B85" s="96" t="s">
        <v>675</v>
      </c>
      <c r="C85" s="96">
        <v>2012</v>
      </c>
      <c r="D85" s="96" t="s">
        <v>674</v>
      </c>
      <c r="E85" s="96"/>
      <c r="F85" s="96"/>
      <c r="G85" s="96"/>
      <c r="M85" s="88" t="s">
        <v>2294</v>
      </c>
    </row>
    <row r="86" spans="1:34" ht="48" x14ac:dyDescent="0.2">
      <c r="A86" s="96" t="s">
        <v>2955</v>
      </c>
      <c r="B86" s="96" t="s">
        <v>2985</v>
      </c>
      <c r="C86" s="96">
        <v>2010</v>
      </c>
      <c r="D86" s="96" t="s">
        <v>2986</v>
      </c>
      <c r="E86" s="96"/>
      <c r="F86" s="96"/>
      <c r="G86" s="96"/>
    </row>
    <row r="87" spans="1:34" ht="32" customHeight="1" x14ac:dyDescent="0.15">
      <c r="A87" s="91" t="s">
        <v>3901</v>
      </c>
      <c r="B87" s="91" t="s">
        <v>2062</v>
      </c>
      <c r="C87" s="91">
        <v>2004</v>
      </c>
      <c r="D87" s="91" t="s">
        <v>2061</v>
      </c>
      <c r="E87" s="91" t="s">
        <v>230</v>
      </c>
      <c r="F87" s="91" t="s">
        <v>3889</v>
      </c>
      <c r="G87" s="91" t="s">
        <v>3888</v>
      </c>
      <c r="H87" s="96"/>
      <c r="I87" s="96"/>
      <c r="J87" s="96"/>
      <c r="K87" s="91" t="s">
        <v>3663</v>
      </c>
      <c r="L87" s="91" t="s">
        <v>3647</v>
      </c>
      <c r="M87" s="91"/>
      <c r="N87" s="96"/>
      <c r="O87" s="91"/>
      <c r="P87" s="91"/>
      <c r="Q87" s="144"/>
      <c r="R87" s="91"/>
      <c r="S87" s="91"/>
      <c r="T87" s="91"/>
      <c r="U87" s="91"/>
      <c r="V87" s="91"/>
      <c r="W87" s="91"/>
      <c r="X87" s="91"/>
      <c r="Y87" s="91"/>
      <c r="Z87" s="91"/>
      <c r="AA87" s="91"/>
      <c r="AB87" s="91"/>
      <c r="AC87" s="96"/>
    </row>
    <row r="88" spans="1:34" ht="32" customHeight="1" x14ac:dyDescent="0.2">
      <c r="A88" s="96" t="s">
        <v>1357</v>
      </c>
      <c r="B88" s="96" t="s">
        <v>1597</v>
      </c>
      <c r="C88" s="96">
        <v>2013</v>
      </c>
      <c r="D88" s="96" t="s">
        <v>1596</v>
      </c>
      <c r="E88" s="96"/>
      <c r="F88" s="96"/>
      <c r="G88" s="96"/>
    </row>
    <row r="89" spans="1:34" ht="32" x14ac:dyDescent="0.2">
      <c r="A89" s="96" t="s">
        <v>3923</v>
      </c>
      <c r="B89" s="96" t="s">
        <v>1016</v>
      </c>
      <c r="C89" s="96">
        <v>2015</v>
      </c>
      <c r="D89" s="96" t="s">
        <v>1015</v>
      </c>
      <c r="E89" s="96"/>
      <c r="F89" s="96"/>
      <c r="G89" s="96"/>
    </row>
    <row r="90" spans="1:34" ht="48" x14ac:dyDescent="0.2">
      <c r="A90" s="96" t="s">
        <v>1238</v>
      </c>
      <c r="B90" s="96" t="s">
        <v>677</v>
      </c>
      <c r="C90" s="96">
        <v>2012</v>
      </c>
      <c r="D90" s="96" t="s">
        <v>676</v>
      </c>
      <c r="E90" s="96"/>
      <c r="F90" s="96"/>
      <c r="G90" s="96"/>
    </row>
    <row r="91" spans="1:34" ht="48" x14ac:dyDescent="0.2">
      <c r="A91" s="96" t="s">
        <v>2995</v>
      </c>
      <c r="B91" s="96" t="s">
        <v>2994</v>
      </c>
      <c r="C91" s="96">
        <v>2005</v>
      </c>
      <c r="D91" s="96" t="s">
        <v>2993</v>
      </c>
      <c r="E91" s="96"/>
      <c r="F91" s="96"/>
      <c r="G91" s="96"/>
    </row>
    <row r="92" spans="1:34" ht="32" x14ac:dyDescent="0.2">
      <c r="A92" s="70" t="s">
        <v>4095</v>
      </c>
      <c r="B92" s="71" t="s">
        <v>574</v>
      </c>
      <c r="C92" s="71">
        <v>2010</v>
      </c>
      <c r="D92" s="72" t="s">
        <v>573</v>
      </c>
      <c r="E92" s="71" t="s">
        <v>230</v>
      </c>
      <c r="F92" s="71" t="s">
        <v>313</v>
      </c>
      <c r="G92" s="71" t="s">
        <v>541</v>
      </c>
      <c r="H92" s="148">
        <v>83</v>
      </c>
      <c r="I92" s="148" t="s">
        <v>3935</v>
      </c>
      <c r="J92" s="148" t="s">
        <v>3935</v>
      </c>
      <c r="K92" s="70"/>
      <c r="L92" s="71" t="s">
        <v>537</v>
      </c>
      <c r="M92" s="71" t="s">
        <v>2621</v>
      </c>
      <c r="N92" s="149">
        <f>12*5</f>
        <v>60</v>
      </c>
      <c r="O92" s="72" t="s">
        <v>3832</v>
      </c>
      <c r="P92" s="71" t="s">
        <v>575</v>
      </c>
      <c r="Q92" s="71" t="s">
        <v>576</v>
      </c>
      <c r="R92" s="71">
        <v>22</v>
      </c>
      <c r="S92" s="70" t="s">
        <v>577</v>
      </c>
      <c r="T92" s="70" t="s">
        <v>255</v>
      </c>
      <c r="U92" s="70" t="s">
        <v>255</v>
      </c>
      <c r="V92" s="70" t="s">
        <v>18</v>
      </c>
      <c r="W92" s="70" t="s">
        <v>19</v>
      </c>
      <c r="X92" s="70" t="s">
        <v>18</v>
      </c>
      <c r="Y92" s="90"/>
      <c r="Z92" s="90"/>
      <c r="AA92" s="90"/>
      <c r="AB92" s="90"/>
      <c r="AC92" s="90"/>
    </row>
    <row r="93" spans="1:34" ht="80" x14ac:dyDescent="0.2">
      <c r="A93" s="96" t="s">
        <v>4349</v>
      </c>
      <c r="B93" s="96" t="s">
        <v>1223</v>
      </c>
      <c r="C93" s="96">
        <v>2016</v>
      </c>
      <c r="D93" s="96" t="s">
        <v>1222</v>
      </c>
      <c r="E93" s="96" t="s">
        <v>241</v>
      </c>
      <c r="F93" s="96"/>
      <c r="G93" s="96"/>
    </row>
    <row r="94" spans="1:34" ht="48" x14ac:dyDescent="0.2">
      <c r="A94" s="96" t="s">
        <v>2978</v>
      </c>
      <c r="B94" s="96" t="s">
        <v>2999</v>
      </c>
      <c r="C94" s="96">
        <v>2010</v>
      </c>
      <c r="D94" s="96" t="s">
        <v>2998</v>
      </c>
      <c r="E94" s="96"/>
      <c r="F94" s="96"/>
      <c r="G94" s="96"/>
    </row>
    <row r="95" spans="1:34" ht="48" x14ac:dyDescent="0.2">
      <c r="A95" s="96" t="s">
        <v>1357</v>
      </c>
      <c r="B95" s="96" t="s">
        <v>1538</v>
      </c>
      <c r="C95" s="96">
        <v>2011</v>
      </c>
      <c r="D95" s="96" t="s">
        <v>1356</v>
      </c>
      <c r="E95" s="96"/>
      <c r="F95" s="96"/>
      <c r="G95" s="96"/>
      <c r="H95" s="90"/>
      <c r="I95" s="90"/>
      <c r="J95" s="90"/>
      <c r="K95" s="90"/>
      <c r="N95" s="90"/>
    </row>
    <row r="96" spans="1:34" s="90" customFormat="1" ht="64" x14ac:dyDescent="0.2">
      <c r="A96" s="130" t="s">
        <v>3895</v>
      </c>
      <c r="B96" s="91" t="s">
        <v>3314</v>
      </c>
      <c r="C96" s="91">
        <v>2009</v>
      </c>
      <c r="D96" s="91" t="s">
        <v>506</v>
      </c>
      <c r="E96" s="91" t="s">
        <v>241</v>
      </c>
      <c r="F96" s="91" t="s">
        <v>3315</v>
      </c>
      <c r="G96" s="91" t="s">
        <v>3316</v>
      </c>
      <c r="H96" s="88"/>
      <c r="I96" s="88"/>
      <c r="J96" s="88"/>
      <c r="K96" s="88"/>
      <c r="M96" s="90" t="s">
        <v>3317</v>
      </c>
      <c r="N96" s="88"/>
      <c r="O96" s="90" t="s">
        <v>2303</v>
      </c>
      <c r="AD96" s="88"/>
      <c r="AE96" s="88"/>
      <c r="AF96" s="88"/>
      <c r="AG96" s="88"/>
      <c r="AH96" s="88"/>
    </row>
    <row r="97" spans="1:34" ht="48" x14ac:dyDescent="0.2">
      <c r="A97" s="134" t="s">
        <v>278</v>
      </c>
      <c r="B97" s="96" t="s">
        <v>459</v>
      </c>
      <c r="C97" s="135">
        <v>2008</v>
      </c>
      <c r="D97" s="96" t="s">
        <v>460</v>
      </c>
      <c r="E97" s="96"/>
      <c r="F97" s="96"/>
      <c r="G97" s="96"/>
    </row>
    <row r="98" spans="1:34" s="80" customFormat="1" ht="80" x14ac:dyDescent="0.2">
      <c r="A98" s="134" t="s">
        <v>278</v>
      </c>
      <c r="B98" s="96" t="s">
        <v>287</v>
      </c>
      <c r="C98" s="135">
        <v>2006</v>
      </c>
      <c r="D98" s="96" t="s">
        <v>286</v>
      </c>
      <c r="E98" s="96"/>
      <c r="F98" s="96"/>
      <c r="G98" s="96"/>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row>
    <row r="99" spans="1:34" s="80" customFormat="1" ht="64" x14ac:dyDescent="0.2">
      <c r="A99" s="96" t="s">
        <v>2978</v>
      </c>
      <c r="B99" s="96" t="s">
        <v>287</v>
      </c>
      <c r="C99" s="96">
        <v>2013</v>
      </c>
      <c r="D99" s="96" t="s">
        <v>3000</v>
      </c>
      <c r="E99" s="96"/>
      <c r="F99" s="96"/>
      <c r="G99" s="96"/>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row>
    <row r="100" spans="1:34" ht="48" x14ac:dyDescent="0.2">
      <c r="A100" s="96" t="s">
        <v>3003</v>
      </c>
      <c r="B100" s="96" t="s">
        <v>3001</v>
      </c>
      <c r="C100" s="96">
        <v>2005</v>
      </c>
      <c r="D100" s="96" t="s">
        <v>3002</v>
      </c>
      <c r="E100" s="96"/>
      <c r="F100" s="96"/>
      <c r="G100" s="96"/>
      <c r="Y100" s="90"/>
      <c r="Z100" s="90"/>
      <c r="AA100" s="90"/>
      <c r="AB100" s="90"/>
      <c r="AC100" s="90"/>
    </row>
    <row r="101" spans="1:34" ht="64" x14ac:dyDescent="0.2">
      <c r="A101" s="91" t="s">
        <v>3911</v>
      </c>
      <c r="B101" s="91" t="s">
        <v>1705</v>
      </c>
      <c r="C101" s="91">
        <v>2016</v>
      </c>
      <c r="D101" s="91" t="s">
        <v>1706</v>
      </c>
      <c r="E101" s="91" t="s">
        <v>230</v>
      </c>
      <c r="F101" s="91" t="s">
        <v>3889</v>
      </c>
      <c r="G101" s="91" t="s">
        <v>3912</v>
      </c>
      <c r="L101" s="90"/>
      <c r="M101" s="90"/>
      <c r="O101" s="90"/>
      <c r="P101" s="90"/>
      <c r="Q101" s="90"/>
      <c r="R101" s="90"/>
      <c r="S101" s="90"/>
      <c r="T101" s="90"/>
      <c r="U101" s="90"/>
      <c r="V101" s="90"/>
      <c r="W101" s="90"/>
      <c r="X101" s="90"/>
      <c r="Y101" s="75" t="s">
        <v>19</v>
      </c>
      <c r="Z101" s="75" t="s">
        <v>18</v>
      </c>
      <c r="AA101" s="75" t="s">
        <v>18</v>
      </c>
      <c r="AB101" s="75" t="s">
        <v>18</v>
      </c>
      <c r="AC101" s="75" t="s">
        <v>18</v>
      </c>
      <c r="AD101" s="90"/>
      <c r="AE101" s="90"/>
      <c r="AF101" s="90"/>
      <c r="AG101" s="90"/>
      <c r="AH101" s="90"/>
    </row>
    <row r="102" spans="1:34" ht="48" customHeight="1" x14ac:dyDescent="0.2">
      <c r="A102" s="96" t="s">
        <v>278</v>
      </c>
      <c r="B102" s="96" t="s">
        <v>3004</v>
      </c>
      <c r="C102" s="96">
        <v>2009</v>
      </c>
      <c r="D102" s="96" t="s">
        <v>3005</v>
      </c>
      <c r="E102" s="96"/>
      <c r="F102" s="96"/>
      <c r="G102" s="96"/>
    </row>
    <row r="103" spans="1:34" ht="64" customHeight="1" x14ac:dyDescent="0.2">
      <c r="A103" s="143" t="s">
        <v>4199</v>
      </c>
      <c r="B103" s="124" t="s">
        <v>3759</v>
      </c>
      <c r="C103" s="124">
        <v>2014</v>
      </c>
      <c r="D103" s="125" t="s">
        <v>212</v>
      </c>
      <c r="E103" s="124" t="s">
        <v>241</v>
      </c>
      <c r="F103" s="124" t="s">
        <v>210</v>
      </c>
      <c r="G103" s="124" t="s">
        <v>1891</v>
      </c>
      <c r="H103" s="57">
        <v>59</v>
      </c>
      <c r="I103" s="57">
        <v>51.8</v>
      </c>
      <c r="J103" s="57">
        <v>3.9</v>
      </c>
      <c r="K103" s="122"/>
      <c r="L103" s="124" t="s">
        <v>522</v>
      </c>
      <c r="M103" s="124" t="s">
        <v>211</v>
      </c>
      <c r="N103" s="146" t="s">
        <v>1893</v>
      </c>
      <c r="O103" s="125" t="s">
        <v>3834</v>
      </c>
      <c r="P103" s="124" t="s">
        <v>1782</v>
      </c>
      <c r="Q103" s="124" t="s">
        <v>1782</v>
      </c>
      <c r="R103" s="124" t="s">
        <v>1893</v>
      </c>
      <c r="S103" s="143" t="s">
        <v>255</v>
      </c>
      <c r="T103" s="143" t="s">
        <v>255</v>
      </c>
      <c r="U103" s="143" t="s">
        <v>255</v>
      </c>
      <c r="V103" s="143" t="s">
        <v>19</v>
      </c>
      <c r="W103" s="143" t="s">
        <v>18</v>
      </c>
      <c r="X103" s="143" t="s">
        <v>18</v>
      </c>
      <c r="Y103" s="73" t="s">
        <v>19</v>
      </c>
      <c r="Z103" s="73" t="s">
        <v>19</v>
      </c>
      <c r="AA103" s="73" t="s">
        <v>18</v>
      </c>
      <c r="AB103" s="73" t="s">
        <v>18</v>
      </c>
      <c r="AC103" s="73" t="s">
        <v>255</v>
      </c>
    </row>
    <row r="104" spans="1:34" ht="32" x14ac:dyDescent="0.2">
      <c r="A104" s="134" t="s">
        <v>1238</v>
      </c>
      <c r="B104" s="134" t="s">
        <v>1478</v>
      </c>
      <c r="C104" s="134">
        <v>2009</v>
      </c>
      <c r="D104" s="134" t="s">
        <v>1477</v>
      </c>
      <c r="E104" s="134"/>
      <c r="F104" s="134"/>
      <c r="G104" s="134"/>
      <c r="H104" s="97"/>
      <c r="I104" s="97"/>
      <c r="J104" s="97"/>
      <c r="K104" s="97"/>
      <c r="L104" s="97"/>
      <c r="M104" s="97"/>
      <c r="N104" s="97"/>
      <c r="O104" s="97"/>
      <c r="P104" s="97"/>
      <c r="Q104" s="97"/>
      <c r="R104" s="97"/>
      <c r="S104" s="97"/>
      <c r="T104" s="97"/>
      <c r="U104" s="97"/>
      <c r="V104" s="97"/>
      <c r="W104" s="97"/>
      <c r="X104" s="97"/>
      <c r="Y104" s="97"/>
      <c r="Z104" s="97"/>
      <c r="AA104" s="97"/>
      <c r="AB104" s="97"/>
      <c r="AC104" s="97"/>
    </row>
    <row r="105" spans="1:34" ht="48" x14ac:dyDescent="0.2">
      <c r="A105" s="96" t="s">
        <v>1238</v>
      </c>
      <c r="B105" s="96" t="s">
        <v>1599</v>
      </c>
      <c r="C105" s="96">
        <v>2013</v>
      </c>
      <c r="D105" s="96" t="s">
        <v>1598</v>
      </c>
      <c r="E105" s="96"/>
      <c r="F105" s="96"/>
      <c r="G105" s="96"/>
      <c r="Y105" s="100"/>
      <c r="Z105" s="100"/>
      <c r="AA105" s="100"/>
      <c r="AB105" s="100"/>
      <c r="AC105" s="100"/>
    </row>
    <row r="106" spans="1:34" ht="48" x14ac:dyDescent="0.2">
      <c r="A106" s="96" t="s">
        <v>1539</v>
      </c>
      <c r="B106" s="96" t="s">
        <v>1540</v>
      </c>
      <c r="C106" s="96">
        <v>2011</v>
      </c>
      <c r="D106" s="96" t="s">
        <v>1541</v>
      </c>
      <c r="E106" s="96"/>
      <c r="F106" s="96"/>
      <c r="G106" s="96"/>
      <c r="Y106" s="90"/>
      <c r="Z106" s="90"/>
      <c r="AA106" s="90"/>
      <c r="AB106" s="90"/>
      <c r="AC106" s="90"/>
    </row>
    <row r="107" spans="1:34" ht="48" x14ac:dyDescent="0.2">
      <c r="A107" s="91" t="s">
        <v>3406</v>
      </c>
      <c r="B107" s="91" t="s">
        <v>678</v>
      </c>
      <c r="C107" s="91">
        <v>2012</v>
      </c>
      <c r="D107" s="91" t="s">
        <v>3022</v>
      </c>
      <c r="E107" s="91"/>
      <c r="F107" s="91"/>
      <c r="G107" s="91"/>
      <c r="H107" s="69"/>
      <c r="I107" s="69"/>
      <c r="J107" s="69"/>
      <c r="K107" s="69"/>
      <c r="L107" s="90"/>
      <c r="M107" s="90"/>
      <c r="N107" s="69"/>
      <c r="O107" s="90"/>
      <c r="P107" s="90"/>
      <c r="Q107" s="90"/>
      <c r="R107" s="90"/>
      <c r="S107" s="90"/>
      <c r="T107" s="90"/>
      <c r="U107" s="90"/>
      <c r="V107" s="90"/>
      <c r="W107" s="90"/>
      <c r="X107" s="90"/>
      <c r="Y107" s="90"/>
      <c r="Z107" s="90"/>
      <c r="AA107" s="90"/>
      <c r="AB107" s="90"/>
      <c r="AC107" s="90"/>
    </row>
    <row r="108" spans="1:34" ht="48" x14ac:dyDescent="0.2">
      <c r="A108" s="96" t="s">
        <v>4355</v>
      </c>
      <c r="B108" s="96" t="s">
        <v>1232</v>
      </c>
      <c r="C108" s="96">
        <v>2016</v>
      </c>
      <c r="D108" s="96" t="s">
        <v>1231</v>
      </c>
      <c r="E108" s="96" t="s">
        <v>241</v>
      </c>
      <c r="F108" s="96"/>
      <c r="G108" s="96" t="s">
        <v>1233</v>
      </c>
      <c r="Y108" s="90"/>
      <c r="Z108" s="90"/>
      <c r="AA108" s="90"/>
      <c r="AB108" s="90"/>
      <c r="AC108" s="90"/>
    </row>
    <row r="109" spans="1:34" ht="64" x14ac:dyDescent="0.2">
      <c r="A109" s="96" t="s">
        <v>3939</v>
      </c>
      <c r="B109" s="96" t="s">
        <v>1543</v>
      </c>
      <c r="C109" s="96">
        <v>2011</v>
      </c>
      <c r="D109" s="96" t="s">
        <v>1542</v>
      </c>
      <c r="E109" s="96"/>
      <c r="F109" s="96"/>
      <c r="G109" s="96"/>
    </row>
    <row r="110" spans="1:34" ht="48" x14ac:dyDescent="0.2">
      <c r="A110" s="96" t="s">
        <v>2313</v>
      </c>
      <c r="B110" s="96" t="s">
        <v>1020</v>
      </c>
      <c r="C110" s="96">
        <v>2015</v>
      </c>
      <c r="D110" s="96" t="s">
        <v>1017</v>
      </c>
      <c r="E110" s="96"/>
      <c r="F110" s="96"/>
      <c r="G110" s="96"/>
      <c r="M110" s="88" t="s">
        <v>1018</v>
      </c>
      <c r="O110" s="88" t="s">
        <v>1019</v>
      </c>
    </row>
    <row r="111" spans="1:34" ht="16" customHeight="1" x14ac:dyDescent="0.2">
      <c r="A111" s="130" t="s">
        <v>3248</v>
      </c>
      <c r="B111" s="130" t="s">
        <v>3024</v>
      </c>
      <c r="C111" s="130">
        <v>2006</v>
      </c>
      <c r="D111" s="130" t="s">
        <v>3025</v>
      </c>
      <c r="E111" s="130"/>
      <c r="F111" s="130"/>
      <c r="G111" s="130"/>
      <c r="H111" s="97"/>
      <c r="I111" s="97"/>
      <c r="J111" s="97"/>
      <c r="K111" s="97"/>
      <c r="L111" s="203"/>
      <c r="M111" s="203"/>
      <c r="N111" s="97"/>
      <c r="O111" s="203"/>
      <c r="P111" s="203"/>
      <c r="Q111" s="203"/>
      <c r="R111" s="203"/>
      <c r="S111" s="203"/>
      <c r="T111" s="203"/>
      <c r="U111" s="203"/>
      <c r="V111" s="203"/>
      <c r="W111" s="203"/>
      <c r="X111" s="203"/>
      <c r="Y111" s="97"/>
      <c r="Z111" s="97"/>
      <c r="AA111" s="97"/>
      <c r="AB111" s="97"/>
      <c r="AC111" s="97"/>
    </row>
    <row r="112" spans="1:34" ht="64" x14ac:dyDescent="0.2">
      <c r="A112" s="96" t="s">
        <v>1238</v>
      </c>
      <c r="B112" s="96" t="s">
        <v>1601</v>
      </c>
      <c r="C112" s="96">
        <v>2013</v>
      </c>
      <c r="D112" s="96" t="s">
        <v>1600</v>
      </c>
      <c r="E112" s="96"/>
      <c r="F112" s="96"/>
      <c r="G112" s="96"/>
    </row>
    <row r="113" spans="1:34" x14ac:dyDescent="0.2">
      <c r="A113" s="88" t="s">
        <v>4012</v>
      </c>
      <c r="B113" s="88" t="s">
        <v>1707</v>
      </c>
      <c r="C113" s="88">
        <v>2016</v>
      </c>
      <c r="D113" s="96" t="s">
        <v>1708</v>
      </c>
      <c r="E113" s="88" t="s">
        <v>230</v>
      </c>
      <c r="F113" s="88" t="s">
        <v>3729</v>
      </c>
      <c r="G113" s="88" t="s">
        <v>3731</v>
      </c>
      <c r="H113" s="37">
        <v>619</v>
      </c>
      <c r="I113" s="37"/>
      <c r="J113" s="37"/>
      <c r="K113" s="88" t="s">
        <v>3732</v>
      </c>
      <c r="L113" s="88" t="s">
        <v>522</v>
      </c>
      <c r="M113" s="88" t="s">
        <v>3730</v>
      </c>
      <c r="O113" s="88" t="s">
        <v>3733</v>
      </c>
      <c r="P113" s="88" t="s">
        <v>1893</v>
      </c>
      <c r="Q113" s="88" t="s">
        <v>3734</v>
      </c>
      <c r="R113" s="88" t="s">
        <v>1893</v>
      </c>
      <c r="S113" s="88" t="s">
        <v>1893</v>
      </c>
      <c r="T113" s="88" t="s">
        <v>3735</v>
      </c>
      <c r="U113" s="88" t="s">
        <v>1893</v>
      </c>
      <c r="V113" s="88" t="s">
        <v>18</v>
      </c>
      <c r="W113" s="88" t="s">
        <v>18</v>
      </c>
      <c r="X113" s="88" t="s">
        <v>18</v>
      </c>
    </row>
    <row r="114" spans="1:34" ht="48" x14ac:dyDescent="0.2">
      <c r="A114" s="96" t="s">
        <v>2958</v>
      </c>
      <c r="B114" s="96" t="s">
        <v>3027</v>
      </c>
      <c r="C114" s="96">
        <v>2014</v>
      </c>
      <c r="D114" s="96" t="s">
        <v>3026</v>
      </c>
      <c r="E114" s="96"/>
      <c r="F114" s="96"/>
      <c r="G114" s="96"/>
      <c r="H114" s="90"/>
      <c r="I114" s="90"/>
      <c r="J114" s="90"/>
      <c r="K114" s="90"/>
      <c r="N114" s="90"/>
      <c r="AD114" s="97" t="s">
        <v>19</v>
      </c>
      <c r="AE114" s="97"/>
      <c r="AF114" s="97"/>
      <c r="AG114" s="97"/>
      <c r="AH114" s="96"/>
    </row>
    <row r="115" spans="1:34" ht="32" x14ac:dyDescent="0.2">
      <c r="A115" s="143" t="s">
        <v>4197</v>
      </c>
      <c r="B115" s="124" t="s">
        <v>216</v>
      </c>
      <c r="C115" s="124">
        <v>2014</v>
      </c>
      <c r="D115" s="125" t="s">
        <v>218</v>
      </c>
      <c r="E115" s="124" t="s">
        <v>230</v>
      </c>
      <c r="F115" s="124" t="s">
        <v>2636</v>
      </c>
      <c r="G115" s="124" t="s">
        <v>1895</v>
      </c>
      <c r="H115" s="57">
        <v>283</v>
      </c>
      <c r="I115" s="57">
        <v>64.27</v>
      </c>
      <c r="J115" s="57">
        <v>13.08</v>
      </c>
      <c r="K115" s="122"/>
      <c r="L115" s="124" t="s">
        <v>2637</v>
      </c>
      <c r="M115" s="124" t="s">
        <v>217</v>
      </c>
      <c r="N115" s="146">
        <f>12*3</f>
        <v>36</v>
      </c>
      <c r="O115" s="125" t="s">
        <v>3881</v>
      </c>
      <c r="P115" s="124" t="s">
        <v>1898</v>
      </c>
      <c r="Q115" s="124" t="s">
        <v>2638</v>
      </c>
      <c r="R115" s="124">
        <v>124</v>
      </c>
      <c r="S115" s="143" t="s">
        <v>1900</v>
      </c>
      <c r="T115" s="143" t="s">
        <v>1901</v>
      </c>
      <c r="U115" s="143" t="s">
        <v>255</v>
      </c>
      <c r="V115" s="143" t="s">
        <v>18</v>
      </c>
      <c r="W115" s="143" t="s">
        <v>18</v>
      </c>
      <c r="X115" s="143" t="s">
        <v>18</v>
      </c>
      <c r="Y115" s="88" t="s">
        <v>18</v>
      </c>
      <c r="Z115" s="88" t="s">
        <v>18</v>
      </c>
      <c r="AA115" s="88" t="s">
        <v>18</v>
      </c>
      <c r="AB115" s="88" t="s">
        <v>18</v>
      </c>
      <c r="AC115" s="88" t="s">
        <v>18</v>
      </c>
    </row>
    <row r="116" spans="1:34" s="90" customFormat="1" ht="64" x14ac:dyDescent="0.2">
      <c r="A116" s="91" t="s">
        <v>3463</v>
      </c>
      <c r="B116" s="91" t="s">
        <v>1710</v>
      </c>
      <c r="C116" s="91">
        <v>2016</v>
      </c>
      <c r="D116" s="91" t="s">
        <v>1709</v>
      </c>
      <c r="E116" s="91"/>
      <c r="F116" s="91"/>
      <c r="G116" s="91"/>
      <c r="H116" s="88"/>
      <c r="I116" s="88"/>
      <c r="J116" s="88"/>
      <c r="K116" s="88"/>
      <c r="N116" s="88"/>
      <c r="AD116" s="88"/>
      <c r="AE116" s="88"/>
      <c r="AF116" s="88"/>
      <c r="AG116" s="88"/>
      <c r="AH116" s="88"/>
    </row>
    <row r="117" spans="1:34" s="90" customFormat="1" ht="48" x14ac:dyDescent="0.2">
      <c r="A117" s="134" t="s">
        <v>464</v>
      </c>
      <c r="B117" s="96" t="s">
        <v>463</v>
      </c>
      <c r="C117" s="96">
        <v>2008</v>
      </c>
      <c r="D117" s="96" t="s">
        <v>462</v>
      </c>
      <c r="E117" s="96"/>
      <c r="F117" s="96"/>
      <c r="G117" s="96"/>
      <c r="H117" s="88"/>
      <c r="I117" s="88"/>
      <c r="J117" s="88"/>
      <c r="K117" s="88"/>
      <c r="L117" s="88"/>
      <c r="M117" s="88"/>
      <c r="N117" s="88"/>
      <c r="O117" s="88"/>
      <c r="P117" s="88" t="s">
        <v>461</v>
      </c>
      <c r="Q117" s="88"/>
      <c r="R117" s="88"/>
      <c r="S117" s="88"/>
      <c r="T117" s="88"/>
      <c r="U117" s="88"/>
      <c r="V117" s="88"/>
      <c r="W117" s="88"/>
      <c r="X117" s="88"/>
      <c r="Y117" s="88"/>
      <c r="Z117" s="88"/>
      <c r="AA117" s="88"/>
      <c r="AB117" s="88"/>
      <c r="AC117" s="88"/>
      <c r="AD117" s="73" t="s">
        <v>19</v>
      </c>
      <c r="AE117" s="80"/>
      <c r="AF117" s="80"/>
      <c r="AG117" s="80"/>
      <c r="AH117" s="88"/>
    </row>
    <row r="118" spans="1:34" ht="48" x14ac:dyDescent="0.2">
      <c r="A118" s="91" t="s">
        <v>4352</v>
      </c>
      <c r="B118" s="91" t="s">
        <v>780</v>
      </c>
      <c r="C118" s="91">
        <v>2013</v>
      </c>
      <c r="D118" s="91" t="s">
        <v>779</v>
      </c>
      <c r="E118" s="91"/>
      <c r="F118" s="91"/>
      <c r="G118" s="91"/>
      <c r="L118" s="90"/>
      <c r="M118" s="90"/>
      <c r="O118" s="90"/>
      <c r="P118" s="90"/>
      <c r="Q118" s="90"/>
      <c r="R118" s="90"/>
      <c r="S118" s="90"/>
      <c r="T118" s="90"/>
      <c r="U118" s="90"/>
      <c r="V118" s="90"/>
      <c r="W118" s="90"/>
      <c r="X118" s="90"/>
      <c r="Y118" s="90"/>
      <c r="Z118" s="90"/>
      <c r="AA118" s="90"/>
      <c r="AB118" s="90"/>
    </row>
    <row r="119" spans="1:34" ht="48" x14ac:dyDescent="0.2">
      <c r="A119" s="91" t="s">
        <v>4353</v>
      </c>
      <c r="B119" s="91" t="s">
        <v>681</v>
      </c>
      <c r="C119" s="91">
        <v>2012</v>
      </c>
      <c r="D119" s="91" t="s">
        <v>682</v>
      </c>
      <c r="E119" s="91" t="s">
        <v>241</v>
      </c>
      <c r="F119" s="91" t="s">
        <v>683</v>
      </c>
      <c r="G119" s="91"/>
      <c r="L119" s="90"/>
      <c r="M119" s="90"/>
      <c r="O119" s="90"/>
      <c r="P119" s="90"/>
      <c r="Q119" s="90"/>
      <c r="R119" s="90"/>
      <c r="S119" s="90"/>
      <c r="T119" s="90"/>
      <c r="U119" s="90"/>
      <c r="V119" s="90"/>
      <c r="W119" s="90"/>
      <c r="X119" s="90"/>
      <c r="Y119" s="90"/>
      <c r="Z119" s="90"/>
      <c r="AA119" s="90"/>
      <c r="AB119" s="90"/>
      <c r="AC119" s="90"/>
      <c r="AD119" s="84" t="s">
        <v>18</v>
      </c>
      <c r="AE119" s="80"/>
      <c r="AF119" s="80"/>
      <c r="AG119" s="80"/>
    </row>
    <row r="120" spans="1:34" ht="64" x14ac:dyDescent="0.2">
      <c r="A120" s="96" t="s">
        <v>1357</v>
      </c>
      <c r="B120" s="96" t="s">
        <v>1583</v>
      </c>
      <c r="C120" s="96">
        <v>2012</v>
      </c>
      <c r="D120" s="96" t="s">
        <v>1582</v>
      </c>
      <c r="E120" s="96"/>
      <c r="F120" s="96"/>
      <c r="G120" s="96"/>
      <c r="AH120" s="80"/>
    </row>
    <row r="121" spans="1:34" ht="64" x14ac:dyDescent="0.2">
      <c r="A121" s="134" t="s">
        <v>3940</v>
      </c>
      <c r="B121" s="96" t="s">
        <v>466</v>
      </c>
      <c r="C121" s="96">
        <v>2008</v>
      </c>
      <c r="D121" s="96" t="s">
        <v>465</v>
      </c>
      <c r="E121" s="96" t="s">
        <v>230</v>
      </c>
      <c r="F121" s="96" t="s">
        <v>467</v>
      </c>
      <c r="G121" s="96" t="s">
        <v>2274</v>
      </c>
      <c r="L121" s="88" t="s">
        <v>468</v>
      </c>
      <c r="M121" s="88" t="s">
        <v>2294</v>
      </c>
    </row>
    <row r="122" spans="1:34" ht="48" x14ac:dyDescent="0.2">
      <c r="A122" s="91" t="s">
        <v>3918</v>
      </c>
      <c r="B122" s="91" t="s">
        <v>3623</v>
      </c>
      <c r="C122" s="91">
        <v>2013</v>
      </c>
      <c r="D122" s="91" t="s">
        <v>3029</v>
      </c>
      <c r="E122" s="91" t="s">
        <v>230</v>
      </c>
      <c r="F122" s="91" t="s">
        <v>3620</v>
      </c>
      <c r="G122" s="91" t="s">
        <v>3920</v>
      </c>
      <c r="L122" s="90" t="s">
        <v>3621</v>
      </c>
      <c r="M122" s="90" t="s">
        <v>3622</v>
      </c>
      <c r="O122" s="90"/>
      <c r="P122" s="90"/>
      <c r="Q122" s="90"/>
      <c r="R122" s="90"/>
      <c r="S122" s="90"/>
      <c r="T122" s="90"/>
      <c r="U122" s="90"/>
      <c r="V122" s="90"/>
      <c r="W122" s="90"/>
      <c r="X122" s="90"/>
      <c r="Y122" s="90"/>
      <c r="Z122" s="90"/>
      <c r="AA122" s="90"/>
      <c r="AB122" s="90" t="s">
        <v>19</v>
      </c>
      <c r="AC122" s="90"/>
      <c r="AD122" s="90"/>
      <c r="AE122" s="90"/>
      <c r="AF122" s="90"/>
      <c r="AG122" s="90"/>
      <c r="AH122" s="80"/>
    </row>
    <row r="123" spans="1:34" ht="48" x14ac:dyDescent="0.2">
      <c r="A123" s="96" t="s">
        <v>2958</v>
      </c>
      <c r="B123" s="96" t="s">
        <v>3030</v>
      </c>
      <c r="C123" s="96">
        <v>2016</v>
      </c>
      <c r="D123" s="96" t="s">
        <v>3031</v>
      </c>
      <c r="E123" s="96"/>
      <c r="F123" s="96"/>
      <c r="G123" s="96"/>
    </row>
    <row r="124" spans="1:34" ht="64" x14ac:dyDescent="0.2">
      <c r="A124" s="96" t="s">
        <v>3977</v>
      </c>
      <c r="B124" s="96" t="s">
        <v>2020</v>
      </c>
      <c r="C124" s="96">
        <v>2002</v>
      </c>
      <c r="D124" s="96" t="s">
        <v>2019</v>
      </c>
      <c r="E124" s="96"/>
      <c r="F124" s="96"/>
      <c r="G124" s="96"/>
      <c r="H124" s="90"/>
      <c r="I124" s="90"/>
      <c r="J124" s="90"/>
      <c r="K124" s="90"/>
      <c r="N124" s="90"/>
    </row>
    <row r="125" spans="1:34" ht="48" x14ac:dyDescent="0.2">
      <c r="A125" s="91" t="s">
        <v>3347</v>
      </c>
      <c r="B125" s="91" t="s">
        <v>3032</v>
      </c>
      <c r="C125" s="91">
        <v>2002</v>
      </c>
      <c r="D125" s="91" t="s">
        <v>3033</v>
      </c>
      <c r="E125" s="91"/>
      <c r="F125" s="91" t="s">
        <v>3345</v>
      </c>
      <c r="G125" s="91"/>
      <c r="L125" s="90"/>
      <c r="M125" s="90"/>
      <c r="O125" s="90"/>
      <c r="P125" s="90" t="s">
        <v>3346</v>
      </c>
      <c r="Q125" s="90"/>
      <c r="R125" s="90"/>
      <c r="S125" s="90"/>
      <c r="T125" s="90"/>
      <c r="U125" s="90"/>
      <c r="V125" s="90"/>
      <c r="W125" s="90"/>
      <c r="X125" s="90"/>
      <c r="AH125" s="90"/>
    </row>
    <row r="126" spans="1:34" x14ac:dyDescent="0.2">
      <c r="A126" s="96" t="s">
        <v>1238</v>
      </c>
      <c r="B126" s="96" t="s">
        <v>1479</v>
      </c>
      <c r="C126" s="96">
        <v>2009</v>
      </c>
      <c r="D126" s="96" t="s">
        <v>1480</v>
      </c>
      <c r="E126" s="96"/>
      <c r="F126" s="96"/>
      <c r="G126" s="96"/>
    </row>
    <row r="127" spans="1:34" ht="64" x14ac:dyDescent="0.2">
      <c r="A127" s="91" t="s">
        <v>3289</v>
      </c>
      <c r="B127" s="91" t="s">
        <v>2030</v>
      </c>
      <c r="C127" s="91">
        <v>2003</v>
      </c>
      <c r="D127" s="91" t="s">
        <v>2045</v>
      </c>
      <c r="E127" s="91"/>
      <c r="F127" s="91"/>
      <c r="G127" s="91">
        <v>202</v>
      </c>
      <c r="H127" s="69"/>
      <c r="I127" s="69"/>
      <c r="J127" s="69"/>
      <c r="K127" s="69"/>
      <c r="L127" s="90"/>
      <c r="M127" s="90"/>
      <c r="N127" s="69"/>
      <c r="O127" s="90"/>
      <c r="P127" s="90"/>
      <c r="Q127" s="90" t="s">
        <v>1867</v>
      </c>
      <c r="R127" s="90">
        <v>0</v>
      </c>
      <c r="S127" s="90"/>
      <c r="T127" s="90"/>
      <c r="U127" s="90"/>
      <c r="V127" s="90"/>
      <c r="W127" s="90"/>
      <c r="X127" s="90"/>
      <c r="Y127" s="90"/>
      <c r="Z127" s="90"/>
      <c r="AA127" s="90"/>
      <c r="AB127" s="90"/>
      <c r="AC127" s="90"/>
    </row>
    <row r="128" spans="1:34" ht="48" x14ac:dyDescent="0.2">
      <c r="A128" s="91" t="s">
        <v>3293</v>
      </c>
      <c r="B128" s="91" t="s">
        <v>2030</v>
      </c>
      <c r="C128" s="91">
        <v>2003</v>
      </c>
      <c r="D128" s="91" t="s">
        <v>2029</v>
      </c>
      <c r="E128" s="91"/>
      <c r="F128" s="91"/>
      <c r="G128" s="91">
        <v>202</v>
      </c>
      <c r="H128" s="69"/>
      <c r="I128" s="69"/>
      <c r="J128" s="69"/>
      <c r="K128" s="69"/>
      <c r="L128" s="90"/>
      <c r="M128" s="90"/>
      <c r="N128" s="69"/>
      <c r="O128" s="90"/>
      <c r="P128" s="90"/>
      <c r="Q128" s="90"/>
      <c r="R128" s="90"/>
      <c r="S128" s="90"/>
      <c r="T128" s="90"/>
      <c r="U128" s="90"/>
      <c r="V128" s="90"/>
      <c r="W128" s="90"/>
      <c r="X128" s="90"/>
      <c r="Y128" s="90"/>
      <c r="Z128" s="90"/>
      <c r="AA128" s="90"/>
      <c r="AB128" s="90"/>
      <c r="AC128" s="90"/>
    </row>
    <row r="129" spans="1:34" x14ac:dyDescent="0.2">
      <c r="A129" s="91" t="s">
        <v>4350</v>
      </c>
      <c r="B129" s="91" t="s">
        <v>2085</v>
      </c>
      <c r="C129" s="91">
        <v>2003</v>
      </c>
      <c r="D129" s="91" t="s">
        <v>2122</v>
      </c>
      <c r="E129" s="91" t="s">
        <v>241</v>
      </c>
      <c r="F129" s="91" t="s">
        <v>2186</v>
      </c>
      <c r="G129" s="91" t="s">
        <v>3543</v>
      </c>
      <c r="K129" s="111" t="s">
        <v>3546</v>
      </c>
      <c r="L129" s="90" t="s">
        <v>522</v>
      </c>
      <c r="N129" s="90" t="s">
        <v>3544</v>
      </c>
      <c r="O129" s="90" t="s">
        <v>3545</v>
      </c>
      <c r="P129" s="90"/>
      <c r="Q129" s="90"/>
      <c r="R129" s="90"/>
      <c r="S129" s="90" t="s">
        <v>484</v>
      </c>
      <c r="T129" s="90"/>
      <c r="U129" s="90" t="s">
        <v>484</v>
      </c>
      <c r="V129" s="90"/>
      <c r="W129" s="90"/>
      <c r="X129" s="90"/>
      <c r="Y129" s="90"/>
      <c r="Z129" s="90"/>
      <c r="AA129" s="90"/>
      <c r="AB129" s="90"/>
    </row>
    <row r="130" spans="1:34" ht="48" x14ac:dyDescent="0.2">
      <c r="A130" s="96" t="s">
        <v>3208</v>
      </c>
      <c r="B130" s="96" t="s">
        <v>2085</v>
      </c>
      <c r="C130" s="96">
        <v>2002</v>
      </c>
      <c r="D130" s="96" t="s">
        <v>2086</v>
      </c>
      <c r="E130" s="96" t="s">
        <v>2138</v>
      </c>
      <c r="F130" s="96" t="s">
        <v>2129</v>
      </c>
      <c r="G130" s="96" t="s">
        <v>2136</v>
      </c>
      <c r="L130" s="88" t="s">
        <v>522</v>
      </c>
      <c r="M130" s="88" t="s">
        <v>2139</v>
      </c>
      <c r="O130" s="88" t="s">
        <v>2142</v>
      </c>
      <c r="P130" s="88" t="s">
        <v>2141</v>
      </c>
      <c r="Q130" s="88" t="s">
        <v>256</v>
      </c>
      <c r="R130" s="88">
        <v>0</v>
      </c>
      <c r="S130" s="88" t="s">
        <v>251</v>
      </c>
      <c r="T130" s="88" t="s">
        <v>2137</v>
      </c>
      <c r="U130" s="88" t="s">
        <v>251</v>
      </c>
      <c r="V130" s="88" t="s">
        <v>18</v>
      </c>
      <c r="W130" s="88" t="s">
        <v>18</v>
      </c>
      <c r="X130" s="88" t="s">
        <v>18</v>
      </c>
    </row>
    <row r="131" spans="1:34" ht="32" x14ac:dyDescent="0.2">
      <c r="A131" s="96" t="s">
        <v>3979</v>
      </c>
      <c r="B131" s="96" t="s">
        <v>3752</v>
      </c>
      <c r="C131" s="96">
        <v>2001</v>
      </c>
      <c r="D131" s="96" t="s">
        <v>3035</v>
      </c>
      <c r="E131" s="96"/>
      <c r="F131" s="96"/>
      <c r="G131" s="96"/>
    </row>
    <row r="132" spans="1:34" ht="80" x14ac:dyDescent="0.2">
      <c r="A132" s="96" t="s">
        <v>1357</v>
      </c>
      <c r="B132" s="96" t="s">
        <v>1502</v>
      </c>
      <c r="C132" s="96">
        <v>2010</v>
      </c>
      <c r="D132" s="96" t="s">
        <v>1501</v>
      </c>
      <c r="E132" s="96"/>
      <c r="F132" s="96"/>
      <c r="G132" s="96"/>
      <c r="H132" s="90"/>
      <c r="I132" s="90"/>
      <c r="J132" s="90"/>
      <c r="K132" s="90"/>
      <c r="N132" s="90"/>
    </row>
    <row r="133" spans="1:34" ht="48" x14ac:dyDescent="0.2">
      <c r="A133" s="91" t="s">
        <v>4303</v>
      </c>
      <c r="B133" s="91" t="s">
        <v>1035</v>
      </c>
      <c r="C133" s="91">
        <v>2015</v>
      </c>
      <c r="D133" s="91" t="s">
        <v>1036</v>
      </c>
      <c r="E133" s="91" t="s">
        <v>230</v>
      </c>
      <c r="F133" s="91" t="s">
        <v>1669</v>
      </c>
      <c r="G133" s="91" t="s">
        <v>1039</v>
      </c>
      <c r="K133" s="90" t="s">
        <v>3548</v>
      </c>
      <c r="L133" s="90" t="s">
        <v>1037</v>
      </c>
      <c r="M133" s="90" t="s">
        <v>3550</v>
      </c>
      <c r="O133" s="90" t="s">
        <v>3549</v>
      </c>
      <c r="P133" s="90" t="s">
        <v>3547</v>
      </c>
      <c r="Q133" s="90"/>
      <c r="R133" s="90"/>
      <c r="S133" s="90"/>
      <c r="T133" s="90"/>
      <c r="U133" s="90"/>
      <c r="V133" s="90"/>
      <c r="W133" s="90"/>
      <c r="X133" s="90"/>
      <c r="Y133" s="90"/>
      <c r="Z133" s="90"/>
      <c r="AA133" s="90"/>
      <c r="AB133" s="90"/>
      <c r="AC133" s="90"/>
    </row>
    <row r="134" spans="1:34" ht="48" x14ac:dyDescent="0.2">
      <c r="A134" s="91" t="s">
        <v>3252</v>
      </c>
      <c r="B134" s="96" t="s">
        <v>1343</v>
      </c>
      <c r="C134" s="96">
        <v>2015</v>
      </c>
      <c r="D134" s="96" t="s">
        <v>1342</v>
      </c>
      <c r="E134" s="96" t="s">
        <v>2296</v>
      </c>
      <c r="F134" s="96"/>
      <c r="G134" s="96"/>
      <c r="Y134" s="88" t="s">
        <v>18</v>
      </c>
      <c r="Z134" s="88" t="s">
        <v>2140</v>
      </c>
      <c r="AA134" s="88" t="s">
        <v>35</v>
      </c>
      <c r="AB134" s="88" t="s">
        <v>18</v>
      </c>
      <c r="AC134" s="88" t="s">
        <v>18</v>
      </c>
    </row>
    <row r="135" spans="1:34" x14ac:dyDescent="0.2">
      <c r="A135" s="96" t="s">
        <v>1238</v>
      </c>
      <c r="B135" s="96" t="s">
        <v>782</v>
      </c>
      <c r="C135" s="96">
        <v>2013</v>
      </c>
      <c r="D135" s="96" t="s">
        <v>781</v>
      </c>
      <c r="E135" s="96"/>
      <c r="F135" s="96"/>
      <c r="G135" s="96"/>
      <c r="AD135" s="90"/>
      <c r="AE135" s="90"/>
      <c r="AF135" s="90"/>
      <c r="AG135" s="90"/>
    </row>
    <row r="136" spans="1:34" ht="48" x14ac:dyDescent="0.2">
      <c r="A136" s="91" t="s">
        <v>3038</v>
      </c>
      <c r="B136" s="96" t="s">
        <v>1341</v>
      </c>
      <c r="C136" s="96">
        <v>2014</v>
      </c>
      <c r="D136" s="96" t="s">
        <v>3251</v>
      </c>
      <c r="E136" s="96" t="s">
        <v>2295</v>
      </c>
      <c r="F136" s="96"/>
      <c r="G136" s="96"/>
    </row>
    <row r="137" spans="1:34" ht="64" x14ac:dyDescent="0.2">
      <c r="A137" s="96" t="s">
        <v>1238</v>
      </c>
      <c r="B137" s="96" t="s">
        <v>1603</v>
      </c>
      <c r="C137" s="96">
        <v>2013</v>
      </c>
      <c r="D137" s="96" t="s">
        <v>1602</v>
      </c>
      <c r="E137" s="96"/>
      <c r="F137" s="96"/>
      <c r="G137" s="96"/>
    </row>
    <row r="138" spans="1:34" ht="48" x14ac:dyDescent="0.2">
      <c r="A138" s="96" t="s">
        <v>2491</v>
      </c>
      <c r="B138" s="96" t="s">
        <v>1652</v>
      </c>
      <c r="C138" s="96">
        <v>2014</v>
      </c>
      <c r="D138" s="96" t="s">
        <v>1653</v>
      </c>
      <c r="E138" s="96"/>
      <c r="F138" s="96"/>
      <c r="G138" s="96"/>
      <c r="AH138" s="90"/>
    </row>
    <row r="139" spans="1:34" ht="48" x14ac:dyDescent="0.2">
      <c r="A139" s="96" t="s">
        <v>2953</v>
      </c>
      <c r="B139" s="96" t="s">
        <v>3039</v>
      </c>
      <c r="C139" s="96">
        <v>2006</v>
      </c>
      <c r="D139" s="96" t="s">
        <v>3040</v>
      </c>
      <c r="E139" s="96"/>
      <c r="F139" s="96"/>
      <c r="G139" s="96"/>
    </row>
    <row r="140" spans="1:34" ht="80" x14ac:dyDescent="0.2">
      <c r="A140" s="91" t="s">
        <v>3512</v>
      </c>
      <c r="B140" s="91" t="s">
        <v>1407</v>
      </c>
      <c r="C140" s="91">
        <v>2006</v>
      </c>
      <c r="D140" s="91" t="s">
        <v>1406</v>
      </c>
      <c r="E140" s="91"/>
      <c r="F140" s="91"/>
      <c r="G140" s="91"/>
      <c r="L140" s="90"/>
      <c r="M140" s="90"/>
      <c r="O140" s="90"/>
      <c r="P140" s="90"/>
      <c r="Q140" s="90"/>
      <c r="R140" s="90"/>
      <c r="S140" s="90"/>
      <c r="T140" s="90"/>
      <c r="U140" s="90"/>
      <c r="V140" s="90"/>
      <c r="W140" s="90"/>
      <c r="X140" s="90"/>
      <c r="Y140" s="90"/>
      <c r="Z140" s="90"/>
      <c r="AA140" s="90"/>
      <c r="AB140" s="90"/>
      <c r="AC140" s="90"/>
    </row>
    <row r="141" spans="1:34" ht="64" x14ac:dyDescent="0.2">
      <c r="A141" s="96" t="s">
        <v>1238</v>
      </c>
      <c r="B141" s="96" t="s">
        <v>630</v>
      </c>
      <c r="C141" s="96">
        <v>2011</v>
      </c>
      <c r="D141" s="96" t="s">
        <v>629</v>
      </c>
      <c r="E141" s="96"/>
      <c r="F141" s="96"/>
      <c r="G141" s="96"/>
    </row>
    <row r="142" spans="1:34" ht="64" x14ac:dyDescent="0.2">
      <c r="A142" s="96" t="s">
        <v>1238</v>
      </c>
      <c r="B142" s="96" t="s">
        <v>630</v>
      </c>
      <c r="C142" s="96">
        <v>2012</v>
      </c>
      <c r="D142" s="96" t="s">
        <v>695</v>
      </c>
      <c r="E142" s="96"/>
      <c r="F142" s="96"/>
      <c r="G142" s="96"/>
    </row>
    <row r="143" spans="1:34" ht="32" x14ac:dyDescent="0.2">
      <c r="A143" s="96" t="s">
        <v>1238</v>
      </c>
      <c r="B143" s="96" t="s">
        <v>697</v>
      </c>
      <c r="C143" s="96">
        <v>2012</v>
      </c>
      <c r="D143" s="96" t="s">
        <v>696</v>
      </c>
      <c r="E143" s="96"/>
      <c r="F143" s="96"/>
      <c r="G143" s="96"/>
    </row>
    <row r="144" spans="1:34" ht="32" x14ac:dyDescent="0.2">
      <c r="A144" s="96" t="s">
        <v>1357</v>
      </c>
      <c r="B144" s="96" t="s">
        <v>1387</v>
      </c>
      <c r="C144" s="96">
        <v>2004</v>
      </c>
      <c r="D144" s="96" t="s">
        <v>1386</v>
      </c>
      <c r="E144" s="96"/>
      <c r="F144" s="96"/>
      <c r="G144" s="96"/>
    </row>
    <row r="145" spans="1:34" ht="48" x14ac:dyDescent="0.2">
      <c r="A145" s="96" t="s">
        <v>4196</v>
      </c>
      <c r="B145" s="96" t="s">
        <v>1041</v>
      </c>
      <c r="C145" s="96">
        <v>2015</v>
      </c>
      <c r="D145" s="96" t="s">
        <v>1040</v>
      </c>
      <c r="E145" s="96"/>
      <c r="F145" s="96"/>
      <c r="G145" s="96"/>
      <c r="Y145" s="90"/>
      <c r="Z145" s="90"/>
      <c r="AA145" s="90"/>
      <c r="AB145" s="90"/>
      <c r="AC145" s="90"/>
    </row>
    <row r="146" spans="1:34" ht="48" x14ac:dyDescent="0.2">
      <c r="A146" s="96" t="s">
        <v>3042</v>
      </c>
      <c r="B146" s="96" t="s">
        <v>3043</v>
      </c>
      <c r="C146" s="96">
        <v>1993</v>
      </c>
      <c r="D146" s="96" t="s">
        <v>3044</v>
      </c>
      <c r="E146" s="96"/>
      <c r="F146" s="96"/>
      <c r="G146" s="96"/>
    </row>
    <row r="147" spans="1:34" ht="64" x14ac:dyDescent="0.2">
      <c r="A147" s="96" t="s">
        <v>3042</v>
      </c>
      <c r="B147" s="96" t="s">
        <v>3046</v>
      </c>
      <c r="C147" s="96">
        <v>1999</v>
      </c>
      <c r="D147" s="96" t="s">
        <v>3045</v>
      </c>
      <c r="E147" s="96"/>
      <c r="F147" s="96"/>
      <c r="G147" s="96"/>
      <c r="AD147" s="90"/>
      <c r="AE147" s="90"/>
      <c r="AF147" s="90"/>
      <c r="AG147" s="90"/>
    </row>
    <row r="148" spans="1:34" ht="32" x14ac:dyDescent="0.2">
      <c r="A148" s="91" t="s">
        <v>3332</v>
      </c>
      <c r="B148" s="91" t="s">
        <v>928</v>
      </c>
      <c r="C148" s="91">
        <v>2014</v>
      </c>
      <c r="D148" s="91" t="s">
        <v>927</v>
      </c>
      <c r="E148" s="91" t="s">
        <v>230</v>
      </c>
      <c r="F148" s="91" t="s">
        <v>930</v>
      </c>
      <c r="G148" s="91" t="s">
        <v>3330</v>
      </c>
      <c r="H148" s="90"/>
      <c r="I148" s="90"/>
      <c r="J148" s="90"/>
      <c r="K148" s="90"/>
      <c r="L148" s="90" t="s">
        <v>929</v>
      </c>
      <c r="M148" s="90" t="s">
        <v>3331</v>
      </c>
      <c r="N148" s="90"/>
      <c r="O148" s="110" t="s">
        <v>3333</v>
      </c>
      <c r="P148" s="90" t="s">
        <v>3328</v>
      </c>
      <c r="Q148" s="90" t="s">
        <v>3329</v>
      </c>
      <c r="R148" s="90">
        <v>64</v>
      </c>
      <c r="S148" s="90"/>
      <c r="T148" s="90"/>
      <c r="U148" s="90"/>
      <c r="V148" s="90"/>
      <c r="W148" s="90"/>
      <c r="X148" s="90"/>
      <c r="Y148" s="90"/>
      <c r="Z148" s="90"/>
      <c r="AA148" s="90"/>
      <c r="AB148" s="90"/>
      <c r="AC148" s="90"/>
      <c r="AD148" s="90"/>
      <c r="AE148" s="90"/>
      <c r="AF148" s="90"/>
      <c r="AG148" s="90"/>
    </row>
    <row r="149" spans="1:34" ht="48" x14ac:dyDescent="0.2">
      <c r="A149" s="136" t="s">
        <v>2536</v>
      </c>
      <c r="B149" s="136" t="s">
        <v>190</v>
      </c>
      <c r="C149" s="136">
        <v>2013</v>
      </c>
      <c r="D149" s="136" t="s">
        <v>193</v>
      </c>
      <c r="E149" s="136" t="s">
        <v>230</v>
      </c>
      <c r="F149" s="136" t="s">
        <v>191</v>
      </c>
      <c r="G149" s="136" t="s">
        <v>1875</v>
      </c>
      <c r="H149" s="90"/>
      <c r="I149" s="90"/>
      <c r="J149" s="90"/>
      <c r="K149" s="90"/>
      <c r="L149" s="100" t="s">
        <v>439</v>
      </c>
      <c r="M149" s="100" t="s">
        <v>192</v>
      </c>
      <c r="N149" s="90"/>
      <c r="O149" s="100" t="s">
        <v>2335</v>
      </c>
      <c r="P149" s="100" t="s">
        <v>1872</v>
      </c>
      <c r="Q149" s="100" t="s">
        <v>1871</v>
      </c>
      <c r="R149" s="100">
        <v>21</v>
      </c>
      <c r="S149" s="100" t="s">
        <v>255</v>
      </c>
      <c r="T149" s="100" t="s">
        <v>255</v>
      </c>
      <c r="U149" s="100" t="s">
        <v>255</v>
      </c>
      <c r="V149" s="100" t="s">
        <v>19</v>
      </c>
      <c r="W149" s="100" t="s">
        <v>18</v>
      </c>
      <c r="X149" s="100" t="s">
        <v>19</v>
      </c>
      <c r="Y149" s="90" t="s">
        <v>19</v>
      </c>
      <c r="Z149" s="90" t="s">
        <v>19</v>
      </c>
      <c r="AA149" s="90"/>
      <c r="AB149" s="90" t="s">
        <v>19</v>
      </c>
      <c r="AC149" s="90"/>
      <c r="AD149" s="90"/>
      <c r="AE149" s="90"/>
      <c r="AF149" s="90"/>
      <c r="AG149" s="90"/>
    </row>
    <row r="150" spans="1:34" ht="64" x14ac:dyDescent="0.2">
      <c r="A150" s="91" t="s">
        <v>4351</v>
      </c>
      <c r="B150" s="91" t="s">
        <v>784</v>
      </c>
      <c r="C150" s="91">
        <v>2013</v>
      </c>
      <c r="D150" s="91" t="s">
        <v>783</v>
      </c>
      <c r="E150" s="91" t="s">
        <v>241</v>
      </c>
      <c r="F150" s="91"/>
      <c r="G150" s="91"/>
      <c r="K150" s="90"/>
      <c r="L150" s="90" t="s">
        <v>787</v>
      </c>
      <c r="N150" s="90" t="s">
        <v>785</v>
      </c>
      <c r="O150" s="90" t="s">
        <v>786</v>
      </c>
      <c r="P150" s="90"/>
      <c r="Q150" s="90"/>
      <c r="R150" s="90"/>
      <c r="S150" s="90"/>
      <c r="T150" s="90"/>
      <c r="U150" s="90"/>
      <c r="V150" s="90"/>
      <c r="W150" s="90"/>
      <c r="X150" s="90"/>
      <c r="Y150" s="90"/>
      <c r="Z150" s="90"/>
      <c r="AA150" s="90"/>
      <c r="AB150" s="90"/>
      <c r="AH150" s="90"/>
    </row>
    <row r="151" spans="1:34" ht="32" x14ac:dyDescent="0.2">
      <c r="A151" s="91" t="s">
        <v>4354</v>
      </c>
      <c r="B151" s="91" t="s">
        <v>784</v>
      </c>
      <c r="C151" s="91">
        <v>2014</v>
      </c>
      <c r="D151" s="91" t="s">
        <v>931</v>
      </c>
      <c r="E151" s="91" t="s">
        <v>241</v>
      </c>
      <c r="F151" s="91" t="s">
        <v>933</v>
      </c>
      <c r="G151" s="91" t="s">
        <v>932</v>
      </c>
      <c r="H151" s="69"/>
      <c r="I151" s="69"/>
      <c r="J151" s="69"/>
      <c r="K151" s="69"/>
      <c r="L151" s="90"/>
      <c r="M151" s="90"/>
      <c r="N151" s="69"/>
      <c r="O151" s="90"/>
      <c r="P151" s="90"/>
      <c r="Q151" s="90"/>
      <c r="R151" s="90"/>
      <c r="S151" s="90"/>
      <c r="T151" s="90"/>
      <c r="U151" s="90"/>
      <c r="V151" s="90"/>
      <c r="W151" s="90"/>
      <c r="X151" s="90"/>
      <c r="Y151" s="90"/>
      <c r="Z151" s="90"/>
      <c r="AA151" s="90"/>
      <c r="AB151" s="90"/>
      <c r="AC151" s="90"/>
      <c r="AH151" s="90"/>
    </row>
    <row r="152" spans="1:34" ht="48" x14ac:dyDescent="0.2">
      <c r="A152" s="96" t="s">
        <v>3083</v>
      </c>
      <c r="B152" s="96" t="s">
        <v>698</v>
      </c>
      <c r="C152" s="96">
        <v>2012</v>
      </c>
      <c r="D152" s="96" t="s">
        <v>699</v>
      </c>
      <c r="E152" s="96"/>
      <c r="F152" s="96"/>
      <c r="G152" s="96"/>
      <c r="Y152" s="109" t="s">
        <v>18</v>
      </c>
      <c r="Z152" s="109" t="s">
        <v>18</v>
      </c>
      <c r="AA152" s="109" t="s">
        <v>18</v>
      </c>
      <c r="AB152" s="109" t="s">
        <v>18</v>
      </c>
      <c r="AC152" s="109" t="s">
        <v>18</v>
      </c>
      <c r="AH152" s="90"/>
    </row>
    <row r="153" spans="1:34" ht="48" x14ac:dyDescent="0.2">
      <c r="A153" s="96" t="s">
        <v>1742</v>
      </c>
      <c r="B153" s="96" t="s">
        <v>3048</v>
      </c>
      <c r="C153" s="96">
        <v>2017</v>
      </c>
      <c r="D153" s="96" t="s">
        <v>3049</v>
      </c>
      <c r="E153" s="96"/>
      <c r="F153" s="96"/>
      <c r="G153" s="96"/>
    </row>
    <row r="154" spans="1:34" ht="96" x14ac:dyDescent="0.2">
      <c r="A154" s="96" t="s">
        <v>1238</v>
      </c>
      <c r="B154" s="96" t="s">
        <v>1237</v>
      </c>
      <c r="C154" s="96">
        <v>2016</v>
      </c>
      <c r="D154" s="96" t="s">
        <v>1236</v>
      </c>
      <c r="E154" s="96" t="s">
        <v>241</v>
      </c>
      <c r="F154" s="96" t="s">
        <v>78</v>
      </c>
      <c r="G154" s="96"/>
      <c r="M154" s="88" t="s">
        <v>1234</v>
      </c>
      <c r="O154" s="88" t="s">
        <v>1235</v>
      </c>
    </row>
    <row r="155" spans="1:34" ht="32" x14ac:dyDescent="0.2">
      <c r="A155" s="96" t="s">
        <v>1238</v>
      </c>
      <c r="B155" s="96" t="s">
        <v>1605</v>
      </c>
      <c r="C155" s="96">
        <v>2013</v>
      </c>
      <c r="D155" s="96" t="s">
        <v>1604</v>
      </c>
      <c r="E155" s="96"/>
      <c r="F155" s="96"/>
      <c r="G155" s="96"/>
    </row>
    <row r="156" spans="1:34" ht="48" x14ac:dyDescent="0.2">
      <c r="A156" s="96" t="s">
        <v>1238</v>
      </c>
      <c r="B156" s="96" t="s">
        <v>2107</v>
      </c>
      <c r="C156" s="96">
        <v>2001</v>
      </c>
      <c r="D156" s="96" t="s">
        <v>2106</v>
      </c>
      <c r="E156" s="96"/>
      <c r="F156" s="96"/>
      <c r="G156" s="96"/>
    </row>
    <row r="157" spans="1:34" ht="32" x14ac:dyDescent="0.2">
      <c r="A157" s="96" t="s">
        <v>2527</v>
      </c>
      <c r="B157" s="96" t="s">
        <v>1240</v>
      </c>
      <c r="C157" s="96">
        <v>2016</v>
      </c>
      <c r="D157" s="96" t="s">
        <v>1239</v>
      </c>
      <c r="E157" s="96" t="s">
        <v>230</v>
      </c>
      <c r="F157" s="96" t="s">
        <v>1243</v>
      </c>
      <c r="G157" s="96" t="s">
        <v>1244</v>
      </c>
      <c r="H157" s="69"/>
      <c r="I157" s="69"/>
      <c r="J157" s="69"/>
      <c r="K157" s="69"/>
      <c r="L157" s="88" t="s">
        <v>1242</v>
      </c>
      <c r="M157" s="88" t="s">
        <v>1241</v>
      </c>
      <c r="N157" s="69"/>
      <c r="O157" s="88" t="s">
        <v>3192</v>
      </c>
      <c r="P157" s="88" t="s">
        <v>386</v>
      </c>
      <c r="Q157" s="88" t="s">
        <v>1247</v>
      </c>
      <c r="R157" s="88">
        <v>379</v>
      </c>
      <c r="S157" s="88" t="s">
        <v>1245</v>
      </c>
      <c r="T157" s="88" t="s">
        <v>1246</v>
      </c>
      <c r="U157" s="88" t="s">
        <v>255</v>
      </c>
      <c r="V157" s="88" t="s">
        <v>19</v>
      </c>
      <c r="W157" s="88" t="s">
        <v>19</v>
      </c>
      <c r="X157" s="88" t="s">
        <v>19</v>
      </c>
      <c r="Y157" s="88" t="s">
        <v>19</v>
      </c>
      <c r="Z157" s="88" t="s">
        <v>18</v>
      </c>
      <c r="AA157" s="88" t="s">
        <v>19</v>
      </c>
      <c r="AB157" s="88" t="s">
        <v>18</v>
      </c>
      <c r="AC157" s="88" t="s">
        <v>18</v>
      </c>
    </row>
    <row r="158" spans="1:34" ht="32" x14ac:dyDescent="0.2">
      <c r="A158" s="96" t="s">
        <v>1238</v>
      </c>
      <c r="B158" s="96" t="s">
        <v>509</v>
      </c>
      <c r="C158" s="96">
        <v>2009</v>
      </c>
      <c r="D158" s="96" t="s">
        <v>507</v>
      </c>
      <c r="E158" s="96" t="s">
        <v>230</v>
      </c>
      <c r="F158" s="96" t="s">
        <v>508</v>
      </c>
      <c r="G158" s="96"/>
      <c r="M158" s="88" t="s">
        <v>2302</v>
      </c>
      <c r="O158" s="88" t="s">
        <v>2300</v>
      </c>
      <c r="AD158" s="97"/>
      <c r="AE158" s="97"/>
      <c r="AF158" s="97"/>
      <c r="AG158" s="97"/>
    </row>
    <row r="159" spans="1:34" ht="16" customHeight="1" x14ac:dyDescent="0.2">
      <c r="A159" s="91" t="s">
        <v>3917</v>
      </c>
      <c r="B159" s="91" t="s">
        <v>3327</v>
      </c>
      <c r="C159" s="91">
        <v>2012</v>
      </c>
      <c r="D159" s="91" t="s">
        <v>708</v>
      </c>
      <c r="E159" s="91" t="s">
        <v>230</v>
      </c>
      <c r="F159" s="91" t="s">
        <v>104</v>
      </c>
      <c r="G159" s="91" t="s">
        <v>4194</v>
      </c>
      <c r="L159" s="90" t="s">
        <v>709</v>
      </c>
      <c r="N159" s="90"/>
      <c r="O159" s="90" t="s">
        <v>3626</v>
      </c>
      <c r="P159" s="90"/>
      <c r="Q159" s="90"/>
      <c r="R159" s="90"/>
      <c r="S159" s="90"/>
      <c r="T159" s="90"/>
      <c r="U159" s="90"/>
      <c r="V159" s="90"/>
      <c r="W159" s="90"/>
      <c r="X159" s="90"/>
      <c r="Y159" s="90"/>
      <c r="Z159" s="90"/>
      <c r="AA159" s="90"/>
      <c r="AB159" s="90"/>
      <c r="AC159" s="90"/>
    </row>
    <row r="160" spans="1:34" ht="48" x14ac:dyDescent="0.2">
      <c r="A160" s="96" t="s">
        <v>3974</v>
      </c>
      <c r="B160" s="96" t="s">
        <v>1049</v>
      </c>
      <c r="C160" s="96">
        <v>2015</v>
      </c>
      <c r="D160" s="96" t="s">
        <v>1050</v>
      </c>
      <c r="E160" s="96" t="s">
        <v>241</v>
      </c>
      <c r="F160" s="96" t="s">
        <v>1052</v>
      </c>
      <c r="G160" s="96" t="s">
        <v>1051</v>
      </c>
    </row>
    <row r="161" spans="1:34" ht="32" x14ac:dyDescent="0.2">
      <c r="A161" s="91" t="s">
        <v>3483</v>
      </c>
      <c r="B161" s="91" t="s">
        <v>1673</v>
      </c>
      <c r="C161" s="91">
        <v>2015</v>
      </c>
      <c r="D161" s="91" t="s">
        <v>1674</v>
      </c>
      <c r="E161" s="91" t="s">
        <v>230</v>
      </c>
      <c r="F161" s="91" t="s">
        <v>104</v>
      </c>
      <c r="G161" s="91" t="s">
        <v>3482</v>
      </c>
      <c r="L161" s="90"/>
      <c r="M161" s="90"/>
      <c r="O161" s="90"/>
      <c r="P161" s="90"/>
      <c r="Q161" s="90"/>
      <c r="R161" s="90"/>
      <c r="S161" s="90"/>
      <c r="T161" s="90"/>
      <c r="U161" s="90"/>
      <c r="V161" s="90"/>
      <c r="W161" s="90"/>
      <c r="X161" s="90"/>
      <c r="Y161" s="90"/>
      <c r="Z161" s="90"/>
      <c r="AA161" s="90"/>
      <c r="AB161" s="90"/>
      <c r="AC161" s="90"/>
      <c r="AH161" s="97"/>
    </row>
    <row r="162" spans="1:34" ht="48" x14ac:dyDescent="0.2">
      <c r="A162" s="136" t="s">
        <v>2524</v>
      </c>
      <c r="B162" s="136" t="s">
        <v>2522</v>
      </c>
      <c r="C162" s="136">
        <v>2008</v>
      </c>
      <c r="D162" s="136" t="s">
        <v>108</v>
      </c>
      <c r="E162" s="136" t="s">
        <v>230</v>
      </c>
      <c r="F162" s="136" t="s">
        <v>104</v>
      </c>
      <c r="G162" s="136" t="s">
        <v>105</v>
      </c>
      <c r="L162" s="100" t="s">
        <v>109</v>
      </c>
      <c r="M162" s="100" t="s">
        <v>106</v>
      </c>
      <c r="O162" s="100" t="s">
        <v>2322</v>
      </c>
      <c r="P162" s="100" t="s">
        <v>107</v>
      </c>
      <c r="Q162" s="100" t="s">
        <v>110</v>
      </c>
      <c r="R162" s="100">
        <v>37</v>
      </c>
      <c r="S162" s="100" t="s">
        <v>255</v>
      </c>
      <c r="T162" s="100" t="s">
        <v>26</v>
      </c>
      <c r="U162" s="100" t="s">
        <v>1864</v>
      </c>
      <c r="V162" s="100" t="s">
        <v>19</v>
      </c>
      <c r="W162" s="100" t="s">
        <v>27</v>
      </c>
      <c r="X162" s="100" t="s">
        <v>19</v>
      </c>
      <c r="Y162" s="100" t="s">
        <v>18</v>
      </c>
      <c r="Z162" s="100" t="s">
        <v>19</v>
      </c>
      <c r="AA162" s="100" t="s">
        <v>18</v>
      </c>
      <c r="AB162" s="100" t="s">
        <v>18</v>
      </c>
      <c r="AC162" s="100" t="s">
        <v>18</v>
      </c>
    </row>
    <row r="163" spans="1:34" ht="48" x14ac:dyDescent="0.2">
      <c r="A163" s="96" t="s">
        <v>278</v>
      </c>
      <c r="B163" s="96" t="s">
        <v>1249</v>
      </c>
      <c r="C163" s="96">
        <v>2016</v>
      </c>
      <c r="D163" s="96" t="s">
        <v>1250</v>
      </c>
      <c r="E163" s="96"/>
      <c r="F163" s="96"/>
      <c r="G163" s="96"/>
      <c r="L163" s="88" t="s">
        <v>709</v>
      </c>
    </row>
    <row r="164" spans="1:34" x14ac:dyDescent="0.2">
      <c r="A164" s="139" t="s">
        <v>4198</v>
      </c>
      <c r="B164" s="140" t="s">
        <v>2946</v>
      </c>
      <c r="C164" s="140">
        <v>2015</v>
      </c>
      <c r="D164" s="123" t="s">
        <v>1056</v>
      </c>
      <c r="E164" s="140" t="s">
        <v>241</v>
      </c>
      <c r="F164" s="140" t="s">
        <v>1061</v>
      </c>
      <c r="G164" s="140" t="s">
        <v>1062</v>
      </c>
      <c r="H164" s="57">
        <v>10</v>
      </c>
      <c r="I164" s="57">
        <v>63.3</v>
      </c>
      <c r="J164" s="57"/>
      <c r="K164" s="122"/>
      <c r="L164" s="140" t="s">
        <v>2653</v>
      </c>
      <c r="M164" s="140" t="s">
        <v>1060</v>
      </c>
      <c r="N164" s="146"/>
      <c r="O164" s="123" t="s">
        <v>3114</v>
      </c>
      <c r="P164" s="140" t="s">
        <v>2654</v>
      </c>
      <c r="Q164" s="140" t="s">
        <v>256</v>
      </c>
      <c r="R164" s="140">
        <v>0</v>
      </c>
      <c r="S164" s="139" t="s">
        <v>255</v>
      </c>
      <c r="T164" s="139" t="s">
        <v>255</v>
      </c>
      <c r="U164" s="139" t="s">
        <v>255</v>
      </c>
      <c r="V164" s="139" t="s">
        <v>18</v>
      </c>
      <c r="W164" s="139" t="s">
        <v>18</v>
      </c>
      <c r="X164" s="139" t="s">
        <v>18</v>
      </c>
      <c r="Y164" s="90"/>
      <c r="Z164" s="90"/>
      <c r="AA164" s="90"/>
      <c r="AB164" s="90"/>
      <c r="AC164" s="90"/>
      <c r="AD164" s="100"/>
    </row>
    <row r="165" spans="1:34" ht="32" x14ac:dyDescent="0.2">
      <c r="A165" s="96" t="s">
        <v>3968</v>
      </c>
      <c r="B165" s="96" t="s">
        <v>1409</v>
      </c>
      <c r="C165" s="96">
        <v>2006</v>
      </c>
      <c r="D165" s="96" t="s">
        <v>1408</v>
      </c>
      <c r="E165" s="96" t="s">
        <v>230</v>
      </c>
      <c r="F165" s="96" t="s">
        <v>3430</v>
      </c>
      <c r="G165" s="96" t="s">
        <v>3965</v>
      </c>
      <c r="H165" s="88">
        <v>355</v>
      </c>
      <c r="I165" s="88">
        <v>77.400000000000006</v>
      </c>
      <c r="J165" s="88">
        <v>9.6999999999999993</v>
      </c>
      <c r="K165" s="88" t="s">
        <v>3966</v>
      </c>
      <c r="L165" s="88" t="s">
        <v>443</v>
      </c>
      <c r="M165" s="88" t="s">
        <v>3967</v>
      </c>
      <c r="O165" s="88" t="s">
        <v>3964</v>
      </c>
      <c r="P165" s="88" t="s">
        <v>3963</v>
      </c>
      <c r="Y165" s="90"/>
      <c r="Z165" s="90"/>
      <c r="AA165" s="90"/>
      <c r="AB165" s="90"/>
      <c r="AC165" s="90"/>
    </row>
    <row r="166" spans="1:34" ht="32" x14ac:dyDescent="0.2">
      <c r="A166" s="91" t="s">
        <v>3898</v>
      </c>
      <c r="B166" s="91" t="s">
        <v>1607</v>
      </c>
      <c r="C166" s="91">
        <v>2013</v>
      </c>
      <c r="D166" s="91" t="s">
        <v>1606</v>
      </c>
      <c r="E166" s="91" t="s">
        <v>241</v>
      </c>
      <c r="F166" s="91" t="s">
        <v>3497</v>
      </c>
      <c r="G166" s="91" t="s">
        <v>3887</v>
      </c>
      <c r="L166" s="90"/>
      <c r="M166" s="90"/>
      <c r="O166" s="90"/>
      <c r="P166" s="90"/>
      <c r="Q166" s="90"/>
      <c r="R166" s="90"/>
      <c r="S166" s="90"/>
      <c r="T166" s="90"/>
      <c r="U166" s="90"/>
      <c r="V166" s="90"/>
      <c r="W166" s="90"/>
      <c r="X166" s="90"/>
      <c r="Y166" s="90" t="s">
        <v>3365</v>
      </c>
      <c r="Z166" s="90" t="s">
        <v>18</v>
      </c>
      <c r="AA166" s="90" t="s">
        <v>18</v>
      </c>
      <c r="AB166" s="90" t="s">
        <v>18</v>
      </c>
      <c r="AC166" s="90" t="s">
        <v>19</v>
      </c>
      <c r="AE166" s="100"/>
      <c r="AF166" s="100"/>
      <c r="AG166" s="100"/>
    </row>
    <row r="167" spans="1:34" ht="32" x14ac:dyDescent="0.2">
      <c r="A167" s="91" t="s">
        <v>4193</v>
      </c>
      <c r="B167" s="91" t="s">
        <v>789</v>
      </c>
      <c r="C167" s="91">
        <v>2014</v>
      </c>
      <c r="D167" s="91" t="s">
        <v>940</v>
      </c>
      <c r="E167" s="91" t="s">
        <v>230</v>
      </c>
      <c r="F167" s="91" t="s">
        <v>3889</v>
      </c>
      <c r="G167" s="91" t="s">
        <v>3913</v>
      </c>
      <c r="L167" s="90"/>
      <c r="M167" s="90"/>
      <c r="O167" s="90"/>
      <c r="P167" s="90"/>
      <c r="Q167" s="90"/>
      <c r="R167" s="90"/>
      <c r="S167" s="90"/>
      <c r="T167" s="90"/>
      <c r="U167" s="90"/>
      <c r="V167" s="90"/>
      <c r="W167" s="90"/>
      <c r="X167" s="90"/>
      <c r="Y167" s="90" t="s">
        <v>19</v>
      </c>
      <c r="Z167" s="90" t="s">
        <v>18</v>
      </c>
      <c r="AA167" s="90" t="s">
        <v>19</v>
      </c>
      <c r="AB167" s="90" t="s">
        <v>18</v>
      </c>
      <c r="AC167" s="90" t="s">
        <v>19</v>
      </c>
    </row>
    <row r="168" spans="1:34" ht="48" x14ac:dyDescent="0.2">
      <c r="A168" s="91" t="s">
        <v>3269</v>
      </c>
      <c r="B168" s="91" t="s">
        <v>789</v>
      </c>
      <c r="C168" s="91">
        <v>2013</v>
      </c>
      <c r="D168" s="91" t="s">
        <v>788</v>
      </c>
      <c r="E168" s="91" t="s">
        <v>230</v>
      </c>
      <c r="F168" s="91" t="s">
        <v>794</v>
      </c>
      <c r="G168" s="91" t="s">
        <v>792</v>
      </c>
      <c r="L168" s="90" t="s">
        <v>793</v>
      </c>
      <c r="M168" s="90" t="s">
        <v>795</v>
      </c>
      <c r="O168" s="90" t="s">
        <v>3749</v>
      </c>
      <c r="P168" s="90" t="s">
        <v>791</v>
      </c>
      <c r="Q168" s="90"/>
      <c r="R168" s="90"/>
      <c r="S168" s="90"/>
      <c r="T168" s="90" t="s">
        <v>790</v>
      </c>
      <c r="U168" s="90"/>
      <c r="V168" s="90"/>
      <c r="W168" s="90"/>
      <c r="X168" s="90"/>
    </row>
    <row r="169" spans="1:34" ht="32" x14ac:dyDescent="0.2">
      <c r="A169" s="96" t="s">
        <v>3007</v>
      </c>
      <c r="B169" s="96" t="s">
        <v>600</v>
      </c>
      <c r="C169" s="96">
        <v>2010</v>
      </c>
      <c r="D169" s="96" t="s">
        <v>599</v>
      </c>
      <c r="E169" s="96"/>
      <c r="F169" s="96"/>
      <c r="G169" s="96"/>
      <c r="AH169" s="100"/>
    </row>
    <row r="170" spans="1:34" ht="96" x14ac:dyDescent="0.2">
      <c r="A170" s="96" t="s">
        <v>3008</v>
      </c>
      <c r="B170" s="96" t="s">
        <v>1302</v>
      </c>
      <c r="C170" s="96">
        <v>2017</v>
      </c>
      <c r="D170" s="96" t="s">
        <v>1301</v>
      </c>
      <c r="E170" s="96"/>
      <c r="F170" s="96"/>
      <c r="G170" s="96"/>
      <c r="L170" s="88" t="s">
        <v>247</v>
      </c>
      <c r="M170" s="88" t="s">
        <v>1304</v>
      </c>
      <c r="O170" s="88" t="s">
        <v>1303</v>
      </c>
      <c r="Y170" s="70"/>
      <c r="Z170" s="70"/>
      <c r="AA170" s="70"/>
      <c r="AB170" s="70"/>
      <c r="AC170" s="70"/>
      <c r="AD170" s="90"/>
      <c r="AE170" s="90"/>
      <c r="AF170" s="90"/>
      <c r="AG170" s="90"/>
    </row>
    <row r="171" spans="1:34" ht="32" x14ac:dyDescent="0.2">
      <c r="A171" s="96" t="s">
        <v>1238</v>
      </c>
      <c r="B171" s="96" t="s">
        <v>1654</v>
      </c>
      <c r="C171" s="96">
        <v>2014</v>
      </c>
      <c r="D171" s="96" t="s">
        <v>1655</v>
      </c>
      <c r="E171" s="96"/>
      <c r="F171" s="96"/>
      <c r="G171" s="96"/>
    </row>
    <row r="172" spans="1:34" s="90" customFormat="1" ht="32" x14ac:dyDescent="0.2">
      <c r="A172" s="96" t="s">
        <v>3944</v>
      </c>
      <c r="B172" s="96" t="s">
        <v>636</v>
      </c>
      <c r="C172" s="96">
        <v>2003</v>
      </c>
      <c r="D172" s="96" t="s">
        <v>2070</v>
      </c>
      <c r="E172" s="96" t="s">
        <v>230</v>
      </c>
      <c r="F172" s="96" t="s">
        <v>1678</v>
      </c>
      <c r="G172" s="96" t="s">
        <v>3941</v>
      </c>
      <c r="H172" s="90">
        <v>352</v>
      </c>
      <c r="I172" s="90">
        <v>64.400000000000006</v>
      </c>
      <c r="L172" s="88"/>
      <c r="M172" s="88"/>
      <c r="O172" s="88"/>
      <c r="P172" s="88" t="s">
        <v>3943</v>
      </c>
      <c r="Q172" s="88" t="s">
        <v>3942</v>
      </c>
      <c r="R172" s="88">
        <v>69</v>
      </c>
      <c r="S172" s="88"/>
      <c r="T172" s="88"/>
      <c r="U172" s="88"/>
      <c r="V172" s="88"/>
      <c r="W172" s="88"/>
      <c r="X172" s="88"/>
      <c r="Y172" s="88"/>
      <c r="Z172" s="88"/>
      <c r="AA172" s="88"/>
      <c r="AB172" s="88"/>
      <c r="AC172" s="88"/>
      <c r="AD172" s="88"/>
      <c r="AE172" s="88"/>
      <c r="AF172" s="88"/>
      <c r="AG172" s="88"/>
      <c r="AH172" s="88"/>
    </row>
    <row r="173" spans="1:34" ht="96" x14ac:dyDescent="0.2">
      <c r="A173" s="96" t="s">
        <v>2490</v>
      </c>
      <c r="B173" s="96" t="s">
        <v>943</v>
      </c>
      <c r="C173" s="96">
        <v>2014</v>
      </c>
      <c r="D173" s="96" t="s">
        <v>941</v>
      </c>
      <c r="E173" s="96" t="s">
        <v>241</v>
      </c>
      <c r="F173" s="96" t="s">
        <v>942</v>
      </c>
      <c r="G173" s="96" t="s">
        <v>945</v>
      </c>
      <c r="H173" s="90"/>
      <c r="I173" s="90"/>
      <c r="J173" s="90"/>
      <c r="K173" s="90"/>
      <c r="L173" s="88" t="s">
        <v>946</v>
      </c>
      <c r="N173" s="90"/>
      <c r="O173" s="88" t="s">
        <v>944</v>
      </c>
      <c r="AH173" s="90"/>
    </row>
    <row r="174" spans="1:34" ht="48" x14ac:dyDescent="0.2">
      <c r="A174" s="96" t="s">
        <v>1238</v>
      </c>
      <c r="B174" s="96" t="s">
        <v>601</v>
      </c>
      <c r="C174" s="96">
        <v>2010</v>
      </c>
      <c r="D174" s="96" t="s">
        <v>602</v>
      </c>
      <c r="E174" s="96"/>
      <c r="F174" s="96"/>
      <c r="G174" s="96"/>
    </row>
    <row r="175" spans="1:34" ht="48" x14ac:dyDescent="0.2">
      <c r="A175" s="96" t="s">
        <v>3009</v>
      </c>
      <c r="B175" s="96" t="s">
        <v>1345</v>
      </c>
      <c r="C175" s="96">
        <v>2016</v>
      </c>
      <c r="D175" s="96" t="s">
        <v>1344</v>
      </c>
      <c r="E175" s="91" t="s">
        <v>1346</v>
      </c>
      <c r="F175" s="96"/>
      <c r="G175" s="96"/>
      <c r="H175" s="90"/>
      <c r="I175" s="90"/>
      <c r="J175" s="90"/>
      <c r="K175" s="90"/>
      <c r="N175" s="90"/>
      <c r="AD175" s="90"/>
      <c r="AE175" s="90"/>
      <c r="AF175" s="90"/>
      <c r="AG175" s="90"/>
    </row>
    <row r="176" spans="1:34" ht="64" x14ac:dyDescent="0.2">
      <c r="A176" s="70" t="s">
        <v>4358</v>
      </c>
      <c r="B176" s="70" t="s">
        <v>1089</v>
      </c>
      <c r="C176" s="70">
        <v>2015</v>
      </c>
      <c r="D176" s="70" t="s">
        <v>2671</v>
      </c>
      <c r="E176" s="70" t="s">
        <v>230</v>
      </c>
      <c r="F176" s="70" t="s">
        <v>532</v>
      </c>
      <c r="G176" s="70" t="s">
        <v>1094</v>
      </c>
      <c r="H176" s="73">
        <v>72</v>
      </c>
      <c r="I176" s="70" t="s">
        <v>3935</v>
      </c>
      <c r="J176" s="70" t="s">
        <v>3935</v>
      </c>
      <c r="K176" s="165" t="s">
        <v>4087</v>
      </c>
      <c r="L176" s="70" t="s">
        <v>4086</v>
      </c>
      <c r="M176" s="70" t="s">
        <v>2672</v>
      </c>
      <c r="N176" s="70">
        <f>3*12</f>
        <v>36</v>
      </c>
      <c r="O176" s="78" t="s">
        <v>3212</v>
      </c>
      <c r="P176" s="70" t="s">
        <v>2673</v>
      </c>
      <c r="Q176" s="70" t="s">
        <v>1092</v>
      </c>
      <c r="R176" s="70">
        <v>13</v>
      </c>
      <c r="S176" s="70" t="s">
        <v>1893</v>
      </c>
      <c r="T176" s="70" t="s">
        <v>1893</v>
      </c>
      <c r="U176" s="70" t="s">
        <v>1893</v>
      </c>
      <c r="V176" s="70" t="s">
        <v>18</v>
      </c>
      <c r="W176" s="70" t="s">
        <v>18</v>
      </c>
      <c r="X176" s="70" t="s">
        <v>18</v>
      </c>
    </row>
    <row r="177" spans="1:34" ht="64" x14ac:dyDescent="0.2">
      <c r="A177" s="91" t="s">
        <v>3919</v>
      </c>
      <c r="B177" s="91" t="s">
        <v>2044</v>
      </c>
      <c r="C177" s="91">
        <v>2001</v>
      </c>
      <c r="D177" s="91" t="s">
        <v>2043</v>
      </c>
      <c r="E177" s="91" t="s">
        <v>230</v>
      </c>
      <c r="F177" s="91" t="s">
        <v>755</v>
      </c>
      <c r="G177" s="91" t="s">
        <v>3914</v>
      </c>
      <c r="L177" s="90"/>
      <c r="M177" s="90"/>
      <c r="O177" s="90"/>
      <c r="P177" s="90"/>
      <c r="Q177" s="90"/>
      <c r="R177" s="90"/>
      <c r="S177" s="90"/>
      <c r="T177" s="90"/>
      <c r="U177" s="90"/>
      <c r="V177" s="90"/>
      <c r="W177" s="90"/>
      <c r="X177" s="90"/>
      <c r="Y177" s="90"/>
      <c r="Z177" s="90"/>
      <c r="AA177" s="90"/>
      <c r="AB177" s="90"/>
      <c r="AC177" s="90"/>
      <c r="AD177" s="90"/>
      <c r="AE177" s="90"/>
      <c r="AF177" s="90"/>
      <c r="AG177" s="90"/>
    </row>
    <row r="178" spans="1:34" ht="48" x14ac:dyDescent="0.2">
      <c r="A178" s="91" t="s">
        <v>3684</v>
      </c>
      <c r="B178" s="91" t="s">
        <v>3681</v>
      </c>
      <c r="C178" s="91">
        <v>2004</v>
      </c>
      <c r="D178" s="91" t="s">
        <v>3010</v>
      </c>
      <c r="E178" s="91" t="s">
        <v>241</v>
      </c>
      <c r="F178" s="91" t="s">
        <v>3675</v>
      </c>
      <c r="G178" s="91" t="s">
        <v>3678</v>
      </c>
      <c r="K178" s="111" t="s">
        <v>3683</v>
      </c>
      <c r="L178" s="90" t="s">
        <v>3442</v>
      </c>
      <c r="M178" s="90" t="s">
        <v>3677</v>
      </c>
      <c r="O178" s="90" t="s">
        <v>3682</v>
      </c>
      <c r="P178" s="90" t="s">
        <v>3676</v>
      </c>
      <c r="Q178" s="90" t="s">
        <v>2057</v>
      </c>
      <c r="R178" s="90"/>
      <c r="S178" s="90" t="s">
        <v>3679</v>
      </c>
      <c r="T178" s="90"/>
      <c r="U178" s="90" t="s">
        <v>3680</v>
      </c>
      <c r="V178" s="90"/>
      <c r="W178" s="90"/>
      <c r="X178" s="90"/>
      <c r="Y178" s="73" t="s">
        <v>19</v>
      </c>
      <c r="Z178" s="73" t="s">
        <v>18</v>
      </c>
      <c r="AA178" s="73" t="s">
        <v>18</v>
      </c>
      <c r="AB178" s="73" t="s">
        <v>18</v>
      </c>
      <c r="AH178" s="90"/>
    </row>
    <row r="179" spans="1:34" ht="64" x14ac:dyDescent="0.2">
      <c r="A179" s="96" t="s">
        <v>464</v>
      </c>
      <c r="B179" s="96" t="s">
        <v>1544</v>
      </c>
      <c r="C179" s="96">
        <v>2011</v>
      </c>
      <c r="D179" s="96" t="s">
        <v>1545</v>
      </c>
      <c r="E179" s="96"/>
      <c r="F179" s="96"/>
      <c r="G179" s="96"/>
    </row>
    <row r="180" spans="1:34" ht="48" x14ac:dyDescent="0.2">
      <c r="A180" s="134" t="s">
        <v>1238</v>
      </c>
      <c r="B180" s="134" t="s">
        <v>1712</v>
      </c>
      <c r="C180" s="134">
        <v>2016</v>
      </c>
      <c r="D180" s="134" t="s">
        <v>1711</v>
      </c>
      <c r="E180" s="134"/>
      <c r="F180" s="134"/>
      <c r="G180" s="134"/>
      <c r="H180" s="203"/>
      <c r="I180" s="203"/>
      <c r="J180" s="203"/>
      <c r="K180" s="203"/>
      <c r="L180" s="97"/>
      <c r="M180" s="97"/>
      <c r="N180" s="203"/>
      <c r="O180" s="97"/>
      <c r="P180" s="97"/>
      <c r="Q180" s="97"/>
      <c r="R180" s="97"/>
      <c r="S180" s="97"/>
      <c r="T180" s="97"/>
      <c r="U180" s="97"/>
      <c r="V180" s="97"/>
      <c r="W180" s="97"/>
      <c r="X180" s="97"/>
      <c r="Y180" s="97"/>
      <c r="Z180" s="97"/>
      <c r="AA180" s="97"/>
      <c r="AB180" s="97"/>
      <c r="AC180" s="97"/>
      <c r="AH180" s="90"/>
    </row>
    <row r="181" spans="1:34" ht="48" x14ac:dyDescent="0.2">
      <c r="A181" s="91" t="s">
        <v>3900</v>
      </c>
      <c r="B181" s="91" t="s">
        <v>3011</v>
      </c>
      <c r="C181" s="91">
        <v>2002</v>
      </c>
      <c r="D181" s="91" t="s">
        <v>3012</v>
      </c>
      <c r="E181" s="91" t="s">
        <v>230</v>
      </c>
      <c r="F181" s="91" t="s">
        <v>755</v>
      </c>
      <c r="G181" s="91" t="s">
        <v>3884</v>
      </c>
      <c r="L181" s="90"/>
      <c r="M181" s="90"/>
      <c r="N181" s="90"/>
      <c r="O181" s="90"/>
      <c r="P181" s="90"/>
      <c r="Q181" s="90"/>
      <c r="R181" s="90"/>
      <c r="S181" s="90"/>
      <c r="T181" s="90"/>
      <c r="U181" s="90"/>
      <c r="V181" s="90"/>
      <c r="W181" s="90"/>
      <c r="X181" s="90"/>
      <c r="Y181" s="90"/>
      <c r="Z181" s="90"/>
      <c r="AA181" s="90"/>
      <c r="AB181" s="90"/>
      <c r="AC181" s="90"/>
      <c r="AD181" s="90"/>
      <c r="AE181" s="90"/>
      <c r="AF181" s="90"/>
      <c r="AG181" s="90"/>
    </row>
    <row r="182" spans="1:34" ht="48" x14ac:dyDescent="0.2">
      <c r="A182" s="96" t="s">
        <v>278</v>
      </c>
      <c r="B182" s="96" t="s">
        <v>1253</v>
      </c>
      <c r="C182" s="96">
        <v>2016</v>
      </c>
      <c r="D182" s="96" t="s">
        <v>1251</v>
      </c>
      <c r="E182" s="96" t="s">
        <v>230</v>
      </c>
      <c r="F182" s="96"/>
      <c r="G182" s="96" t="s">
        <v>1254</v>
      </c>
      <c r="L182" s="88" t="s">
        <v>1252</v>
      </c>
      <c r="T182" s="88" t="s">
        <v>1246</v>
      </c>
    </row>
    <row r="183" spans="1:34" ht="64" x14ac:dyDescent="0.2">
      <c r="A183" s="91" t="s">
        <v>3688</v>
      </c>
      <c r="B183" s="91" t="s">
        <v>1117</v>
      </c>
      <c r="C183" s="91">
        <v>2015</v>
      </c>
      <c r="D183" s="91" t="s">
        <v>1118</v>
      </c>
      <c r="E183" s="91"/>
      <c r="F183" s="91"/>
      <c r="G183" s="91" t="s">
        <v>3687</v>
      </c>
      <c r="H183" s="69"/>
      <c r="I183" s="69"/>
      <c r="J183" s="69"/>
      <c r="K183" s="69"/>
      <c r="L183" s="90"/>
      <c r="M183" s="90" t="s">
        <v>1119</v>
      </c>
      <c r="N183" s="69"/>
      <c r="O183" s="90" t="s">
        <v>1121</v>
      </c>
      <c r="P183" s="90" t="s">
        <v>1120</v>
      </c>
      <c r="Q183" s="90"/>
      <c r="R183" s="90"/>
      <c r="S183" s="90"/>
      <c r="T183" s="90"/>
      <c r="U183" s="90"/>
      <c r="V183" s="90"/>
      <c r="W183" s="90"/>
      <c r="X183" s="90"/>
      <c r="Y183" s="88" t="s">
        <v>19</v>
      </c>
      <c r="Z183" s="88" t="s">
        <v>18</v>
      </c>
      <c r="AA183" s="88" t="s">
        <v>35</v>
      </c>
      <c r="AB183" s="88" t="s">
        <v>19</v>
      </c>
      <c r="AC183" s="88" t="s">
        <v>19</v>
      </c>
      <c r="AD183" s="90"/>
      <c r="AE183" s="90"/>
      <c r="AF183" s="90"/>
      <c r="AG183" s="90"/>
    </row>
    <row r="184" spans="1:34" s="90" customFormat="1" ht="64" x14ac:dyDescent="0.2">
      <c r="A184" s="91" t="s">
        <v>3670</v>
      </c>
      <c r="B184" s="91" t="s">
        <v>1117</v>
      </c>
      <c r="C184" s="91">
        <v>2013</v>
      </c>
      <c r="D184" s="91" t="s">
        <v>1608</v>
      </c>
      <c r="E184" s="91" t="s">
        <v>230</v>
      </c>
      <c r="F184" s="91" t="s">
        <v>104</v>
      </c>
      <c r="G184" s="91" t="s">
        <v>3571</v>
      </c>
      <c r="H184" s="69"/>
      <c r="I184" s="69"/>
      <c r="J184" s="69"/>
      <c r="K184" s="90" t="s">
        <v>3572</v>
      </c>
      <c r="L184" s="90" t="s">
        <v>3576</v>
      </c>
      <c r="M184" s="69"/>
      <c r="N184" s="90" t="s">
        <v>3575</v>
      </c>
      <c r="O184" s="90" t="s">
        <v>3664</v>
      </c>
      <c r="P184" s="90" t="s">
        <v>3573</v>
      </c>
      <c r="Q184" s="90" t="s">
        <v>3574</v>
      </c>
      <c r="R184" s="90">
        <v>16</v>
      </c>
      <c r="S184" s="90" t="s">
        <v>1893</v>
      </c>
      <c r="T184" s="90" t="s">
        <v>3577</v>
      </c>
      <c r="U184" s="90" t="s">
        <v>1893</v>
      </c>
      <c r="V184" s="90" t="s">
        <v>18</v>
      </c>
      <c r="W184" s="90" t="s">
        <v>18</v>
      </c>
      <c r="X184" s="90" t="s">
        <v>19</v>
      </c>
      <c r="Y184" s="88"/>
      <c r="Z184" s="88"/>
      <c r="AA184" s="88"/>
      <c r="AB184" s="88"/>
      <c r="AC184" s="88"/>
    </row>
    <row r="185" spans="1:34" s="96" customFormat="1" ht="48" x14ac:dyDescent="0.2">
      <c r="A185" s="91" t="s">
        <v>3375</v>
      </c>
      <c r="B185" s="91" t="s">
        <v>519</v>
      </c>
      <c r="C185" s="91">
        <v>2015</v>
      </c>
      <c r="D185" s="91" t="s">
        <v>1122</v>
      </c>
      <c r="E185" s="91" t="s">
        <v>230</v>
      </c>
      <c r="F185" s="91" t="s">
        <v>1125</v>
      </c>
      <c r="G185" s="91" t="s">
        <v>1126</v>
      </c>
      <c r="H185" s="69"/>
      <c r="I185" s="69"/>
      <c r="J185" s="69"/>
      <c r="K185" s="69"/>
      <c r="L185" s="90"/>
      <c r="M185" s="90" t="s">
        <v>522</v>
      </c>
      <c r="N185" s="69"/>
      <c r="O185" s="90" t="s">
        <v>1123</v>
      </c>
      <c r="P185" s="90" t="s">
        <v>3376</v>
      </c>
      <c r="Q185" s="90" t="s">
        <v>1124</v>
      </c>
      <c r="R185" s="90"/>
      <c r="S185" s="90"/>
      <c r="T185" s="90"/>
      <c r="U185" s="90"/>
      <c r="V185" s="90"/>
      <c r="W185" s="90"/>
      <c r="X185" s="90"/>
      <c r="Y185" s="88"/>
      <c r="Z185" s="88"/>
      <c r="AA185" s="88"/>
      <c r="AB185" s="88"/>
      <c r="AC185" s="88"/>
      <c r="AD185" s="88"/>
      <c r="AE185" s="88"/>
      <c r="AF185" s="88"/>
      <c r="AG185" s="88"/>
      <c r="AH185" s="88"/>
    </row>
    <row r="186" spans="1:34" ht="80" x14ac:dyDescent="0.2">
      <c r="A186" s="134" t="s">
        <v>1238</v>
      </c>
      <c r="B186" s="96" t="s">
        <v>524</v>
      </c>
      <c r="C186" s="96">
        <v>2009</v>
      </c>
      <c r="D186" s="96" t="s">
        <v>523</v>
      </c>
      <c r="E186" s="96"/>
      <c r="F186" s="96"/>
      <c r="G186" s="96"/>
      <c r="Y186" s="204" t="s">
        <v>2280</v>
      </c>
      <c r="Z186" s="204" t="s">
        <v>18</v>
      </c>
      <c r="AA186" s="204" t="s">
        <v>18</v>
      </c>
      <c r="AB186" s="204" t="s">
        <v>18</v>
      </c>
      <c r="AC186" s="204" t="s">
        <v>19</v>
      </c>
      <c r="AH186" s="90"/>
    </row>
    <row r="187" spans="1:34" ht="48" x14ac:dyDescent="0.2">
      <c r="A187" s="137" t="s">
        <v>2551</v>
      </c>
      <c r="B187" s="137" t="s">
        <v>524</v>
      </c>
      <c r="C187" s="137">
        <v>2007</v>
      </c>
      <c r="D187" s="137" t="s">
        <v>748</v>
      </c>
      <c r="E187" s="137" t="s">
        <v>230</v>
      </c>
      <c r="F187" s="137" t="s">
        <v>436</v>
      </c>
      <c r="G187" s="137" t="s">
        <v>2304</v>
      </c>
      <c r="L187" s="99" t="s">
        <v>2129</v>
      </c>
      <c r="M187" s="99" t="s">
        <v>2305</v>
      </c>
      <c r="O187" s="99" t="s">
        <v>3207</v>
      </c>
      <c r="P187" s="99" t="s">
        <v>2308</v>
      </c>
      <c r="Q187" s="99" t="s">
        <v>1782</v>
      </c>
      <c r="R187" s="99" t="s">
        <v>1893</v>
      </c>
      <c r="S187" s="99" t="s">
        <v>255</v>
      </c>
      <c r="T187" s="99" t="s">
        <v>255</v>
      </c>
      <c r="U187" s="99" t="s">
        <v>255</v>
      </c>
      <c r="V187" s="99" t="s">
        <v>18</v>
      </c>
      <c r="W187" s="99" t="s">
        <v>18</v>
      </c>
      <c r="X187" s="99" t="s">
        <v>18</v>
      </c>
      <c r="Y187" s="99" t="s">
        <v>315</v>
      </c>
      <c r="Z187" s="99" t="s">
        <v>18</v>
      </c>
      <c r="AA187" s="99" t="s">
        <v>255</v>
      </c>
      <c r="AB187" s="99" t="s">
        <v>255</v>
      </c>
      <c r="AC187" s="99" t="s">
        <v>255</v>
      </c>
      <c r="AH187" s="90"/>
    </row>
    <row r="188" spans="1:34" ht="48" x14ac:dyDescent="0.2">
      <c r="A188" s="130" t="s">
        <v>3915</v>
      </c>
      <c r="B188" s="91" t="s">
        <v>438</v>
      </c>
      <c r="C188" s="91">
        <v>2007</v>
      </c>
      <c r="D188" s="91" t="s">
        <v>437</v>
      </c>
      <c r="E188" s="91" t="s">
        <v>230</v>
      </c>
      <c r="F188" s="91" t="s">
        <v>3050</v>
      </c>
      <c r="G188" s="91" t="s">
        <v>441</v>
      </c>
      <c r="L188" s="90" t="s">
        <v>439</v>
      </c>
      <c r="M188" s="90" t="s">
        <v>440</v>
      </c>
      <c r="O188" s="90" t="s">
        <v>315</v>
      </c>
      <c r="P188" s="90" t="s">
        <v>386</v>
      </c>
      <c r="Q188" s="90"/>
      <c r="R188" s="90"/>
      <c r="S188" s="90"/>
      <c r="T188" s="90"/>
      <c r="U188" s="90"/>
      <c r="V188" s="90"/>
      <c r="W188" s="90"/>
      <c r="X188" s="90"/>
      <c r="Y188" s="90"/>
      <c r="Z188" s="90"/>
      <c r="AA188" s="90"/>
      <c r="AB188" s="90"/>
    </row>
    <row r="189" spans="1:34" ht="48" x14ac:dyDescent="0.2">
      <c r="A189" s="96" t="s">
        <v>1238</v>
      </c>
      <c r="B189" s="96" t="s">
        <v>1381</v>
      </c>
      <c r="C189" s="96">
        <v>2002</v>
      </c>
      <c r="D189" s="96" t="s">
        <v>1380</v>
      </c>
      <c r="E189" s="96"/>
      <c r="F189" s="96"/>
      <c r="G189" s="96"/>
    </row>
    <row r="190" spans="1:34" ht="32" x14ac:dyDescent="0.2">
      <c r="A190" s="91" t="s">
        <v>4302</v>
      </c>
      <c r="B190" s="91" t="s">
        <v>3052</v>
      </c>
      <c r="C190" s="91">
        <v>2002</v>
      </c>
      <c r="D190" s="91" t="s">
        <v>3051</v>
      </c>
      <c r="E190" s="91" t="s">
        <v>230</v>
      </c>
      <c r="F190" s="91" t="s">
        <v>3889</v>
      </c>
      <c r="G190" s="91" t="s">
        <v>3908</v>
      </c>
      <c r="L190" s="90"/>
      <c r="M190" s="90"/>
      <c r="O190" s="90" t="s">
        <v>3462</v>
      </c>
      <c r="P190" s="90" t="s">
        <v>3461</v>
      </c>
      <c r="Q190" s="90" t="s">
        <v>3460</v>
      </c>
      <c r="R190" s="90"/>
      <c r="S190" s="90"/>
      <c r="T190" s="90"/>
      <c r="U190" s="90"/>
      <c r="V190" s="90"/>
      <c r="W190" s="90"/>
      <c r="X190" s="90"/>
      <c r="Y190" s="90"/>
      <c r="Z190" s="90"/>
      <c r="AA190" s="90"/>
      <c r="AB190" s="90"/>
      <c r="AC190" s="90"/>
    </row>
    <row r="191" spans="1:34" s="80" customFormat="1" ht="80" x14ac:dyDescent="0.2">
      <c r="A191" s="136" t="s">
        <v>2516</v>
      </c>
      <c r="B191" s="136" t="s">
        <v>12</v>
      </c>
      <c r="C191" s="136" t="s">
        <v>2457</v>
      </c>
      <c r="D191" s="136" t="s">
        <v>16</v>
      </c>
      <c r="E191" s="136" t="s">
        <v>230</v>
      </c>
      <c r="F191" s="136" t="s">
        <v>13</v>
      </c>
      <c r="G191" s="136" t="s">
        <v>14</v>
      </c>
      <c r="H191" s="88"/>
      <c r="I191" s="88"/>
      <c r="J191" s="88"/>
      <c r="K191" s="88"/>
      <c r="L191" s="100" t="s">
        <v>1862</v>
      </c>
      <c r="M191" s="100" t="s">
        <v>231</v>
      </c>
      <c r="N191" s="88"/>
      <c r="O191" s="100" t="s">
        <v>2515</v>
      </c>
      <c r="P191" s="100" t="s">
        <v>15</v>
      </c>
      <c r="Q191" s="100" t="s">
        <v>17</v>
      </c>
      <c r="R191" s="100">
        <v>79</v>
      </c>
      <c r="S191" s="100" t="s">
        <v>18</v>
      </c>
      <c r="T191" s="100" t="s">
        <v>19</v>
      </c>
      <c r="U191" s="100" t="s">
        <v>18</v>
      </c>
      <c r="V191" s="100" t="s">
        <v>19</v>
      </c>
      <c r="W191" s="100" t="s">
        <v>18</v>
      </c>
      <c r="X191" s="100" t="s">
        <v>19</v>
      </c>
      <c r="Y191" s="100"/>
      <c r="Z191" s="100"/>
      <c r="AA191" s="100"/>
      <c r="AB191" s="100"/>
      <c r="AC191" s="100"/>
      <c r="AD191" s="88"/>
      <c r="AE191" s="88"/>
      <c r="AF191" s="88"/>
      <c r="AG191" s="88"/>
      <c r="AH191" s="88"/>
    </row>
    <row r="192" spans="1:34" ht="48" x14ac:dyDescent="0.2">
      <c r="A192" s="96" t="s">
        <v>1548</v>
      </c>
      <c r="B192" s="96" t="s">
        <v>1547</v>
      </c>
      <c r="C192" s="96">
        <v>2011</v>
      </c>
      <c r="D192" s="96" t="s">
        <v>1546</v>
      </c>
      <c r="E192" s="96"/>
      <c r="F192" s="96"/>
      <c r="G192" s="96"/>
    </row>
    <row r="193" spans="1:34" s="80" customFormat="1" ht="64" x14ac:dyDescent="0.2">
      <c r="A193" s="96" t="s">
        <v>3973</v>
      </c>
      <c r="B193" s="96" t="s">
        <v>721</v>
      </c>
      <c r="C193" s="96">
        <v>2012</v>
      </c>
      <c r="D193" s="96" t="s">
        <v>720</v>
      </c>
      <c r="E193" s="96" t="s">
        <v>230</v>
      </c>
      <c r="F193" s="96" t="s">
        <v>724</v>
      </c>
      <c r="G193" s="96" t="s">
        <v>722</v>
      </c>
      <c r="H193" s="88"/>
      <c r="I193" s="88"/>
      <c r="J193" s="88"/>
      <c r="K193" s="88"/>
      <c r="L193" s="88" t="s">
        <v>723</v>
      </c>
      <c r="M193" s="88"/>
      <c r="N193" s="88"/>
      <c r="O193" s="88"/>
      <c r="P193" s="88"/>
      <c r="Q193" s="88"/>
      <c r="R193" s="88"/>
      <c r="S193" s="88"/>
      <c r="T193" s="88"/>
      <c r="U193" s="88"/>
      <c r="V193" s="88"/>
      <c r="W193" s="88"/>
      <c r="X193" s="88"/>
      <c r="Y193" s="88"/>
      <c r="Z193" s="88"/>
      <c r="AA193" s="88"/>
      <c r="AB193" s="88"/>
      <c r="AC193" s="88"/>
      <c r="AD193" s="88"/>
      <c r="AE193" s="88"/>
      <c r="AF193" s="88"/>
      <c r="AG193" s="88"/>
      <c r="AH193" s="88"/>
    </row>
    <row r="194" spans="1:34" ht="32" x14ac:dyDescent="0.2">
      <c r="A194" s="130" t="s">
        <v>3972</v>
      </c>
      <c r="B194" s="91" t="s">
        <v>526</v>
      </c>
      <c r="C194" s="91">
        <v>2009</v>
      </c>
      <c r="D194" s="91" t="s">
        <v>525</v>
      </c>
      <c r="E194" s="131" t="s">
        <v>230</v>
      </c>
      <c r="F194" s="131" t="s">
        <v>2170</v>
      </c>
      <c r="G194" s="131">
        <v>409</v>
      </c>
      <c r="L194" s="73" t="s">
        <v>522</v>
      </c>
      <c r="M194" s="73" t="s">
        <v>3673</v>
      </c>
      <c r="O194" s="79" t="s">
        <v>3674</v>
      </c>
      <c r="P194" s="73" t="s">
        <v>2168</v>
      </c>
      <c r="Q194" s="73" t="s">
        <v>2169</v>
      </c>
      <c r="R194" s="73">
        <v>200</v>
      </c>
      <c r="S194" s="73" t="s">
        <v>252</v>
      </c>
      <c r="T194" s="73" t="s">
        <v>255</v>
      </c>
      <c r="U194" s="73" t="s">
        <v>255</v>
      </c>
      <c r="V194" s="73" t="s">
        <v>18</v>
      </c>
      <c r="W194" s="73" t="s">
        <v>18</v>
      </c>
      <c r="X194" s="73" t="s">
        <v>18</v>
      </c>
      <c r="AC194" s="90" t="s">
        <v>19</v>
      </c>
    </row>
    <row r="195" spans="1:34" ht="48" x14ac:dyDescent="0.2">
      <c r="A195" s="134" t="s">
        <v>278</v>
      </c>
      <c r="B195" s="96" t="s">
        <v>337</v>
      </c>
      <c r="C195" s="96">
        <v>2008</v>
      </c>
      <c r="D195" s="96" t="s">
        <v>478</v>
      </c>
      <c r="E195" s="96"/>
      <c r="F195" s="96"/>
      <c r="G195" s="96"/>
      <c r="H195" s="100"/>
      <c r="I195" s="100"/>
      <c r="J195" s="100"/>
      <c r="K195" s="100"/>
      <c r="N195" s="100"/>
      <c r="AD195" s="70" t="s">
        <v>18</v>
      </c>
      <c r="AE195" s="69"/>
      <c r="AF195" s="69"/>
      <c r="AG195" s="69"/>
    </row>
    <row r="196" spans="1:34" s="90" customFormat="1" ht="64" x14ac:dyDescent="0.2">
      <c r="A196" s="136" t="s">
        <v>3241</v>
      </c>
      <c r="B196" s="136" t="s">
        <v>3239</v>
      </c>
      <c r="C196" s="136">
        <v>2011</v>
      </c>
      <c r="D196" s="136" t="s">
        <v>174</v>
      </c>
      <c r="E196" s="136" t="s">
        <v>230</v>
      </c>
      <c r="F196" s="136" t="s">
        <v>172</v>
      </c>
      <c r="G196" s="136" t="s">
        <v>1849</v>
      </c>
      <c r="L196" s="100" t="s">
        <v>1852</v>
      </c>
      <c r="M196" s="100" t="s">
        <v>173</v>
      </c>
      <c r="O196" s="100" t="s">
        <v>2331</v>
      </c>
      <c r="P196" s="100" t="s">
        <v>1851</v>
      </c>
      <c r="Q196" s="100" t="s">
        <v>1853</v>
      </c>
      <c r="R196" s="100">
        <v>21</v>
      </c>
      <c r="S196" s="100" t="s">
        <v>577</v>
      </c>
      <c r="T196" s="100" t="s">
        <v>1850</v>
      </c>
      <c r="U196" s="100" t="s">
        <v>1855</v>
      </c>
      <c r="V196" s="100" t="s">
        <v>19</v>
      </c>
      <c r="W196" s="100" t="s">
        <v>19</v>
      </c>
      <c r="X196" s="100" t="s">
        <v>19</v>
      </c>
      <c r="Y196" s="90" t="s">
        <v>18</v>
      </c>
      <c r="Z196" s="90" t="s">
        <v>18</v>
      </c>
      <c r="AA196" s="90" t="s">
        <v>18</v>
      </c>
      <c r="AB196" s="90" t="s">
        <v>18</v>
      </c>
      <c r="AC196" s="69"/>
      <c r="AD196" s="88"/>
      <c r="AE196" s="88"/>
      <c r="AF196" s="88"/>
      <c r="AG196" s="88"/>
      <c r="AH196" s="88"/>
    </row>
    <row r="197" spans="1:34" ht="64" x14ac:dyDescent="0.2">
      <c r="A197" s="91" t="s">
        <v>3407</v>
      </c>
      <c r="B197" s="91" t="s">
        <v>1504</v>
      </c>
      <c r="C197" s="91">
        <v>2016</v>
      </c>
      <c r="D197" s="91" t="s">
        <v>1713</v>
      </c>
      <c r="E197" s="91" t="s">
        <v>230</v>
      </c>
      <c r="F197" s="91"/>
      <c r="G197" s="91"/>
      <c r="L197" s="90"/>
      <c r="M197" s="90"/>
      <c r="O197" s="90"/>
      <c r="P197" s="90"/>
      <c r="Q197" s="90"/>
      <c r="R197" s="90"/>
      <c r="S197" s="90"/>
      <c r="T197" s="90"/>
      <c r="U197" s="90"/>
      <c r="V197" s="90"/>
      <c r="W197" s="90"/>
      <c r="X197" s="90"/>
    </row>
    <row r="198" spans="1:34" ht="48" x14ac:dyDescent="0.2">
      <c r="A198" s="96" t="s">
        <v>3954</v>
      </c>
      <c r="B198" s="96" t="s">
        <v>1504</v>
      </c>
      <c r="C198" s="96">
        <v>2010</v>
      </c>
      <c r="D198" s="96" t="s">
        <v>1503</v>
      </c>
      <c r="E198" s="96"/>
      <c r="F198" s="96"/>
      <c r="G198" s="96"/>
      <c r="AH198" s="69"/>
    </row>
    <row r="199" spans="1:34" ht="64" x14ac:dyDescent="0.2">
      <c r="A199" s="96" t="s">
        <v>1997</v>
      </c>
      <c r="B199" s="96" t="s">
        <v>1991</v>
      </c>
      <c r="C199" s="96">
        <v>2001</v>
      </c>
      <c r="D199" s="96" t="s">
        <v>1990</v>
      </c>
      <c r="E199" s="96"/>
      <c r="F199" s="96"/>
      <c r="G199" s="96"/>
    </row>
    <row r="200" spans="1:34" ht="320" x14ac:dyDescent="0.2">
      <c r="A200" s="130" t="s">
        <v>3294</v>
      </c>
      <c r="B200" s="91" t="s">
        <v>3108</v>
      </c>
      <c r="C200" s="91">
        <v>2007</v>
      </c>
      <c r="D200" s="91" t="s">
        <v>3292</v>
      </c>
      <c r="E200" s="91" t="s">
        <v>230</v>
      </c>
      <c r="F200" s="91" t="s">
        <v>2129</v>
      </c>
      <c r="G200" s="91" t="s">
        <v>3286</v>
      </c>
      <c r="L200" s="90" t="s">
        <v>443</v>
      </c>
      <c r="M200" s="90" t="s">
        <v>442</v>
      </c>
      <c r="O200" s="90" t="s">
        <v>3285</v>
      </c>
      <c r="P200" s="90" t="s">
        <v>3288</v>
      </c>
      <c r="Q200" s="90" t="s">
        <v>3287</v>
      </c>
      <c r="R200" s="90">
        <v>55</v>
      </c>
      <c r="S200" s="90" t="s">
        <v>643</v>
      </c>
      <c r="T200" s="90" t="s">
        <v>643</v>
      </c>
      <c r="U200" s="90" t="s">
        <v>643</v>
      </c>
      <c r="V200" s="90"/>
      <c r="W200" s="90"/>
      <c r="X200" s="90"/>
      <c r="Y200" s="90" t="s">
        <v>19</v>
      </c>
      <c r="Z200" s="90" t="s">
        <v>18</v>
      </c>
      <c r="AA200" s="90" t="s">
        <v>35</v>
      </c>
      <c r="AB200" s="90" t="s">
        <v>35</v>
      </c>
      <c r="AC200" s="90" t="s">
        <v>35</v>
      </c>
    </row>
    <row r="201" spans="1:34" ht="32" x14ac:dyDescent="0.2">
      <c r="A201" s="136" t="s">
        <v>2533</v>
      </c>
      <c r="B201" s="136" t="s">
        <v>85</v>
      </c>
      <c r="C201" s="136">
        <v>2007</v>
      </c>
      <c r="D201" s="136" t="s">
        <v>90</v>
      </c>
      <c r="E201" s="136" t="s">
        <v>230</v>
      </c>
      <c r="F201" s="136" t="s">
        <v>86</v>
      </c>
      <c r="G201" s="136" t="s">
        <v>87</v>
      </c>
      <c r="H201" s="69"/>
      <c r="I201" s="69"/>
      <c r="J201" s="69"/>
      <c r="K201" s="69"/>
      <c r="L201" s="100" t="s">
        <v>2532</v>
      </c>
      <c r="M201" s="100" t="s">
        <v>88</v>
      </c>
      <c r="N201" s="69"/>
      <c r="O201" s="100" t="s">
        <v>246</v>
      </c>
      <c r="P201" s="100" t="s">
        <v>89</v>
      </c>
      <c r="Q201" s="100" t="s">
        <v>92</v>
      </c>
      <c r="R201" s="100">
        <v>659</v>
      </c>
      <c r="S201" s="100" t="s">
        <v>18</v>
      </c>
      <c r="T201" s="100" t="s">
        <v>255</v>
      </c>
      <c r="U201" s="100" t="s">
        <v>18</v>
      </c>
      <c r="V201" s="100" t="s">
        <v>18</v>
      </c>
      <c r="W201" s="100" t="s">
        <v>18</v>
      </c>
      <c r="X201" s="100" t="s">
        <v>18</v>
      </c>
      <c r="Y201" s="88" t="s">
        <v>19</v>
      </c>
      <c r="Z201" s="88" t="s">
        <v>18</v>
      </c>
      <c r="AA201" s="88" t="s">
        <v>19</v>
      </c>
      <c r="AB201" s="88" t="s">
        <v>18</v>
      </c>
      <c r="AC201" s="88" t="s">
        <v>18</v>
      </c>
    </row>
    <row r="202" spans="1:34" ht="48" x14ac:dyDescent="0.2">
      <c r="A202" s="96" t="s">
        <v>2315</v>
      </c>
      <c r="B202" s="96" t="s">
        <v>951</v>
      </c>
      <c r="C202" s="96">
        <v>2014</v>
      </c>
      <c r="D202" s="96" t="s">
        <v>950</v>
      </c>
      <c r="E202" s="96"/>
      <c r="F202" s="96"/>
      <c r="G202" s="96"/>
      <c r="M202" s="88" t="s">
        <v>952</v>
      </c>
      <c r="O202" s="88" t="s">
        <v>953</v>
      </c>
    </row>
    <row r="203" spans="1:34" ht="48" x14ac:dyDescent="0.2">
      <c r="A203" s="96" t="s">
        <v>278</v>
      </c>
      <c r="B203" s="96" t="s">
        <v>645</v>
      </c>
      <c r="C203" s="96">
        <v>2013</v>
      </c>
      <c r="D203" s="96" t="s">
        <v>836</v>
      </c>
      <c r="E203" s="96"/>
      <c r="F203" s="96"/>
      <c r="G203" s="96"/>
    </row>
    <row r="204" spans="1:34" ht="32" x14ac:dyDescent="0.2">
      <c r="A204" s="96" t="s">
        <v>2519</v>
      </c>
      <c r="B204" s="96" t="s">
        <v>645</v>
      </c>
      <c r="C204" s="96">
        <v>2015</v>
      </c>
      <c r="D204" s="96" t="s">
        <v>1135</v>
      </c>
      <c r="E204" s="96" t="s">
        <v>230</v>
      </c>
      <c r="F204" s="96" t="s">
        <v>1134</v>
      </c>
      <c r="G204" s="96" t="s">
        <v>1140</v>
      </c>
      <c r="H204" s="69"/>
      <c r="I204" s="69"/>
      <c r="J204" s="69"/>
      <c r="K204" s="69"/>
      <c r="L204" s="88" t="s">
        <v>1139</v>
      </c>
      <c r="M204" s="88" t="s">
        <v>1136</v>
      </c>
      <c r="N204" s="69"/>
      <c r="O204" s="88" t="s">
        <v>1138</v>
      </c>
      <c r="P204" s="88" t="s">
        <v>1137</v>
      </c>
      <c r="AD204" s="99"/>
    </row>
    <row r="205" spans="1:34" ht="48" x14ac:dyDescent="0.2">
      <c r="A205" s="96" t="s">
        <v>2518</v>
      </c>
      <c r="B205" s="96" t="s">
        <v>645</v>
      </c>
      <c r="C205" s="96">
        <v>2015</v>
      </c>
      <c r="D205" s="96" t="s">
        <v>1141</v>
      </c>
      <c r="E205" s="96" t="s">
        <v>230</v>
      </c>
      <c r="F205" s="96" t="s">
        <v>1134</v>
      </c>
      <c r="G205" s="96" t="s">
        <v>1140</v>
      </c>
      <c r="H205" s="80"/>
      <c r="I205" s="80"/>
      <c r="J205" s="80"/>
      <c r="K205" s="80"/>
      <c r="L205" s="88" t="s">
        <v>1139</v>
      </c>
      <c r="M205" s="88" t="s">
        <v>1136</v>
      </c>
      <c r="N205" s="80"/>
      <c r="O205" s="88" t="s">
        <v>3197</v>
      </c>
      <c r="P205" s="88" t="s">
        <v>1137</v>
      </c>
      <c r="Q205" s="88" t="s">
        <v>1143</v>
      </c>
      <c r="R205" s="88">
        <v>547</v>
      </c>
      <c r="S205" s="88" t="s">
        <v>255</v>
      </c>
      <c r="T205" s="88" t="s">
        <v>251</v>
      </c>
      <c r="U205" s="88" t="s">
        <v>255</v>
      </c>
      <c r="V205" s="88" t="s">
        <v>18</v>
      </c>
      <c r="W205" s="88" t="s">
        <v>18</v>
      </c>
      <c r="X205" s="88" t="s">
        <v>18</v>
      </c>
      <c r="AD205" s="99"/>
    </row>
    <row r="206" spans="1:34" ht="48" x14ac:dyDescent="0.2">
      <c r="A206" s="96" t="s">
        <v>2517</v>
      </c>
      <c r="B206" s="96" t="s">
        <v>645</v>
      </c>
      <c r="C206" s="96">
        <v>2015</v>
      </c>
      <c r="D206" s="96" t="s">
        <v>1144</v>
      </c>
      <c r="E206" s="96" t="s">
        <v>230</v>
      </c>
      <c r="F206" s="96" t="s">
        <v>1134</v>
      </c>
      <c r="G206" s="96" t="s">
        <v>1140</v>
      </c>
      <c r="H206" s="69"/>
      <c r="I206" s="69"/>
      <c r="J206" s="69"/>
      <c r="K206" s="69"/>
      <c r="L206" s="88" t="s">
        <v>1139</v>
      </c>
      <c r="M206" s="88" t="s">
        <v>1136</v>
      </c>
      <c r="N206" s="69"/>
      <c r="O206" s="88" t="s">
        <v>3197</v>
      </c>
      <c r="P206" s="88" t="s">
        <v>1137</v>
      </c>
      <c r="Q206" s="88" t="s">
        <v>1143</v>
      </c>
      <c r="R206" s="88">
        <v>547</v>
      </c>
      <c r="S206" s="88" t="s">
        <v>255</v>
      </c>
      <c r="T206" s="88" t="s">
        <v>251</v>
      </c>
      <c r="U206" s="88" t="s">
        <v>255</v>
      </c>
      <c r="V206" s="88" t="s">
        <v>18</v>
      </c>
      <c r="W206" s="88" t="s">
        <v>18</v>
      </c>
      <c r="X206" s="88" t="s">
        <v>18</v>
      </c>
      <c r="Y206" s="88" t="s">
        <v>19</v>
      </c>
      <c r="Z206" s="88" t="s">
        <v>18</v>
      </c>
      <c r="AA206" s="88" t="s">
        <v>19</v>
      </c>
      <c r="AB206" s="88" t="s">
        <v>35</v>
      </c>
      <c r="AC206" s="88" t="s">
        <v>19</v>
      </c>
      <c r="AE206" s="99"/>
    </row>
    <row r="207" spans="1:34" ht="48" x14ac:dyDescent="0.2">
      <c r="A207" s="96" t="s">
        <v>2955</v>
      </c>
      <c r="B207" s="96" t="s">
        <v>645</v>
      </c>
      <c r="C207" s="96">
        <v>2009</v>
      </c>
      <c r="D207" s="96" t="s">
        <v>3056</v>
      </c>
      <c r="E207" s="96"/>
      <c r="F207" s="96"/>
      <c r="G207" s="96"/>
      <c r="AE207" s="99"/>
      <c r="AF207" s="99"/>
      <c r="AG207" s="99"/>
    </row>
    <row r="208" spans="1:34" ht="64" x14ac:dyDescent="0.2">
      <c r="A208" s="96" t="s">
        <v>3057</v>
      </c>
      <c r="B208" s="96" t="s">
        <v>962</v>
      </c>
      <c r="C208" s="96">
        <v>2014</v>
      </c>
      <c r="D208" s="96" t="s">
        <v>963</v>
      </c>
      <c r="E208" s="96"/>
      <c r="F208" s="96" t="s">
        <v>964</v>
      </c>
      <c r="G208" s="96"/>
      <c r="H208" s="90"/>
      <c r="I208" s="90"/>
      <c r="J208" s="90"/>
      <c r="K208" s="90"/>
      <c r="M208" s="88" t="s">
        <v>966</v>
      </c>
      <c r="N208" s="90"/>
      <c r="T208" s="88" t="s">
        <v>965</v>
      </c>
      <c r="Y208" s="90"/>
      <c r="Z208" s="90"/>
      <c r="AA208" s="90"/>
      <c r="AB208" s="90"/>
      <c r="AC208" s="90"/>
      <c r="AF208" s="99"/>
      <c r="AG208" s="99"/>
    </row>
    <row r="209" spans="1:34" s="90" customFormat="1" ht="32" x14ac:dyDescent="0.2">
      <c r="A209" s="96" t="s">
        <v>464</v>
      </c>
      <c r="B209" s="96" t="s">
        <v>1150</v>
      </c>
      <c r="C209" s="96">
        <v>2015</v>
      </c>
      <c r="D209" s="96" t="s">
        <v>1149</v>
      </c>
      <c r="E209" s="96" t="s">
        <v>230</v>
      </c>
      <c r="F209" s="96"/>
      <c r="G209" s="96" t="s">
        <v>1152</v>
      </c>
      <c r="H209" s="88"/>
      <c r="I209" s="88"/>
      <c r="J209" s="88"/>
      <c r="K209" s="88"/>
      <c r="L209" s="88" t="s">
        <v>533</v>
      </c>
      <c r="M209" s="88" t="s">
        <v>1153</v>
      </c>
      <c r="N209" s="88"/>
      <c r="O209" s="88" t="s">
        <v>2311</v>
      </c>
      <c r="P209" s="88" t="s">
        <v>1151</v>
      </c>
      <c r="Q209" s="88"/>
      <c r="R209" s="88"/>
      <c r="S209" s="88"/>
      <c r="T209" s="88"/>
      <c r="U209" s="88"/>
      <c r="V209" s="88"/>
      <c r="W209" s="88"/>
      <c r="X209" s="88"/>
      <c r="Y209" s="88"/>
      <c r="Z209" s="88"/>
      <c r="AA209" s="88"/>
      <c r="AB209" s="88"/>
      <c r="AC209" s="88"/>
      <c r="AD209" s="88"/>
      <c r="AE209" s="88"/>
      <c r="AF209" s="88"/>
      <c r="AG209" s="88"/>
      <c r="AH209" s="88"/>
    </row>
    <row r="210" spans="1:34" ht="48" x14ac:dyDescent="0.2">
      <c r="A210" s="96" t="s">
        <v>3250</v>
      </c>
      <c r="B210" s="96" t="s">
        <v>2123</v>
      </c>
      <c r="C210" s="96">
        <v>2003</v>
      </c>
      <c r="D210" s="96" t="s">
        <v>2124</v>
      </c>
      <c r="E210" s="96" t="s">
        <v>230</v>
      </c>
      <c r="F210" s="96" t="s">
        <v>755</v>
      </c>
      <c r="G210" s="96" t="s">
        <v>3249</v>
      </c>
      <c r="H210" s="90"/>
      <c r="I210" s="90"/>
      <c r="J210" s="90"/>
      <c r="K210" s="90"/>
      <c r="N210" s="90"/>
      <c r="AH210" s="99"/>
    </row>
    <row r="211" spans="1:34" ht="64" x14ac:dyDescent="0.2">
      <c r="A211" s="96" t="s">
        <v>3975</v>
      </c>
      <c r="B211" s="96" t="s">
        <v>2092</v>
      </c>
      <c r="C211" s="96">
        <v>2004</v>
      </c>
      <c r="D211" s="96" t="s">
        <v>2091</v>
      </c>
      <c r="E211" s="96"/>
      <c r="F211" s="96"/>
      <c r="G211" s="96"/>
      <c r="H211" s="90"/>
      <c r="I211" s="90"/>
      <c r="J211" s="90"/>
      <c r="K211" s="90"/>
      <c r="N211" s="90"/>
      <c r="AD211" s="90"/>
      <c r="AE211" s="90"/>
      <c r="AF211" s="90"/>
      <c r="AG211" s="91"/>
      <c r="AH211" s="99"/>
    </row>
    <row r="212" spans="1:34" ht="48" x14ac:dyDescent="0.2">
      <c r="A212" s="96" t="s">
        <v>2553</v>
      </c>
      <c r="B212" s="96" t="s">
        <v>2103</v>
      </c>
      <c r="C212" s="96">
        <v>2002</v>
      </c>
      <c r="D212" s="96" t="s">
        <v>2113</v>
      </c>
      <c r="E212" s="96" t="s">
        <v>230</v>
      </c>
      <c r="F212" s="96" t="s">
        <v>2170</v>
      </c>
      <c r="G212" s="96" t="s">
        <v>2177</v>
      </c>
      <c r="H212" s="69"/>
      <c r="I212" s="69"/>
      <c r="J212" s="69"/>
      <c r="K212" s="69"/>
      <c r="L212" s="88" t="s">
        <v>522</v>
      </c>
      <c r="M212" s="88" t="s">
        <v>2171</v>
      </c>
      <c r="N212" s="69"/>
      <c r="O212" s="88" t="s">
        <v>1446</v>
      </c>
      <c r="Y212" s="90"/>
      <c r="Z212" s="90"/>
      <c r="AA212" s="90"/>
      <c r="AB212" s="90"/>
      <c r="AC212" s="90"/>
      <c r="AD212" s="69"/>
    </row>
    <row r="213" spans="1:34" ht="64" x14ac:dyDescent="0.2">
      <c r="A213" s="91" t="s">
        <v>3312</v>
      </c>
      <c r="B213" s="91" t="s">
        <v>2096</v>
      </c>
      <c r="C213" s="91">
        <v>2003</v>
      </c>
      <c r="D213" s="91" t="s">
        <v>2095</v>
      </c>
      <c r="E213" s="91"/>
      <c r="F213" s="91"/>
      <c r="G213" s="91"/>
      <c r="L213" s="90"/>
      <c r="M213" s="90"/>
      <c r="O213" s="90"/>
      <c r="P213" s="90"/>
      <c r="Q213" s="90"/>
      <c r="R213" s="90"/>
      <c r="S213" s="90"/>
      <c r="T213" s="90"/>
      <c r="U213" s="90"/>
      <c r="V213" s="90"/>
      <c r="W213" s="90"/>
      <c r="X213" s="90"/>
      <c r="AD213" s="69"/>
    </row>
    <row r="214" spans="1:34" ht="64" x14ac:dyDescent="0.2">
      <c r="A214" s="96" t="s">
        <v>2314</v>
      </c>
      <c r="B214" s="96" t="s">
        <v>1431</v>
      </c>
      <c r="C214" s="96">
        <v>2007</v>
      </c>
      <c r="D214" s="96" t="s">
        <v>1432</v>
      </c>
      <c r="E214" s="96"/>
      <c r="F214" s="96"/>
      <c r="G214" s="96"/>
      <c r="Y214" s="90"/>
      <c r="Z214" s="90"/>
      <c r="AA214" s="90"/>
      <c r="AB214" s="90"/>
      <c r="AC214" s="90"/>
      <c r="AD214" s="69"/>
      <c r="AE214" s="69"/>
      <c r="AH214" s="91"/>
    </row>
    <row r="215" spans="1:34" ht="48" x14ac:dyDescent="0.2">
      <c r="A215" s="96" t="s">
        <v>2489</v>
      </c>
      <c r="B215" s="96" t="s">
        <v>1433</v>
      </c>
      <c r="C215" s="96">
        <v>2007</v>
      </c>
      <c r="D215" s="96" t="s">
        <v>1434</v>
      </c>
      <c r="E215" s="96"/>
      <c r="F215" s="96"/>
      <c r="G215" s="96"/>
      <c r="H215" s="90"/>
      <c r="I215" s="90"/>
      <c r="J215" s="90"/>
      <c r="K215" s="90"/>
      <c r="N215" s="90"/>
      <c r="Y215" s="57" t="s">
        <v>19</v>
      </c>
      <c r="Z215" s="57" t="s">
        <v>18</v>
      </c>
      <c r="AA215" s="57" t="s">
        <v>18</v>
      </c>
      <c r="AB215" s="57" t="s">
        <v>18</v>
      </c>
      <c r="AC215" s="139" t="s">
        <v>833</v>
      </c>
      <c r="AD215" s="69"/>
      <c r="AE215" s="69"/>
      <c r="AF215" s="69"/>
      <c r="AG215" s="69"/>
    </row>
    <row r="216" spans="1:34" ht="16" customHeight="1" x14ac:dyDescent="0.2">
      <c r="A216" s="96" t="s">
        <v>1238</v>
      </c>
      <c r="B216" s="96" t="s">
        <v>735</v>
      </c>
      <c r="C216" s="96">
        <v>2012</v>
      </c>
      <c r="D216" s="96" t="s">
        <v>734</v>
      </c>
      <c r="E216" s="96"/>
      <c r="F216" s="96"/>
      <c r="G216" s="96"/>
      <c r="AD216" s="73" t="s">
        <v>255</v>
      </c>
      <c r="AE216" s="80"/>
      <c r="AF216" s="80"/>
      <c r="AG216" s="80"/>
    </row>
    <row r="217" spans="1:34" ht="48" x14ac:dyDescent="0.2">
      <c r="A217" s="70" t="s">
        <v>4160</v>
      </c>
      <c r="B217" s="71" t="s">
        <v>336</v>
      </c>
      <c r="C217" s="71">
        <v>2007</v>
      </c>
      <c r="D217" s="72" t="s">
        <v>330</v>
      </c>
      <c r="E217" s="71" t="s">
        <v>230</v>
      </c>
      <c r="F217" s="71" t="s">
        <v>332</v>
      </c>
      <c r="G217" s="73" t="s">
        <v>1961</v>
      </c>
      <c r="H217" s="148">
        <v>20</v>
      </c>
      <c r="I217" s="148"/>
      <c r="J217" s="148"/>
      <c r="K217" s="163"/>
      <c r="L217" s="71" t="s">
        <v>800</v>
      </c>
      <c r="M217" s="71" t="s">
        <v>2734</v>
      </c>
      <c r="N217" s="149">
        <f>15*12</f>
        <v>180</v>
      </c>
      <c r="O217" s="72" t="s">
        <v>4030</v>
      </c>
      <c r="P217" s="71" t="s">
        <v>2735</v>
      </c>
      <c r="Q217" s="71" t="s">
        <v>2736</v>
      </c>
      <c r="R217" s="71">
        <v>3</v>
      </c>
      <c r="S217" s="70"/>
      <c r="T217" s="70"/>
      <c r="U217" s="70"/>
      <c r="V217" s="70"/>
      <c r="W217" s="70"/>
      <c r="X217" s="70"/>
      <c r="AD217" s="73" t="s">
        <v>18</v>
      </c>
      <c r="AE217" s="80"/>
      <c r="AF217" s="80"/>
      <c r="AG217" s="80"/>
    </row>
    <row r="218" spans="1:34" ht="48" x14ac:dyDescent="0.2">
      <c r="A218" s="96" t="s">
        <v>1238</v>
      </c>
      <c r="B218" s="96" t="s">
        <v>978</v>
      </c>
      <c r="C218" s="96">
        <v>2014</v>
      </c>
      <c r="D218" s="96" t="s">
        <v>977</v>
      </c>
      <c r="E218" s="96" t="s">
        <v>230</v>
      </c>
      <c r="F218" s="96" t="s">
        <v>976</v>
      </c>
      <c r="G218" s="96"/>
      <c r="O218" s="88" t="s">
        <v>980</v>
      </c>
      <c r="P218" s="88" t="s">
        <v>979</v>
      </c>
      <c r="AD218" s="69"/>
      <c r="AE218" s="69"/>
      <c r="AF218" s="69"/>
      <c r="AG218" s="69"/>
      <c r="AH218" s="69"/>
    </row>
    <row r="219" spans="1:34" ht="48" x14ac:dyDescent="0.2">
      <c r="A219" s="96" t="s">
        <v>2312</v>
      </c>
      <c r="B219" s="96" t="s">
        <v>2108</v>
      </c>
      <c r="C219" s="96">
        <v>2004</v>
      </c>
      <c r="D219" s="96" t="s">
        <v>2109</v>
      </c>
      <c r="E219" s="96"/>
      <c r="F219" s="96"/>
      <c r="G219" s="96"/>
      <c r="Y219" s="90"/>
      <c r="Z219" s="90"/>
      <c r="AA219" s="90"/>
      <c r="AB219" s="90"/>
      <c r="AC219" s="90"/>
      <c r="AD219" s="69"/>
      <c r="AE219" s="69"/>
      <c r="AF219" s="69"/>
      <c r="AG219" s="69"/>
      <c r="AH219" s="80"/>
    </row>
    <row r="220" spans="1:34" ht="16" customHeight="1" x14ac:dyDescent="0.2">
      <c r="A220" s="96" t="s">
        <v>1238</v>
      </c>
      <c r="B220" s="96" t="s">
        <v>280</v>
      </c>
      <c r="C220" s="96">
        <v>2010</v>
      </c>
      <c r="D220" s="96" t="s">
        <v>606</v>
      </c>
      <c r="E220" s="96"/>
      <c r="F220" s="96"/>
      <c r="G220" s="96"/>
      <c r="AD220" s="69"/>
      <c r="AE220" s="69"/>
      <c r="AF220" s="69"/>
      <c r="AG220" s="69"/>
      <c r="AH220" s="80"/>
    </row>
    <row r="221" spans="1:34" s="90" customFormat="1" ht="96" x14ac:dyDescent="0.2">
      <c r="A221" s="96" t="s">
        <v>2509</v>
      </c>
      <c r="B221" s="96" t="s">
        <v>280</v>
      </c>
      <c r="C221" s="96">
        <v>2007</v>
      </c>
      <c r="D221" s="96" t="s">
        <v>279</v>
      </c>
      <c r="E221" s="96" t="s">
        <v>230</v>
      </c>
      <c r="F221" s="96" t="s">
        <v>281</v>
      </c>
      <c r="G221" s="96" t="s">
        <v>2507</v>
      </c>
      <c r="H221" s="99"/>
      <c r="I221" s="99"/>
      <c r="J221" s="99"/>
      <c r="K221" s="99"/>
      <c r="L221" s="88" t="s">
        <v>282</v>
      </c>
      <c r="M221" s="88" t="s">
        <v>1917</v>
      </c>
      <c r="N221" s="99"/>
      <c r="O221" s="88" t="s">
        <v>3205</v>
      </c>
      <c r="P221" s="88" t="s">
        <v>31</v>
      </c>
      <c r="Q221" s="88" t="s">
        <v>284</v>
      </c>
      <c r="R221" s="88">
        <v>22</v>
      </c>
      <c r="S221" s="88" t="s">
        <v>285</v>
      </c>
      <c r="T221" s="88" t="s">
        <v>285</v>
      </c>
      <c r="U221" s="88" t="s">
        <v>285</v>
      </c>
      <c r="V221" s="88" t="s">
        <v>19</v>
      </c>
      <c r="W221" s="88" t="s">
        <v>19</v>
      </c>
      <c r="X221" s="88" t="s">
        <v>19</v>
      </c>
      <c r="Y221" s="88" t="s">
        <v>19</v>
      </c>
      <c r="Z221" s="88" t="s">
        <v>19</v>
      </c>
      <c r="AA221" s="88" t="s">
        <v>18</v>
      </c>
      <c r="AB221" s="88" t="s">
        <v>18</v>
      </c>
      <c r="AC221" s="88" t="s">
        <v>18</v>
      </c>
      <c r="AD221" s="104"/>
      <c r="AE221" s="69"/>
      <c r="AF221" s="69"/>
      <c r="AG221" s="69"/>
      <c r="AH221" s="69"/>
    </row>
    <row r="222" spans="1:34" s="90" customFormat="1" ht="64" x14ac:dyDescent="0.2">
      <c r="A222" s="96" t="s">
        <v>2510</v>
      </c>
      <c r="B222" s="96" t="s">
        <v>280</v>
      </c>
      <c r="C222" s="135">
        <v>2005</v>
      </c>
      <c r="D222" s="96" t="s">
        <v>381</v>
      </c>
      <c r="E222" s="96" t="s">
        <v>230</v>
      </c>
      <c r="F222" s="96" t="s">
        <v>281</v>
      </c>
      <c r="G222" s="96" t="s">
        <v>382</v>
      </c>
      <c r="H222" s="99"/>
      <c r="I222" s="99"/>
      <c r="J222" s="99"/>
      <c r="K222" s="99"/>
      <c r="L222" s="88" t="s">
        <v>387</v>
      </c>
      <c r="M222" s="88" t="s">
        <v>1917</v>
      </c>
      <c r="N222" s="99"/>
      <c r="O222" s="88" t="s">
        <v>3204</v>
      </c>
      <c r="P222" s="88" t="s">
        <v>386</v>
      </c>
      <c r="Q222" s="88" t="s">
        <v>384</v>
      </c>
      <c r="R222" s="88" t="s">
        <v>385</v>
      </c>
      <c r="S222" s="88" t="s">
        <v>265</v>
      </c>
      <c r="T222" s="88" t="s">
        <v>383</v>
      </c>
      <c r="U222" s="88" t="s">
        <v>35</v>
      </c>
      <c r="V222" s="88" t="s">
        <v>19</v>
      </c>
      <c r="W222" s="88" t="s">
        <v>19</v>
      </c>
      <c r="X222" s="88" t="s">
        <v>19</v>
      </c>
      <c r="Y222" s="88" t="s">
        <v>19</v>
      </c>
      <c r="Z222" s="88" t="s">
        <v>19</v>
      </c>
      <c r="AA222" s="88" t="s">
        <v>18</v>
      </c>
      <c r="AB222" s="88" t="s">
        <v>18</v>
      </c>
      <c r="AC222" s="88" t="s">
        <v>18</v>
      </c>
      <c r="AD222" s="109"/>
      <c r="AE222" s="109"/>
      <c r="AF222" s="109"/>
      <c r="AG222" s="109"/>
      <c r="AH222" s="69"/>
    </row>
    <row r="223" spans="1:34" s="90" customFormat="1" ht="64" x14ac:dyDescent="0.2">
      <c r="A223" s="96" t="s">
        <v>2511</v>
      </c>
      <c r="B223" s="96" t="s">
        <v>280</v>
      </c>
      <c r="C223" s="96">
        <v>2004</v>
      </c>
      <c r="D223" s="96" t="s">
        <v>2105</v>
      </c>
      <c r="E223" s="96" t="s">
        <v>230</v>
      </c>
      <c r="F223" s="96" t="s">
        <v>2159</v>
      </c>
      <c r="G223" s="96" t="s">
        <v>2163</v>
      </c>
      <c r="H223" s="88"/>
      <c r="I223" s="88"/>
      <c r="J223" s="88"/>
      <c r="K223" s="88"/>
      <c r="L223" s="88" t="s">
        <v>2162</v>
      </c>
      <c r="M223" s="88" t="s">
        <v>2161</v>
      </c>
      <c r="N223" s="88"/>
      <c r="O223" s="88" t="s">
        <v>3203</v>
      </c>
      <c r="P223" s="88" t="s">
        <v>1782</v>
      </c>
      <c r="Q223" s="88" t="s">
        <v>2164</v>
      </c>
      <c r="R223" s="88">
        <v>37</v>
      </c>
      <c r="S223" s="88" t="s">
        <v>1245</v>
      </c>
      <c r="T223" s="88" t="s">
        <v>2165</v>
      </c>
      <c r="U223" s="88" t="s">
        <v>255</v>
      </c>
      <c r="V223" s="88" t="s">
        <v>19</v>
      </c>
      <c r="W223" s="88" t="s">
        <v>19</v>
      </c>
      <c r="X223" s="88" t="s">
        <v>19</v>
      </c>
      <c r="Y223" s="88" t="s">
        <v>18</v>
      </c>
      <c r="Z223" s="88" t="s">
        <v>19</v>
      </c>
      <c r="AA223" s="88" t="s">
        <v>18</v>
      </c>
      <c r="AB223" s="88" t="s">
        <v>18</v>
      </c>
      <c r="AC223" s="88" t="s">
        <v>19</v>
      </c>
      <c r="AD223" s="69"/>
      <c r="AE223" s="69"/>
      <c r="AF223" s="104"/>
      <c r="AG223" s="104"/>
      <c r="AH223" s="69"/>
    </row>
    <row r="224" spans="1:34" ht="48" x14ac:dyDescent="0.2">
      <c r="A224" s="136" t="s">
        <v>2512</v>
      </c>
      <c r="B224" s="136" t="s">
        <v>28</v>
      </c>
      <c r="C224" s="136">
        <v>2005</v>
      </c>
      <c r="D224" s="136" t="s">
        <v>32</v>
      </c>
      <c r="E224" s="136" t="s">
        <v>230</v>
      </c>
      <c r="F224" s="136" t="s">
        <v>29</v>
      </c>
      <c r="G224" s="136" t="s">
        <v>30</v>
      </c>
      <c r="L224" s="100" t="s">
        <v>33</v>
      </c>
      <c r="M224" s="100" t="s">
        <v>232</v>
      </c>
      <c r="O224" s="100" t="s">
        <v>2317</v>
      </c>
      <c r="P224" s="100" t="s">
        <v>31</v>
      </c>
      <c r="Q224" s="100" t="s">
        <v>34</v>
      </c>
      <c r="R224" s="100">
        <v>18</v>
      </c>
      <c r="S224" s="100" t="s">
        <v>255</v>
      </c>
      <c r="T224" s="100" t="s">
        <v>36</v>
      </c>
      <c r="U224" s="100" t="s">
        <v>255</v>
      </c>
      <c r="V224" s="100" t="s">
        <v>19</v>
      </c>
      <c r="W224" s="100" t="s">
        <v>19</v>
      </c>
      <c r="X224" s="100" t="s">
        <v>18</v>
      </c>
      <c r="Y224" s="100" t="s">
        <v>19</v>
      </c>
      <c r="Z224" s="100" t="s">
        <v>19</v>
      </c>
      <c r="AA224" s="100" t="s">
        <v>255</v>
      </c>
      <c r="AB224" s="100" t="s">
        <v>255</v>
      </c>
      <c r="AC224" s="100" t="s">
        <v>19</v>
      </c>
      <c r="AD224" s="37"/>
      <c r="AE224" s="37"/>
      <c r="AF224" s="37"/>
      <c r="AG224" s="37"/>
      <c r="AH224" s="69"/>
    </row>
    <row r="225" spans="1:34" ht="80" x14ac:dyDescent="0.2">
      <c r="A225" s="91" t="s">
        <v>3904</v>
      </c>
      <c r="B225" s="91" t="s">
        <v>3896</v>
      </c>
      <c r="C225" s="91">
        <v>2001</v>
      </c>
      <c r="D225" s="91" t="s">
        <v>3058</v>
      </c>
      <c r="E225" s="91" t="s">
        <v>230</v>
      </c>
      <c r="F225" s="91" t="s">
        <v>104</v>
      </c>
      <c r="G225" s="91" t="s">
        <v>3893</v>
      </c>
      <c r="K225" s="90" t="s">
        <v>3358</v>
      </c>
      <c r="M225" s="90" t="s">
        <v>1266</v>
      </c>
      <c r="O225" s="90" t="s">
        <v>3317</v>
      </c>
      <c r="P225" s="90"/>
      <c r="Q225" s="90"/>
      <c r="R225" s="90"/>
      <c r="S225" s="90"/>
      <c r="T225" s="90"/>
      <c r="U225" s="90" t="s">
        <v>731</v>
      </c>
      <c r="V225" s="90"/>
      <c r="W225" s="90"/>
      <c r="X225" s="90"/>
      <c r="Y225" s="90"/>
      <c r="Z225" s="90"/>
      <c r="AA225" s="90"/>
      <c r="AB225" s="90"/>
      <c r="AC225" s="90"/>
      <c r="AD225" s="69"/>
      <c r="AE225" s="69"/>
      <c r="AF225" s="69"/>
      <c r="AG225" s="69"/>
      <c r="AH225" s="109"/>
    </row>
    <row r="226" spans="1:34" ht="64" x14ac:dyDescent="0.2">
      <c r="A226" s="130" t="s">
        <v>3471</v>
      </c>
      <c r="B226" s="91" t="s">
        <v>2309</v>
      </c>
      <c r="C226" s="91">
        <v>2008</v>
      </c>
      <c r="D226" s="91" t="s">
        <v>492</v>
      </c>
      <c r="E226" s="91" t="s">
        <v>230</v>
      </c>
      <c r="F226" s="91" t="s">
        <v>104</v>
      </c>
      <c r="G226" s="91"/>
      <c r="L226" s="90"/>
      <c r="M226" s="90"/>
      <c r="O226" s="90"/>
      <c r="P226" s="90"/>
      <c r="Q226" s="90"/>
      <c r="R226" s="90"/>
      <c r="S226" s="90"/>
      <c r="T226" s="90"/>
      <c r="U226" s="90"/>
      <c r="V226" s="90"/>
      <c r="W226" s="90"/>
      <c r="X226" s="90"/>
      <c r="Y226" s="90"/>
      <c r="Z226" s="90"/>
      <c r="AA226" s="90"/>
      <c r="AB226" s="90"/>
      <c r="AC226" s="90"/>
      <c r="AD226" s="69"/>
      <c r="AE226" s="69"/>
      <c r="AF226" s="69"/>
      <c r="AG226" s="69"/>
      <c r="AH226" s="104"/>
    </row>
    <row r="227" spans="1:34" x14ac:dyDescent="0.2">
      <c r="A227" s="96" t="s">
        <v>3084</v>
      </c>
      <c r="B227" s="96" t="s">
        <v>653</v>
      </c>
      <c r="C227" s="96">
        <v>2011</v>
      </c>
      <c r="D227" s="96" t="s">
        <v>652</v>
      </c>
      <c r="E227" s="96"/>
      <c r="F227" s="96"/>
      <c r="G227" s="96"/>
      <c r="H227" s="80"/>
      <c r="I227" s="80"/>
      <c r="J227" s="80"/>
      <c r="K227" s="80"/>
      <c r="L227" s="88" t="s">
        <v>655</v>
      </c>
      <c r="N227" s="80"/>
      <c r="T227" s="88" t="s">
        <v>654</v>
      </c>
      <c r="U227" s="88" t="s">
        <v>484</v>
      </c>
      <c r="AD227" s="69"/>
      <c r="AE227" s="69"/>
      <c r="AF227" s="69"/>
      <c r="AG227" s="69"/>
      <c r="AH227" s="37"/>
    </row>
    <row r="228" spans="1:34" ht="48" x14ac:dyDescent="0.2">
      <c r="A228" s="96" t="s">
        <v>1238</v>
      </c>
      <c r="B228" s="136" t="s">
        <v>219</v>
      </c>
      <c r="C228" s="136">
        <v>2015</v>
      </c>
      <c r="D228" s="136" t="s">
        <v>223</v>
      </c>
      <c r="E228" s="136"/>
      <c r="F228" s="136" t="s">
        <v>104</v>
      </c>
      <c r="G228" s="136" t="s">
        <v>220</v>
      </c>
      <c r="L228" s="100"/>
      <c r="M228" s="100" t="s">
        <v>221</v>
      </c>
      <c r="O228" s="100" t="s">
        <v>222</v>
      </c>
      <c r="P228" s="100"/>
      <c r="Q228" s="100"/>
      <c r="R228" s="100"/>
      <c r="S228" s="100"/>
      <c r="T228" s="100"/>
      <c r="U228" s="100"/>
      <c r="V228" s="100" t="s">
        <v>19</v>
      </c>
      <c r="W228" s="100" t="s">
        <v>19</v>
      </c>
      <c r="X228" s="100" t="s">
        <v>18</v>
      </c>
      <c r="AD228" s="69"/>
      <c r="AE228" s="69"/>
      <c r="AF228" s="69"/>
      <c r="AG228" s="69"/>
      <c r="AH228" s="69"/>
    </row>
    <row r="229" spans="1:34" ht="64" x14ac:dyDescent="0.2">
      <c r="A229" s="96" t="s">
        <v>1238</v>
      </c>
      <c r="B229" s="96" t="s">
        <v>1164</v>
      </c>
      <c r="C229" s="96">
        <v>2015</v>
      </c>
      <c r="D229" s="96" t="s">
        <v>1163</v>
      </c>
      <c r="E229" s="96"/>
      <c r="F229" s="96"/>
      <c r="G229" s="96"/>
      <c r="AD229" s="90"/>
      <c r="AE229" s="90"/>
      <c r="AF229" s="90"/>
      <c r="AG229" s="90"/>
      <c r="AH229" s="69"/>
    </row>
    <row r="230" spans="1:34" ht="48" x14ac:dyDescent="0.2">
      <c r="A230" s="96" t="s">
        <v>2500</v>
      </c>
      <c r="B230" s="96" t="s">
        <v>352</v>
      </c>
      <c r="C230" s="135">
        <v>2006</v>
      </c>
      <c r="D230" s="96" t="s">
        <v>351</v>
      </c>
      <c r="E230" s="96" t="s">
        <v>230</v>
      </c>
      <c r="F230" s="91" t="s">
        <v>255</v>
      </c>
      <c r="G230" s="96" t="s">
        <v>3189</v>
      </c>
      <c r="H230" s="69"/>
      <c r="I230" s="69"/>
      <c r="J230" s="69"/>
      <c r="K230" s="69"/>
      <c r="L230" s="88" t="s">
        <v>354</v>
      </c>
      <c r="M230" s="88" t="s">
        <v>1919</v>
      </c>
      <c r="N230" s="69"/>
      <c r="O230" s="88" t="s">
        <v>3190</v>
      </c>
      <c r="P230" s="88" t="s">
        <v>356</v>
      </c>
      <c r="Q230" s="88" t="s">
        <v>355</v>
      </c>
      <c r="R230" s="88">
        <v>36</v>
      </c>
      <c r="S230" s="88" t="s">
        <v>353</v>
      </c>
      <c r="T230" s="88" t="s">
        <v>358</v>
      </c>
      <c r="U230" s="88" t="s">
        <v>35</v>
      </c>
      <c r="V230" s="88" t="s">
        <v>19</v>
      </c>
      <c r="W230" s="88" t="s">
        <v>19</v>
      </c>
      <c r="X230" s="88" t="s">
        <v>19</v>
      </c>
      <c r="AD230" s="90"/>
      <c r="AE230" s="90"/>
      <c r="AF230" s="90"/>
      <c r="AG230" s="90"/>
      <c r="AH230" s="69"/>
    </row>
    <row r="231" spans="1:34" x14ac:dyDescent="0.2">
      <c r="A231" s="96" t="s">
        <v>2501</v>
      </c>
      <c r="B231" s="96" t="s">
        <v>528</v>
      </c>
      <c r="C231" s="96">
        <v>2014</v>
      </c>
      <c r="D231" s="96" t="s">
        <v>981</v>
      </c>
      <c r="E231" s="96" t="s">
        <v>230</v>
      </c>
      <c r="F231" s="96" t="s">
        <v>983</v>
      </c>
      <c r="G231" s="96" t="s">
        <v>984</v>
      </c>
      <c r="L231" s="88" t="s">
        <v>982</v>
      </c>
      <c r="M231" s="88" t="s">
        <v>986</v>
      </c>
      <c r="O231" s="88" t="s">
        <v>3206</v>
      </c>
      <c r="P231" s="88" t="s">
        <v>386</v>
      </c>
      <c r="Q231" s="88" t="s">
        <v>987</v>
      </c>
      <c r="R231" s="88" t="s">
        <v>255</v>
      </c>
      <c r="S231" s="88" t="s">
        <v>534</v>
      </c>
      <c r="T231" s="88" t="s">
        <v>988</v>
      </c>
      <c r="U231" s="88" t="s">
        <v>255</v>
      </c>
      <c r="V231" s="88" t="s">
        <v>19</v>
      </c>
      <c r="W231" s="88" t="s">
        <v>19</v>
      </c>
      <c r="X231" s="88" t="s">
        <v>19</v>
      </c>
      <c r="Y231" s="88" t="s">
        <v>19</v>
      </c>
      <c r="Z231" s="88" t="s">
        <v>19</v>
      </c>
      <c r="AA231" s="88" t="s">
        <v>19</v>
      </c>
      <c r="AB231" s="88" t="s">
        <v>255</v>
      </c>
      <c r="AC231" s="88" t="s">
        <v>255</v>
      </c>
      <c r="AD231" s="90"/>
      <c r="AE231" s="90"/>
      <c r="AF231" s="90"/>
      <c r="AG231" s="90"/>
      <c r="AH231" s="69"/>
    </row>
    <row r="232" spans="1:34" s="97" customFormat="1" ht="80" x14ac:dyDescent="0.2">
      <c r="A232" s="96" t="s">
        <v>2548</v>
      </c>
      <c r="B232" s="96" t="s">
        <v>528</v>
      </c>
      <c r="C232" s="96">
        <v>2004</v>
      </c>
      <c r="D232" s="96" t="s">
        <v>2031</v>
      </c>
      <c r="E232" s="96"/>
      <c r="F232" s="96"/>
      <c r="G232" s="96"/>
      <c r="H232" s="80"/>
      <c r="I232" s="80"/>
      <c r="J232" s="80"/>
      <c r="K232" s="80"/>
      <c r="L232" s="88"/>
      <c r="M232" s="88"/>
      <c r="N232" s="80"/>
      <c r="O232" s="88"/>
      <c r="P232" s="88"/>
      <c r="Q232" s="88"/>
      <c r="R232" s="88"/>
      <c r="S232" s="88"/>
      <c r="T232" s="88"/>
      <c r="U232" s="88"/>
      <c r="V232" s="88"/>
      <c r="W232" s="88"/>
      <c r="X232" s="88"/>
      <c r="Y232" s="88" t="s">
        <v>19</v>
      </c>
      <c r="Z232" s="88" t="s">
        <v>18</v>
      </c>
      <c r="AA232" s="88" t="s">
        <v>19</v>
      </c>
      <c r="AB232" s="88" t="s">
        <v>35</v>
      </c>
      <c r="AC232" s="88" t="s">
        <v>19</v>
      </c>
      <c r="AD232" s="90"/>
      <c r="AE232" s="90"/>
      <c r="AF232" s="90"/>
      <c r="AG232" s="90"/>
      <c r="AH232" s="90"/>
    </row>
    <row r="233" spans="1:34" ht="48" x14ac:dyDescent="0.2">
      <c r="A233" s="141" t="s">
        <v>3060</v>
      </c>
      <c r="B233" s="141" t="s">
        <v>2064</v>
      </c>
      <c r="C233" s="141">
        <v>2004</v>
      </c>
      <c r="D233" s="141" t="s">
        <v>2746</v>
      </c>
      <c r="E233" s="141" t="s">
        <v>230</v>
      </c>
      <c r="F233" s="141" t="s">
        <v>755</v>
      </c>
      <c r="G233" s="141" t="s">
        <v>2065</v>
      </c>
      <c r="H233" s="80"/>
      <c r="I233" s="80"/>
      <c r="J233" s="80"/>
      <c r="K233" s="80"/>
      <c r="L233" s="109" t="s">
        <v>2066</v>
      </c>
      <c r="M233" s="109" t="s">
        <v>2747</v>
      </c>
      <c r="N233" s="80"/>
      <c r="O233" s="109"/>
      <c r="P233" s="109" t="s">
        <v>3243</v>
      </c>
      <c r="Q233" s="109" t="s">
        <v>1782</v>
      </c>
      <c r="R233" s="109" t="s">
        <v>255</v>
      </c>
      <c r="S233" s="109" t="s">
        <v>1893</v>
      </c>
      <c r="T233" s="109" t="s">
        <v>255</v>
      </c>
      <c r="U233" s="109" t="s">
        <v>2068</v>
      </c>
      <c r="V233" s="109" t="s">
        <v>2069</v>
      </c>
      <c r="W233" s="109" t="s">
        <v>18</v>
      </c>
      <c r="X233" s="109" t="s">
        <v>19</v>
      </c>
      <c r="AD233" s="90"/>
      <c r="AE233" s="90"/>
      <c r="AF233" s="90"/>
      <c r="AG233" s="90"/>
      <c r="AH233" s="90"/>
    </row>
    <row r="234" spans="1:34" ht="48" x14ac:dyDescent="0.2">
      <c r="A234" s="96" t="s">
        <v>2265</v>
      </c>
      <c r="B234" s="96" t="s">
        <v>1615</v>
      </c>
      <c r="C234" s="96">
        <v>2013</v>
      </c>
      <c r="D234" s="96" t="s">
        <v>1616</v>
      </c>
      <c r="E234" s="96"/>
      <c r="F234" s="96"/>
      <c r="G234" s="96"/>
      <c r="AD234" s="90"/>
      <c r="AE234" s="90"/>
      <c r="AF234" s="90"/>
      <c r="AG234" s="90"/>
      <c r="AH234" s="90"/>
    </row>
    <row r="235" spans="1:34" ht="80" x14ac:dyDescent="0.2">
      <c r="A235" s="96" t="s">
        <v>671</v>
      </c>
      <c r="B235" s="96" t="s">
        <v>852</v>
      </c>
      <c r="C235" s="96">
        <v>2013</v>
      </c>
      <c r="D235" s="96" t="s">
        <v>851</v>
      </c>
      <c r="E235" s="96" t="s">
        <v>230</v>
      </c>
      <c r="F235" s="96"/>
      <c r="G235" s="96" t="s">
        <v>854</v>
      </c>
      <c r="L235" s="88" t="s">
        <v>800</v>
      </c>
      <c r="M235" s="88" t="s">
        <v>855</v>
      </c>
      <c r="O235" s="88" t="s">
        <v>857</v>
      </c>
      <c r="P235" s="88" t="s">
        <v>856</v>
      </c>
      <c r="Q235" s="88" t="s">
        <v>853</v>
      </c>
      <c r="R235" s="88">
        <v>57</v>
      </c>
      <c r="AD235" s="69"/>
      <c r="AE235" s="69"/>
      <c r="AF235" s="69"/>
      <c r="AG235" s="69"/>
      <c r="AH235" s="90"/>
    </row>
    <row r="236" spans="1:34" ht="32" x14ac:dyDescent="0.2">
      <c r="A236" s="136" t="s">
        <v>2505</v>
      </c>
      <c r="B236" s="136" t="s">
        <v>3244</v>
      </c>
      <c r="C236" s="136">
        <v>2009</v>
      </c>
      <c r="D236" s="136" t="s">
        <v>125</v>
      </c>
      <c r="E236" s="136" t="s">
        <v>230</v>
      </c>
      <c r="F236" s="136" t="s">
        <v>121</v>
      </c>
      <c r="G236" s="136" t="s">
        <v>122</v>
      </c>
      <c r="L236" s="100" t="s">
        <v>126</v>
      </c>
      <c r="M236" s="100" t="s">
        <v>123</v>
      </c>
      <c r="O236" s="100" t="s">
        <v>2323</v>
      </c>
      <c r="P236" s="100" t="s">
        <v>124</v>
      </c>
      <c r="Q236" s="100" t="s">
        <v>127</v>
      </c>
      <c r="R236" s="100">
        <v>7</v>
      </c>
      <c r="S236" s="100" t="s">
        <v>40</v>
      </c>
      <c r="T236" s="100" t="s">
        <v>1865</v>
      </c>
      <c r="U236" s="100" t="s">
        <v>1865</v>
      </c>
      <c r="V236" s="100" t="s">
        <v>19</v>
      </c>
      <c r="W236" s="100" t="s">
        <v>19</v>
      </c>
      <c r="X236" s="100" t="s">
        <v>19</v>
      </c>
      <c r="Y236" s="100" t="s">
        <v>18</v>
      </c>
      <c r="Z236" s="100" t="s">
        <v>19</v>
      </c>
      <c r="AA236" s="100" t="s">
        <v>18</v>
      </c>
      <c r="AB236" s="100" t="s">
        <v>18</v>
      </c>
      <c r="AC236" s="100" t="s">
        <v>18</v>
      </c>
      <c r="AD236" s="69"/>
      <c r="AE236" s="69"/>
      <c r="AF236" s="69"/>
      <c r="AG236" s="69"/>
      <c r="AH236" s="90"/>
    </row>
    <row r="237" spans="1:34" ht="48" x14ac:dyDescent="0.2">
      <c r="A237" s="134" t="s">
        <v>4339</v>
      </c>
      <c r="B237" s="134" t="s">
        <v>364</v>
      </c>
      <c r="C237" s="205">
        <v>2006</v>
      </c>
      <c r="D237" s="134" t="s">
        <v>365</v>
      </c>
      <c r="E237" s="134"/>
      <c r="F237" s="134"/>
      <c r="G237" s="134"/>
      <c r="H237" s="97"/>
      <c r="I237" s="97"/>
      <c r="J237" s="97"/>
      <c r="K237" s="97"/>
      <c r="L237" s="97"/>
      <c r="M237" s="206"/>
      <c r="N237" s="97"/>
      <c r="O237" s="97"/>
      <c r="P237" s="97"/>
      <c r="Q237" s="97"/>
      <c r="R237" s="97"/>
      <c r="S237" s="97"/>
      <c r="T237" s="97"/>
      <c r="U237" s="97"/>
      <c r="V237" s="97"/>
      <c r="W237" s="97"/>
      <c r="X237" s="97"/>
      <c r="Y237" s="100"/>
      <c r="Z237" s="100"/>
      <c r="AA237" s="100" t="s">
        <v>18</v>
      </c>
      <c r="AB237" s="100" t="s">
        <v>18</v>
      </c>
      <c r="AC237" s="100" t="s">
        <v>18</v>
      </c>
      <c r="AD237" s="69"/>
      <c r="AE237" s="69"/>
      <c r="AF237" s="69"/>
      <c r="AG237" s="69"/>
      <c r="AH237" s="90"/>
    </row>
    <row r="238" spans="1:34" ht="64" x14ac:dyDescent="0.2">
      <c r="A238" s="96" t="s">
        <v>464</v>
      </c>
      <c r="B238" s="96" t="s">
        <v>2082</v>
      </c>
      <c r="C238" s="96">
        <v>2002</v>
      </c>
      <c r="D238" s="96" t="s">
        <v>2081</v>
      </c>
      <c r="E238" s="96"/>
      <c r="F238" s="96"/>
      <c r="G238" s="96"/>
      <c r="O238" s="88" t="s">
        <v>1657</v>
      </c>
      <c r="AD238" s="69"/>
      <c r="AE238" s="69"/>
      <c r="AF238" s="69"/>
      <c r="AG238" s="69"/>
      <c r="AH238" s="69"/>
    </row>
    <row r="239" spans="1:34" ht="32" x14ac:dyDescent="0.2">
      <c r="A239" s="96" t="s">
        <v>1357</v>
      </c>
      <c r="B239" s="96" t="s">
        <v>1389</v>
      </c>
      <c r="C239" s="96">
        <v>2005</v>
      </c>
      <c r="D239" s="96" t="s">
        <v>1388</v>
      </c>
      <c r="E239" s="96"/>
      <c r="F239" s="96"/>
      <c r="G239" s="96"/>
      <c r="AD239" s="69"/>
      <c r="AE239" s="69"/>
      <c r="AF239" s="69"/>
      <c r="AG239" s="69"/>
      <c r="AH239" s="69"/>
    </row>
    <row r="240" spans="1:34" s="100" customFormat="1" ht="64" x14ac:dyDescent="0.2">
      <c r="A240" s="96" t="s">
        <v>1439</v>
      </c>
      <c r="B240" s="96" t="s">
        <v>1454</v>
      </c>
      <c r="C240" s="96">
        <v>2008</v>
      </c>
      <c r="D240" s="96" t="s">
        <v>1455</v>
      </c>
      <c r="E240" s="96"/>
      <c r="F240" s="96"/>
      <c r="G240" s="96"/>
      <c r="H240" s="88"/>
      <c r="I240" s="88"/>
      <c r="J240" s="88"/>
      <c r="K240" s="88"/>
      <c r="L240" s="88"/>
      <c r="M240" s="88"/>
      <c r="N240" s="88"/>
      <c r="O240" s="88"/>
      <c r="P240" s="88"/>
      <c r="Q240" s="88"/>
      <c r="R240" s="88"/>
      <c r="S240" s="88"/>
      <c r="T240" s="88"/>
      <c r="U240" s="88"/>
      <c r="V240" s="88"/>
      <c r="W240" s="88"/>
      <c r="X240" s="88"/>
      <c r="Y240" s="88"/>
      <c r="Z240" s="88"/>
      <c r="AA240" s="88"/>
      <c r="AB240" s="88"/>
      <c r="AC240" s="88"/>
      <c r="AD240" s="69"/>
      <c r="AE240" s="69"/>
      <c r="AF240" s="69"/>
      <c r="AG240" s="69"/>
      <c r="AH240" s="69"/>
    </row>
    <row r="241" spans="1:34" ht="64" x14ac:dyDescent="0.2">
      <c r="A241" s="96" t="s">
        <v>3063</v>
      </c>
      <c r="B241" s="96" t="s">
        <v>3062</v>
      </c>
      <c r="C241" s="96">
        <v>2003</v>
      </c>
      <c r="D241" s="96" t="s">
        <v>3061</v>
      </c>
      <c r="E241" s="96"/>
      <c r="F241" s="96"/>
      <c r="G241" s="96"/>
      <c r="H241" s="69"/>
      <c r="I241" s="69"/>
      <c r="J241" s="69"/>
      <c r="K241" s="69"/>
      <c r="N241" s="69"/>
      <c r="Y241" s="100"/>
      <c r="Z241" s="100"/>
      <c r="AA241" s="100"/>
      <c r="AB241" s="100"/>
      <c r="AC241" s="100"/>
      <c r="AD241" s="69"/>
      <c r="AE241" s="69"/>
      <c r="AF241" s="69"/>
      <c r="AG241" s="69"/>
      <c r="AH241" s="69"/>
    </row>
    <row r="242" spans="1:34" ht="64" x14ac:dyDescent="0.2">
      <c r="A242" s="96" t="s">
        <v>3404</v>
      </c>
      <c r="B242" s="96" t="s">
        <v>1422</v>
      </c>
      <c r="C242" s="96">
        <v>2006</v>
      </c>
      <c r="D242" s="96" t="s">
        <v>1424</v>
      </c>
      <c r="E242" s="96" t="s">
        <v>230</v>
      </c>
      <c r="F242" s="96" t="s">
        <v>1425</v>
      </c>
      <c r="G242" s="96" t="s">
        <v>1426</v>
      </c>
      <c r="H242" s="109"/>
      <c r="I242" s="109"/>
      <c r="J242" s="109"/>
      <c r="K242" s="109"/>
      <c r="L242" s="88" t="s">
        <v>443</v>
      </c>
      <c r="M242" s="88" t="s">
        <v>1423</v>
      </c>
      <c r="N242" s="109"/>
      <c r="O242" s="88" t="s">
        <v>3199</v>
      </c>
      <c r="Y242" s="88" t="s">
        <v>18</v>
      </c>
      <c r="Z242" s="88" t="s">
        <v>18</v>
      </c>
      <c r="AA242" s="88" t="s">
        <v>18</v>
      </c>
      <c r="AB242" s="88" t="s">
        <v>18</v>
      </c>
      <c r="AC242" s="88" t="s">
        <v>18</v>
      </c>
      <c r="AD242" s="69"/>
      <c r="AE242" s="69"/>
      <c r="AF242" s="69"/>
      <c r="AG242" s="69"/>
      <c r="AH242" s="69"/>
    </row>
    <row r="243" spans="1:34" ht="48" x14ac:dyDescent="0.2">
      <c r="A243" s="96" t="s">
        <v>464</v>
      </c>
      <c r="B243" s="96" t="s">
        <v>1656</v>
      </c>
      <c r="C243" s="96">
        <v>2014</v>
      </c>
      <c r="D243" s="96" t="s">
        <v>3748</v>
      </c>
      <c r="E243" s="96"/>
      <c r="F243" s="96"/>
      <c r="G243" s="96"/>
      <c r="O243" s="88" t="s">
        <v>1657</v>
      </c>
      <c r="AD243" s="69"/>
      <c r="AE243" s="69"/>
      <c r="AF243" s="69"/>
      <c r="AG243" s="69"/>
      <c r="AH243" s="69"/>
    </row>
    <row r="244" spans="1:34" s="90" customFormat="1" ht="48" x14ac:dyDescent="0.2">
      <c r="A244" s="91" t="s">
        <v>4349</v>
      </c>
      <c r="B244" s="91" t="s">
        <v>2093</v>
      </c>
      <c r="C244" s="91">
        <v>2001</v>
      </c>
      <c r="D244" s="91" t="s">
        <v>2094</v>
      </c>
      <c r="E244" s="91" t="s">
        <v>230</v>
      </c>
      <c r="F244" s="91" t="s">
        <v>3396</v>
      </c>
      <c r="G244" s="91" t="s">
        <v>3399</v>
      </c>
      <c r="H244" s="88"/>
      <c r="I244" s="88"/>
      <c r="J244" s="88"/>
      <c r="K244" s="111" t="s">
        <v>3400</v>
      </c>
      <c r="L244" s="90" t="s">
        <v>1893</v>
      </c>
      <c r="M244" s="88"/>
      <c r="N244" s="90" t="s">
        <v>3397</v>
      </c>
      <c r="O244" s="90" t="s">
        <v>3401</v>
      </c>
      <c r="P244" s="90" t="s">
        <v>1893</v>
      </c>
      <c r="Q244" s="90" t="s">
        <v>3402</v>
      </c>
      <c r="R244" s="90">
        <v>1</v>
      </c>
      <c r="S244" s="90" t="s">
        <v>3398</v>
      </c>
      <c r="Y244" s="88"/>
      <c r="Z244" s="88"/>
      <c r="AA244" s="88"/>
      <c r="AB244" s="88"/>
      <c r="AC244" s="88"/>
      <c r="AD244" s="69"/>
      <c r="AE244" s="69"/>
      <c r="AF244" s="69"/>
      <c r="AG244" s="69"/>
      <c r="AH244" s="69"/>
    </row>
    <row r="245" spans="1:34" ht="64" x14ac:dyDescent="0.2">
      <c r="A245" s="96" t="s">
        <v>1742</v>
      </c>
      <c r="B245" s="96" t="s">
        <v>1744</v>
      </c>
      <c r="C245" s="96">
        <v>2017</v>
      </c>
      <c r="D245" s="96" t="s">
        <v>1743</v>
      </c>
      <c r="E245" s="96"/>
      <c r="F245" s="96"/>
      <c r="G245" s="96"/>
      <c r="AD245" s="69"/>
      <c r="AE245" s="69"/>
      <c r="AF245" s="69"/>
      <c r="AG245" s="69"/>
      <c r="AH245" s="69"/>
    </row>
    <row r="246" spans="1:34" ht="64" x14ac:dyDescent="0.2">
      <c r="A246" s="96" t="s">
        <v>1357</v>
      </c>
      <c r="B246" s="96" t="s">
        <v>1519</v>
      </c>
      <c r="C246" s="96">
        <v>2010</v>
      </c>
      <c r="D246" s="96" t="s">
        <v>1518</v>
      </c>
      <c r="E246" s="96"/>
      <c r="F246" s="96"/>
      <c r="G246" s="96"/>
      <c r="H246" s="90"/>
      <c r="I246" s="90"/>
      <c r="J246" s="90"/>
      <c r="K246" s="90"/>
      <c r="N246" s="90"/>
      <c r="Y246" s="90"/>
      <c r="Z246" s="90"/>
      <c r="AA246" s="90"/>
      <c r="AB246" s="90"/>
      <c r="AC246" s="90"/>
      <c r="AD246" s="37"/>
      <c r="AE246" s="37"/>
      <c r="AF246" s="37"/>
      <c r="AG246" s="37"/>
      <c r="AH246" s="69"/>
    </row>
    <row r="247" spans="1:34" ht="32" x14ac:dyDescent="0.2">
      <c r="A247" s="96" t="s">
        <v>278</v>
      </c>
      <c r="B247" s="96" t="s">
        <v>1393</v>
      </c>
      <c r="C247" s="96">
        <v>2005</v>
      </c>
      <c r="D247" s="96" t="s">
        <v>1392</v>
      </c>
      <c r="E247" s="96"/>
      <c r="F247" s="96"/>
      <c r="G247" s="96"/>
      <c r="AD247" s="70"/>
      <c r="AE247" s="69"/>
      <c r="AF247" s="69"/>
      <c r="AG247" s="69"/>
      <c r="AH247" s="69"/>
    </row>
    <row r="248" spans="1:34" ht="80" x14ac:dyDescent="0.2">
      <c r="A248" s="96" t="s">
        <v>2526</v>
      </c>
      <c r="B248" s="96" t="s">
        <v>1715</v>
      </c>
      <c r="C248" s="96">
        <v>2016</v>
      </c>
      <c r="D248" s="96" t="s">
        <v>1714</v>
      </c>
      <c r="E248" s="96" t="s">
        <v>230</v>
      </c>
      <c r="F248" s="96" t="s">
        <v>104</v>
      </c>
      <c r="G248" s="96" t="s">
        <v>1717</v>
      </c>
      <c r="H248" s="69"/>
      <c r="I248" s="69"/>
      <c r="J248" s="69"/>
      <c r="K248" s="69"/>
      <c r="L248" s="88" t="s">
        <v>1716</v>
      </c>
      <c r="M248" s="88" t="s">
        <v>1718</v>
      </c>
      <c r="N248" s="69"/>
      <c r="O248" s="88" t="s">
        <v>3188</v>
      </c>
      <c r="P248" s="88" t="s">
        <v>386</v>
      </c>
      <c r="Q248" s="88" t="s">
        <v>256</v>
      </c>
      <c r="R248" s="88">
        <v>0</v>
      </c>
      <c r="S248" s="88" t="s">
        <v>768</v>
      </c>
      <c r="T248" s="88" t="s">
        <v>1719</v>
      </c>
      <c r="U248" s="88" t="s">
        <v>255</v>
      </c>
      <c r="V248" s="88" t="s">
        <v>18</v>
      </c>
      <c r="W248" s="88" t="s">
        <v>18</v>
      </c>
      <c r="X248" s="88" t="s">
        <v>18</v>
      </c>
      <c r="AE248" s="69"/>
      <c r="AF248" s="69"/>
      <c r="AG248" s="69"/>
      <c r="AH248" s="69"/>
    </row>
    <row r="249" spans="1:34" s="90" customFormat="1" ht="64" x14ac:dyDescent="0.2">
      <c r="A249" s="96" t="s">
        <v>1439</v>
      </c>
      <c r="B249" s="96" t="s">
        <v>1438</v>
      </c>
      <c r="C249" s="96">
        <v>2007</v>
      </c>
      <c r="D249" s="96" t="s">
        <v>1437</v>
      </c>
      <c r="E249" s="96"/>
      <c r="F249" s="96"/>
      <c r="G249" s="96"/>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c r="AE249" s="69"/>
      <c r="AF249" s="69"/>
      <c r="AG249" s="69"/>
      <c r="AH249" s="37"/>
    </row>
    <row r="250" spans="1:34" x14ac:dyDescent="0.2">
      <c r="A250" s="96" t="s">
        <v>3226</v>
      </c>
      <c r="B250" s="96" t="s">
        <v>2072</v>
      </c>
      <c r="C250" s="96">
        <v>2003</v>
      </c>
      <c r="D250" s="96" t="s">
        <v>2071</v>
      </c>
      <c r="E250" s="96"/>
      <c r="F250" s="96"/>
      <c r="G250" s="96"/>
      <c r="H250" s="90"/>
      <c r="I250" s="90"/>
      <c r="J250" s="90"/>
      <c r="K250" s="90"/>
      <c r="N250" s="90"/>
      <c r="AF250" s="69"/>
      <c r="AG250" s="69"/>
      <c r="AH250" s="69"/>
    </row>
    <row r="251" spans="1:34" s="90" customFormat="1" ht="48" x14ac:dyDescent="0.2">
      <c r="A251" s="96" t="s">
        <v>1238</v>
      </c>
      <c r="B251" s="96" t="s">
        <v>1730</v>
      </c>
      <c r="C251" s="96">
        <v>2017</v>
      </c>
      <c r="D251" s="96" t="s">
        <v>1745</v>
      </c>
      <c r="E251" s="96"/>
      <c r="F251" s="96"/>
      <c r="G251" s="96"/>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69"/>
    </row>
    <row r="252" spans="1:34" ht="80" x14ac:dyDescent="0.2">
      <c r="A252" s="96" t="s">
        <v>2978</v>
      </c>
      <c r="B252" s="96" t="s">
        <v>3066</v>
      </c>
      <c r="C252" s="96">
        <v>2013</v>
      </c>
      <c r="D252" s="96" t="s">
        <v>3065</v>
      </c>
      <c r="E252" s="96"/>
      <c r="F252" s="96"/>
      <c r="G252" s="96"/>
      <c r="AD252" s="90"/>
      <c r="AE252" s="90"/>
      <c r="AF252" s="90"/>
      <c r="AG252" s="90"/>
      <c r="AH252" s="69"/>
    </row>
    <row r="253" spans="1:34" ht="32" x14ac:dyDescent="0.2">
      <c r="A253" s="96" t="s">
        <v>1357</v>
      </c>
      <c r="B253" s="96" t="s">
        <v>1468</v>
      </c>
      <c r="C253" s="96">
        <v>2008</v>
      </c>
      <c r="D253" s="96" t="s">
        <v>1467</v>
      </c>
      <c r="E253" s="96"/>
      <c r="F253" s="96"/>
      <c r="G253" s="96"/>
      <c r="H253" s="90"/>
      <c r="I253" s="90"/>
      <c r="J253" s="90"/>
      <c r="K253" s="90"/>
      <c r="N253" s="90"/>
      <c r="AH253" s="69"/>
    </row>
    <row r="254" spans="1:34" ht="48" x14ac:dyDescent="0.2">
      <c r="A254" s="96" t="s">
        <v>464</v>
      </c>
      <c r="B254" s="96" t="s">
        <v>3068</v>
      </c>
      <c r="C254" s="96">
        <v>2015</v>
      </c>
      <c r="D254" s="96" t="s">
        <v>3067</v>
      </c>
      <c r="E254" s="96"/>
      <c r="F254" s="96"/>
      <c r="G254" s="96"/>
    </row>
    <row r="255" spans="1:34" s="90" customFormat="1" ht="112" x14ac:dyDescent="0.2">
      <c r="A255" s="96" t="s">
        <v>1238</v>
      </c>
      <c r="B255" s="96" t="s">
        <v>1631</v>
      </c>
      <c r="C255" s="96">
        <v>2013</v>
      </c>
      <c r="D255" s="96" t="s">
        <v>1630</v>
      </c>
      <c r="E255" s="96"/>
      <c r="F255" s="96"/>
      <c r="G255" s="96"/>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row>
    <row r="256" spans="1:34" ht="48" x14ac:dyDescent="0.2">
      <c r="A256" s="96" t="s">
        <v>2978</v>
      </c>
      <c r="B256" s="96" t="s">
        <v>3069</v>
      </c>
      <c r="C256" s="96">
        <v>2017</v>
      </c>
      <c r="D256" s="96" t="s">
        <v>3070</v>
      </c>
      <c r="E256" s="96"/>
      <c r="F256" s="96"/>
      <c r="G256" s="96"/>
      <c r="H256" s="69"/>
      <c r="I256" s="69"/>
      <c r="J256" s="69"/>
      <c r="K256" s="69"/>
      <c r="N256" s="69"/>
    </row>
    <row r="257" spans="1:34" s="90" customFormat="1" ht="32" x14ac:dyDescent="0.2">
      <c r="A257" s="96" t="s">
        <v>3976</v>
      </c>
      <c r="B257" s="96" t="s">
        <v>1481</v>
      </c>
      <c r="C257" s="96">
        <v>2009</v>
      </c>
      <c r="D257" s="96" t="s">
        <v>1482</v>
      </c>
      <c r="E257" s="96"/>
      <c r="F257" s="96"/>
      <c r="G257" s="96"/>
      <c r="L257" s="88"/>
      <c r="M257" s="88"/>
      <c r="O257" s="88"/>
      <c r="P257" s="88"/>
      <c r="Q257" s="88"/>
      <c r="R257" s="88"/>
      <c r="S257" s="88"/>
      <c r="T257" s="88"/>
      <c r="U257" s="88"/>
      <c r="V257" s="88"/>
      <c r="W257" s="88"/>
      <c r="X257" s="88"/>
      <c r="Y257" s="88"/>
      <c r="Z257" s="88"/>
      <c r="AA257" s="88"/>
      <c r="AB257" s="88"/>
      <c r="AC257" s="88"/>
      <c r="AH257" s="88"/>
    </row>
    <row r="258" spans="1:34" s="90" customFormat="1" ht="48" x14ac:dyDescent="0.2">
      <c r="A258" s="96" t="s">
        <v>2955</v>
      </c>
      <c r="B258" s="96" t="s">
        <v>3071</v>
      </c>
      <c r="C258" s="96">
        <v>2015</v>
      </c>
      <c r="D258" s="96" t="s">
        <v>3072</v>
      </c>
      <c r="E258" s="96"/>
      <c r="F258" s="96"/>
      <c r="G258" s="96"/>
      <c r="H258" s="88"/>
      <c r="I258" s="88"/>
      <c r="J258" s="88"/>
      <c r="K258" s="88"/>
      <c r="L258" s="88"/>
      <c r="M258" s="88"/>
      <c r="N258" s="88"/>
      <c r="O258" s="88"/>
      <c r="P258" s="88"/>
      <c r="Q258" s="88"/>
      <c r="R258" s="88"/>
      <c r="S258" s="88"/>
      <c r="T258" s="88"/>
      <c r="U258" s="88"/>
      <c r="V258" s="88"/>
      <c r="W258" s="88"/>
      <c r="X258" s="88"/>
      <c r="Y258" s="88"/>
      <c r="Z258" s="88"/>
      <c r="AA258" s="88"/>
      <c r="AB258" s="88"/>
      <c r="AC258" s="88"/>
      <c r="AH258" s="88"/>
    </row>
    <row r="259" spans="1:34" ht="32" x14ac:dyDescent="0.2">
      <c r="A259" s="91" t="s">
        <v>3905</v>
      </c>
      <c r="B259" s="91" t="s">
        <v>1483</v>
      </c>
      <c r="C259" s="91">
        <v>2015</v>
      </c>
      <c r="D259" s="91" t="s">
        <v>1686</v>
      </c>
      <c r="E259" s="91" t="s">
        <v>230</v>
      </c>
      <c r="F259" s="91" t="s">
        <v>3889</v>
      </c>
      <c r="G259" s="91" t="s">
        <v>4195</v>
      </c>
      <c r="L259" s="90"/>
      <c r="M259" s="90"/>
      <c r="O259" s="90"/>
      <c r="P259" s="90"/>
      <c r="Q259" s="90"/>
      <c r="R259" s="90"/>
      <c r="S259" s="90"/>
      <c r="T259" s="90"/>
      <c r="U259" s="90"/>
      <c r="V259" s="90"/>
      <c r="W259" s="90"/>
      <c r="X259" s="90"/>
      <c r="Y259" s="90"/>
      <c r="Z259" s="90"/>
      <c r="AA259" s="90"/>
      <c r="AB259" s="90"/>
      <c r="AC259" s="90"/>
    </row>
    <row r="260" spans="1:34" ht="32" x14ac:dyDescent="0.2">
      <c r="A260" s="96" t="s">
        <v>278</v>
      </c>
      <c r="B260" s="96" t="s">
        <v>1483</v>
      </c>
      <c r="C260" s="96">
        <v>2009</v>
      </c>
      <c r="D260" s="96" t="s">
        <v>1484</v>
      </c>
      <c r="E260" s="96"/>
      <c r="F260" s="96"/>
      <c r="G260" s="96"/>
      <c r="AH260" s="90"/>
    </row>
    <row r="261" spans="1:34" ht="32" x14ac:dyDescent="0.2">
      <c r="A261" s="96" t="s">
        <v>1632</v>
      </c>
      <c r="B261" s="96" t="s">
        <v>1633</v>
      </c>
      <c r="C261" s="96">
        <v>2013</v>
      </c>
      <c r="D261" s="96" t="s">
        <v>1634</v>
      </c>
      <c r="E261" s="96"/>
      <c r="F261" s="96"/>
      <c r="G261" s="96"/>
      <c r="AH261" s="90"/>
    </row>
    <row r="262" spans="1:34" ht="32" x14ac:dyDescent="0.2">
      <c r="A262" s="96" t="s">
        <v>1742</v>
      </c>
      <c r="B262" s="96" t="s">
        <v>1358</v>
      </c>
      <c r="C262" s="96">
        <v>2014</v>
      </c>
      <c r="D262" s="96" t="s">
        <v>1359</v>
      </c>
      <c r="E262" s="96" t="s">
        <v>230</v>
      </c>
      <c r="F262" s="96" t="s">
        <v>1360</v>
      </c>
      <c r="G262" s="96" t="s">
        <v>2298</v>
      </c>
      <c r="L262" s="88" t="s">
        <v>2297</v>
      </c>
      <c r="O262" s="88" t="s">
        <v>2299</v>
      </c>
      <c r="Y262" s="89"/>
      <c r="Z262" s="89"/>
      <c r="AA262" s="89"/>
      <c r="AB262" s="89"/>
      <c r="AC262" s="89"/>
    </row>
    <row r="263" spans="1:34" ht="32" x14ac:dyDescent="0.2">
      <c r="A263" s="96" t="s">
        <v>2953</v>
      </c>
      <c r="B263" s="96" t="s">
        <v>1362</v>
      </c>
      <c r="C263" s="96">
        <v>2014</v>
      </c>
      <c r="D263" s="96" t="s">
        <v>1361</v>
      </c>
      <c r="E263" s="96" t="s">
        <v>2310</v>
      </c>
      <c r="F263" s="96"/>
      <c r="G263" s="96"/>
    </row>
    <row r="264" spans="1:34" ht="48" x14ac:dyDescent="0.2">
      <c r="A264" s="96" t="s">
        <v>2978</v>
      </c>
      <c r="B264" s="96" t="s">
        <v>3074</v>
      </c>
      <c r="C264" s="96">
        <v>2016</v>
      </c>
      <c r="D264" s="96" t="s">
        <v>3073</v>
      </c>
      <c r="E264" s="96"/>
      <c r="F264" s="96"/>
      <c r="G264" s="96"/>
    </row>
    <row r="265" spans="1:34" x14ac:dyDescent="0.2">
      <c r="A265" s="96" t="s">
        <v>464</v>
      </c>
      <c r="B265" s="96" t="s">
        <v>2047</v>
      </c>
      <c r="C265" s="96">
        <v>2002</v>
      </c>
      <c r="D265" s="96" t="s">
        <v>2046</v>
      </c>
      <c r="E265" s="96"/>
      <c r="F265" s="96"/>
      <c r="G265" s="96"/>
    </row>
    <row r="266" spans="1:34" x14ac:dyDescent="0.2">
      <c r="A266" s="96" t="s">
        <v>2486</v>
      </c>
      <c r="B266" s="96" t="s">
        <v>1635</v>
      </c>
      <c r="C266" s="96">
        <v>2013</v>
      </c>
      <c r="D266" s="96" t="s">
        <v>1636</v>
      </c>
      <c r="E266" s="96"/>
      <c r="F266" s="96"/>
      <c r="G266" s="96"/>
    </row>
    <row r="267" spans="1:34" ht="32" x14ac:dyDescent="0.2">
      <c r="A267" s="96" t="s">
        <v>1357</v>
      </c>
      <c r="B267" s="96" t="s">
        <v>1561</v>
      </c>
      <c r="C267" s="96">
        <v>2011</v>
      </c>
      <c r="D267" s="96" t="s">
        <v>1560</v>
      </c>
      <c r="E267" s="96"/>
      <c r="F267" s="96"/>
      <c r="G267" s="96"/>
    </row>
    <row r="268" spans="1:34" ht="48" x14ac:dyDescent="0.2">
      <c r="A268" s="96" t="s">
        <v>3925</v>
      </c>
      <c r="B268" s="96" t="s">
        <v>1562</v>
      </c>
      <c r="C268" s="96">
        <v>2011</v>
      </c>
      <c r="D268" s="96" t="s">
        <v>1563</v>
      </c>
      <c r="E268" s="96"/>
      <c r="F268" s="96"/>
      <c r="G268" s="96"/>
    </row>
    <row r="269" spans="1:34" s="69" customFormat="1" ht="48" x14ac:dyDescent="0.2">
      <c r="A269" s="96" t="s">
        <v>464</v>
      </c>
      <c r="B269" s="96" t="s">
        <v>1470</v>
      </c>
      <c r="C269" s="96">
        <v>2008</v>
      </c>
      <c r="D269" s="96" t="s">
        <v>1469</v>
      </c>
      <c r="E269" s="96"/>
      <c r="F269" s="96"/>
      <c r="G269" s="96"/>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row>
    <row r="270" spans="1:34" ht="48" x14ac:dyDescent="0.2">
      <c r="A270" s="96" t="s">
        <v>3075</v>
      </c>
      <c r="B270" s="96" t="s">
        <v>1530</v>
      </c>
      <c r="C270" s="96">
        <v>2010</v>
      </c>
      <c r="D270" s="96" t="s">
        <v>1531</v>
      </c>
      <c r="E270" s="96"/>
      <c r="F270" s="96"/>
      <c r="G270" s="96"/>
    </row>
    <row r="271" spans="1:34" ht="32" x14ac:dyDescent="0.2">
      <c r="A271" s="91" t="s">
        <v>3360</v>
      </c>
      <c r="B271" s="91" t="s">
        <v>1430</v>
      </c>
      <c r="C271" s="91">
        <v>2006</v>
      </c>
      <c r="D271" s="91" t="s">
        <v>1448</v>
      </c>
      <c r="E271" s="91"/>
      <c r="F271" s="91" t="s">
        <v>1021</v>
      </c>
      <c r="G271" s="91"/>
      <c r="L271" s="90"/>
      <c r="M271" s="90"/>
      <c r="O271" s="90"/>
      <c r="P271" s="90"/>
      <c r="Q271" s="90"/>
      <c r="R271" s="90"/>
      <c r="S271" s="90"/>
      <c r="T271" s="90"/>
      <c r="U271" s="90"/>
      <c r="V271" s="90"/>
      <c r="W271" s="90"/>
      <c r="X271" s="90"/>
      <c r="AD271" s="69"/>
    </row>
    <row r="272" spans="1:34" ht="32" x14ac:dyDescent="0.2">
      <c r="A272" s="91" t="s">
        <v>3484</v>
      </c>
      <c r="B272" s="91" t="s">
        <v>1430</v>
      </c>
      <c r="C272" s="91">
        <v>2006</v>
      </c>
      <c r="D272" s="91" t="s">
        <v>1428</v>
      </c>
      <c r="E272" s="91"/>
      <c r="F272" s="91"/>
      <c r="G272" s="91"/>
      <c r="L272" s="90"/>
      <c r="M272" s="90"/>
      <c r="O272" s="90"/>
      <c r="P272" s="90"/>
      <c r="Q272" s="90"/>
      <c r="R272" s="90"/>
      <c r="S272" s="90"/>
      <c r="T272" s="90"/>
      <c r="U272" s="90"/>
      <c r="V272" s="90"/>
      <c r="W272" s="90"/>
      <c r="X272" s="90"/>
      <c r="Y272" s="90"/>
      <c r="Z272" s="90"/>
      <c r="AA272" s="90"/>
      <c r="AB272" s="90"/>
      <c r="AC272" s="90"/>
      <c r="AD272" s="89" t="s">
        <v>255</v>
      </c>
      <c r="AE272" s="69"/>
      <c r="AF272" s="69"/>
      <c r="AG272" s="69"/>
    </row>
    <row r="273" spans="1:34" ht="48" x14ac:dyDescent="0.2">
      <c r="A273" s="96" t="s">
        <v>2502</v>
      </c>
      <c r="B273" s="96" t="s">
        <v>1494</v>
      </c>
      <c r="C273" s="96">
        <v>2009</v>
      </c>
      <c r="D273" s="96" t="s">
        <v>1495</v>
      </c>
      <c r="E273" s="96" t="s">
        <v>230</v>
      </c>
      <c r="F273" s="96" t="s">
        <v>419</v>
      </c>
      <c r="G273" s="96" t="s">
        <v>1496</v>
      </c>
      <c r="L273" s="88" t="s">
        <v>522</v>
      </c>
      <c r="M273" s="88" t="s">
        <v>1497</v>
      </c>
      <c r="O273" s="88" t="s">
        <v>3201</v>
      </c>
      <c r="P273" s="88" t="s">
        <v>1498</v>
      </c>
      <c r="Q273" s="88" t="s">
        <v>1461</v>
      </c>
      <c r="R273" s="88">
        <v>80</v>
      </c>
      <c r="S273" s="88" t="s">
        <v>1500</v>
      </c>
      <c r="T273" s="88" t="s">
        <v>1499</v>
      </c>
      <c r="U273" s="88" t="s">
        <v>255</v>
      </c>
      <c r="V273" s="88" t="s">
        <v>18</v>
      </c>
      <c r="W273" s="88" t="s">
        <v>18</v>
      </c>
      <c r="X273" s="88" t="s">
        <v>18</v>
      </c>
      <c r="Y273" s="88" t="s">
        <v>19</v>
      </c>
      <c r="Z273" s="88" t="s">
        <v>18</v>
      </c>
      <c r="AA273" s="88" t="s">
        <v>18</v>
      </c>
      <c r="AB273" s="88" t="s">
        <v>18</v>
      </c>
      <c r="AC273" s="88" t="s">
        <v>18</v>
      </c>
      <c r="AE273" s="69"/>
    </row>
    <row r="274" spans="1:34" ht="32" x14ac:dyDescent="0.2">
      <c r="A274" s="96" t="s">
        <v>2503</v>
      </c>
      <c r="B274" s="96" t="s">
        <v>1494</v>
      </c>
      <c r="C274" s="96">
        <v>2011</v>
      </c>
      <c r="D274" s="96" t="s">
        <v>1571</v>
      </c>
      <c r="E274" s="96" t="s">
        <v>230</v>
      </c>
      <c r="F274" s="96" t="s">
        <v>1572</v>
      </c>
      <c r="G274" s="96" t="s">
        <v>3200</v>
      </c>
      <c r="H274" s="69"/>
      <c r="I274" s="69"/>
      <c r="J274" s="69"/>
      <c r="K274" s="69"/>
      <c r="L274" s="88" t="s">
        <v>247</v>
      </c>
      <c r="M274" s="88" t="s">
        <v>1574</v>
      </c>
      <c r="N274" s="69"/>
      <c r="O274" s="88" t="s">
        <v>3201</v>
      </c>
      <c r="P274" s="88" t="s">
        <v>1575</v>
      </c>
      <c r="Q274" s="88" t="s">
        <v>1576</v>
      </c>
      <c r="R274" s="88">
        <v>99</v>
      </c>
      <c r="S274" s="88" t="s">
        <v>1245</v>
      </c>
      <c r="T274" s="88" t="s">
        <v>1577</v>
      </c>
      <c r="U274" s="88" t="s">
        <v>255</v>
      </c>
      <c r="V274" s="88" t="s">
        <v>18</v>
      </c>
      <c r="W274" s="88" t="s">
        <v>18</v>
      </c>
      <c r="X274" s="88" t="s">
        <v>18</v>
      </c>
      <c r="AA274" s="88" t="s">
        <v>255</v>
      </c>
      <c r="AB274" s="88" t="s">
        <v>255</v>
      </c>
      <c r="AC274" s="88" t="s">
        <v>19</v>
      </c>
      <c r="AF274" s="69"/>
      <c r="AG274" s="69"/>
    </row>
    <row r="275" spans="1:34" ht="32" x14ac:dyDescent="0.2">
      <c r="A275" s="96" t="s">
        <v>1238</v>
      </c>
      <c r="B275" s="96" t="s">
        <v>1579</v>
      </c>
      <c r="C275" s="96">
        <v>2011</v>
      </c>
      <c r="D275" s="96" t="s">
        <v>1580</v>
      </c>
      <c r="E275" s="96"/>
      <c r="F275" s="96"/>
      <c r="G275" s="96"/>
      <c r="AD275" s="90"/>
      <c r="AE275" s="90"/>
      <c r="AF275" s="90"/>
      <c r="AG275" s="90"/>
      <c r="AH275" s="69"/>
    </row>
    <row r="276" spans="1:34" ht="32" x14ac:dyDescent="0.2">
      <c r="A276" s="96" t="s">
        <v>2534</v>
      </c>
      <c r="B276" s="96" t="s">
        <v>1348</v>
      </c>
      <c r="C276" s="96">
        <v>2011</v>
      </c>
      <c r="D276" s="96" t="s">
        <v>1347</v>
      </c>
      <c r="E276" s="96" t="s">
        <v>230</v>
      </c>
      <c r="F276" s="96" t="s">
        <v>1350</v>
      </c>
      <c r="G276" s="96" t="s">
        <v>1352</v>
      </c>
      <c r="H276" s="69"/>
      <c r="I276" s="69"/>
      <c r="J276" s="69"/>
      <c r="K276" s="69"/>
      <c r="L276" s="88" t="s">
        <v>1353</v>
      </c>
      <c r="M276" s="88" t="s">
        <v>1351</v>
      </c>
      <c r="N276" s="69"/>
      <c r="O276" s="88" t="s">
        <v>3196</v>
      </c>
      <c r="P276" s="88" t="s">
        <v>1354</v>
      </c>
      <c r="Q276" s="88" t="s">
        <v>1355</v>
      </c>
      <c r="R276" s="88">
        <v>3150</v>
      </c>
      <c r="S276" s="88" t="s">
        <v>255</v>
      </c>
      <c r="T276" s="88" t="s">
        <v>255</v>
      </c>
      <c r="U276" s="88" t="s">
        <v>255</v>
      </c>
      <c r="V276" s="88" t="s">
        <v>18</v>
      </c>
      <c r="W276" s="88" t="s">
        <v>18</v>
      </c>
      <c r="X276" s="88" t="s">
        <v>18</v>
      </c>
      <c r="Y276" s="75" t="s">
        <v>18</v>
      </c>
      <c r="Z276" s="75" t="s">
        <v>19</v>
      </c>
      <c r="AA276" s="75" t="s">
        <v>18</v>
      </c>
      <c r="AB276" s="75" t="s">
        <v>255</v>
      </c>
      <c r="AC276" s="75" t="s">
        <v>255</v>
      </c>
      <c r="AD276" s="90"/>
      <c r="AE276" s="90"/>
      <c r="AF276" s="90"/>
      <c r="AG276" s="90"/>
    </row>
    <row r="277" spans="1:34" ht="32" x14ac:dyDescent="0.2">
      <c r="A277" s="96" t="s">
        <v>2955</v>
      </c>
      <c r="B277" s="96" t="s">
        <v>3077</v>
      </c>
      <c r="C277" s="96">
        <v>2016</v>
      </c>
      <c r="D277" s="96" t="s">
        <v>3076</v>
      </c>
      <c r="E277" s="96"/>
      <c r="F277" s="96"/>
      <c r="G277" s="96"/>
      <c r="AD277" s="90"/>
      <c r="AE277" s="90"/>
      <c r="AF277" s="90"/>
      <c r="AG277" s="90"/>
      <c r="AH277" s="69"/>
    </row>
    <row r="278" spans="1:34" ht="48" x14ac:dyDescent="0.2">
      <c r="A278" s="96" t="s">
        <v>464</v>
      </c>
      <c r="B278" s="96" t="s">
        <v>1658</v>
      </c>
      <c r="C278" s="96">
        <v>2014</v>
      </c>
      <c r="D278" s="96" t="s">
        <v>1659</v>
      </c>
      <c r="E278" s="96"/>
      <c r="F278" s="96"/>
      <c r="G278" s="96"/>
      <c r="AD278" s="73"/>
      <c r="AE278" s="90"/>
      <c r="AF278" s="90"/>
      <c r="AG278" s="90"/>
      <c r="AH278" s="90"/>
    </row>
    <row r="279" spans="1:34" ht="80" x14ac:dyDescent="0.2">
      <c r="A279" s="96" t="s">
        <v>1357</v>
      </c>
      <c r="B279" s="96" t="s">
        <v>1532</v>
      </c>
      <c r="C279" s="96">
        <v>2010</v>
      </c>
      <c r="D279" s="96" t="s">
        <v>1533</v>
      </c>
      <c r="E279" s="96"/>
      <c r="F279" s="96"/>
      <c r="G279" s="96"/>
      <c r="AD279" s="90"/>
      <c r="AE279" s="90"/>
      <c r="AF279" s="90"/>
      <c r="AG279" s="90"/>
      <c r="AH279" s="90"/>
    </row>
    <row r="280" spans="1:34" ht="32" x14ac:dyDescent="0.2">
      <c r="A280" s="96" t="s">
        <v>2958</v>
      </c>
      <c r="B280" s="96" t="s">
        <v>1364</v>
      </c>
      <c r="C280" s="96">
        <v>2016</v>
      </c>
      <c r="D280" s="96" t="s">
        <v>3079</v>
      </c>
      <c r="E280" s="96"/>
      <c r="F280" s="96"/>
      <c r="G280" s="96"/>
      <c r="AH280" s="90"/>
    </row>
    <row r="281" spans="1:34" s="99" customFormat="1" ht="32" x14ac:dyDescent="0.2">
      <c r="A281" s="96" t="s">
        <v>2958</v>
      </c>
      <c r="B281" s="96" t="s">
        <v>1364</v>
      </c>
      <c r="C281" s="96">
        <v>2015</v>
      </c>
      <c r="D281" s="96" t="s">
        <v>3080</v>
      </c>
      <c r="E281" s="96"/>
      <c r="F281" s="96"/>
      <c r="G281" s="96"/>
      <c r="H281" s="90"/>
      <c r="I281" s="90"/>
      <c r="J281" s="90"/>
      <c r="K281" s="90"/>
      <c r="L281" s="88"/>
      <c r="M281" s="88"/>
      <c r="N281" s="90"/>
      <c r="O281" s="88"/>
      <c r="P281" s="88"/>
      <c r="Q281" s="88"/>
      <c r="R281" s="88"/>
      <c r="S281" s="88"/>
      <c r="T281" s="88"/>
      <c r="U281" s="88"/>
      <c r="V281" s="88"/>
      <c r="W281" s="88"/>
      <c r="X281" s="88"/>
      <c r="Y281" s="88"/>
      <c r="Z281" s="88"/>
      <c r="AA281" s="88"/>
      <c r="AB281" s="88"/>
      <c r="AC281" s="88"/>
      <c r="AD281" s="90"/>
      <c r="AE281" s="90"/>
      <c r="AF281" s="90"/>
      <c r="AG281" s="90"/>
      <c r="AH281" s="90"/>
    </row>
    <row r="282" spans="1:34" s="99" customFormat="1" ht="48" x14ac:dyDescent="0.2">
      <c r="A282" s="96" t="s">
        <v>3924</v>
      </c>
      <c r="B282" s="96" t="s">
        <v>1450</v>
      </c>
      <c r="C282" s="96">
        <v>2016</v>
      </c>
      <c r="D282" s="96" t="s">
        <v>1739</v>
      </c>
      <c r="E282" s="96"/>
      <c r="F282" s="96"/>
      <c r="G282" s="96"/>
      <c r="H282" s="88"/>
      <c r="I282" s="88"/>
      <c r="J282" s="88"/>
      <c r="K282" s="88"/>
      <c r="L282" s="88"/>
      <c r="M282" s="88"/>
      <c r="N282" s="88"/>
      <c r="O282" s="88"/>
      <c r="P282" s="88"/>
      <c r="Q282" s="88"/>
      <c r="R282" s="88"/>
      <c r="S282" s="88"/>
      <c r="T282" s="88"/>
      <c r="U282" s="88"/>
      <c r="V282" s="88"/>
      <c r="W282" s="88"/>
      <c r="X282" s="88"/>
      <c r="Y282" s="88"/>
      <c r="Z282" s="88"/>
      <c r="AA282" s="88"/>
      <c r="AB282" s="88"/>
      <c r="AC282" s="88"/>
      <c r="AD282" s="37"/>
      <c r="AE282" s="37"/>
      <c r="AF282" s="37"/>
      <c r="AG282" s="37"/>
      <c r="AH282" s="90"/>
    </row>
    <row r="283" spans="1:34" ht="48" x14ac:dyDescent="0.2">
      <c r="A283" s="91" t="s">
        <v>3906</v>
      </c>
      <c r="B283" s="91" t="s">
        <v>1584</v>
      </c>
      <c r="C283" s="91">
        <v>2012</v>
      </c>
      <c r="D283" s="91" t="s">
        <v>1585</v>
      </c>
      <c r="E283" s="91" t="s">
        <v>230</v>
      </c>
      <c r="F283" s="91" t="s">
        <v>3889</v>
      </c>
      <c r="G283" s="91" t="s">
        <v>3907</v>
      </c>
      <c r="L283" s="90"/>
      <c r="M283" s="90"/>
      <c r="O283" s="90"/>
      <c r="P283" s="90"/>
      <c r="Q283" s="90"/>
      <c r="R283" s="90"/>
      <c r="S283" s="90"/>
      <c r="T283" s="90"/>
      <c r="U283" s="90"/>
      <c r="V283" s="90"/>
      <c r="W283" s="90"/>
      <c r="X283" s="90"/>
      <c r="Y283" s="90"/>
      <c r="Z283" s="90"/>
      <c r="AA283" s="90"/>
      <c r="AB283" s="90"/>
      <c r="AC283" s="90"/>
      <c r="AD283" s="37"/>
      <c r="AE283" s="37"/>
      <c r="AF283" s="37"/>
      <c r="AG283" s="37"/>
    </row>
    <row r="284" spans="1:34" ht="48" x14ac:dyDescent="0.2">
      <c r="A284" s="91" t="s">
        <v>3897</v>
      </c>
      <c r="B284" s="91" t="s">
        <v>3221</v>
      </c>
      <c r="C284" s="91">
        <v>2005</v>
      </c>
      <c r="D284" s="91" t="s">
        <v>1402</v>
      </c>
      <c r="E284" s="91" t="s">
        <v>230</v>
      </c>
      <c r="F284" s="91" t="s">
        <v>3889</v>
      </c>
      <c r="G284" s="91" t="s">
        <v>3890</v>
      </c>
      <c r="L284" s="90"/>
      <c r="M284" s="90"/>
      <c r="O284" s="90"/>
      <c r="P284" s="90"/>
      <c r="Q284" s="90"/>
      <c r="R284" s="90"/>
      <c r="S284" s="90"/>
      <c r="T284" s="90"/>
      <c r="U284" s="90"/>
      <c r="V284" s="90"/>
      <c r="W284" s="90"/>
      <c r="X284" s="90"/>
      <c r="Y284" s="90"/>
      <c r="Z284" s="90"/>
      <c r="AA284" s="90"/>
      <c r="AB284" s="90"/>
      <c r="AC284" s="90"/>
      <c r="AD284" s="148" t="s">
        <v>18</v>
      </c>
      <c r="AE284" s="148" t="s">
        <v>1893</v>
      </c>
      <c r="AF284" s="37"/>
      <c r="AG284" s="37"/>
      <c r="AH284" s="90"/>
    </row>
    <row r="285" spans="1:34" s="91" customFormat="1" ht="64" x14ac:dyDescent="0.2">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c r="AD285" s="70" t="s">
        <v>19</v>
      </c>
      <c r="AE285" s="148" t="s">
        <v>19</v>
      </c>
      <c r="AF285" s="37"/>
      <c r="AG285" s="37"/>
      <c r="AH285" s="37"/>
    </row>
    <row r="286" spans="1:34" x14ac:dyDescent="0.2">
      <c r="A286" s="96"/>
      <c r="B286" s="96"/>
      <c r="C286" s="96"/>
      <c r="D286" s="96"/>
      <c r="E286" s="96"/>
      <c r="F286" s="96"/>
      <c r="G286" s="96"/>
      <c r="H286" s="90"/>
      <c r="I286" s="90"/>
      <c r="J286" s="90"/>
      <c r="K286" s="90"/>
      <c r="N286" s="90"/>
      <c r="Y286" s="57"/>
      <c r="Z286" s="57"/>
      <c r="AA286" s="57"/>
      <c r="AB286" s="57"/>
      <c r="AC286" s="139"/>
      <c r="AD286" s="37"/>
      <c r="AE286" s="37"/>
      <c r="AF286" s="37"/>
      <c r="AG286" s="37"/>
      <c r="AH286" s="37"/>
    </row>
    <row r="287" spans="1:34" x14ac:dyDescent="0.2">
      <c r="A287" s="96"/>
      <c r="B287" s="96"/>
      <c r="C287" s="96"/>
      <c r="D287" s="96"/>
      <c r="E287" s="96"/>
      <c r="F287" s="96"/>
      <c r="G287" s="96"/>
      <c r="Y287" s="70"/>
      <c r="Z287" s="70"/>
      <c r="AA287" s="70"/>
      <c r="AB287" s="70"/>
      <c r="AC287" s="70"/>
      <c r="AD287" s="148"/>
      <c r="AE287" s="148"/>
      <c r="AF287" s="37"/>
      <c r="AG287" s="37"/>
      <c r="AH287" s="37"/>
    </row>
    <row r="288" spans="1:34" x14ac:dyDescent="0.2">
      <c r="A288" s="96"/>
      <c r="B288" s="96"/>
      <c r="C288" s="96"/>
      <c r="D288" s="96"/>
      <c r="E288" s="96"/>
      <c r="F288" s="96"/>
      <c r="G288" s="96"/>
      <c r="H288" s="90"/>
      <c r="I288" s="90"/>
      <c r="J288" s="90"/>
      <c r="K288" s="90"/>
      <c r="N288" s="90"/>
      <c r="Y288" s="70"/>
      <c r="Z288" s="70"/>
      <c r="AA288" s="70"/>
      <c r="AB288" s="70"/>
      <c r="AC288" s="73"/>
      <c r="AD288" s="70"/>
      <c r="AE288" s="148"/>
      <c r="AF288" s="37"/>
      <c r="AG288" s="37"/>
      <c r="AH288" s="37"/>
    </row>
    <row r="289" spans="1:31" s="69" customFormat="1" x14ac:dyDescent="0.2">
      <c r="A289" s="96"/>
      <c r="B289" s="96"/>
      <c r="C289" s="96"/>
      <c r="D289" s="96"/>
      <c r="E289" s="96"/>
      <c r="F289" s="96"/>
      <c r="G289" s="96"/>
      <c r="H289" s="80"/>
      <c r="I289" s="80"/>
      <c r="J289" s="80"/>
      <c r="K289" s="80"/>
      <c r="L289" s="88"/>
      <c r="M289" s="88"/>
      <c r="N289" s="80"/>
      <c r="O289" s="88"/>
      <c r="P289" s="88"/>
      <c r="Q289" s="88"/>
      <c r="R289" s="88"/>
      <c r="S289" s="88"/>
      <c r="T289" s="88"/>
      <c r="U289" s="88"/>
      <c r="V289" s="88"/>
      <c r="W289" s="88"/>
      <c r="X289" s="88"/>
      <c r="Y289" s="88"/>
      <c r="Z289" s="88"/>
      <c r="AA289" s="88"/>
      <c r="AB289" s="88"/>
      <c r="AC289" s="88"/>
    </row>
    <row r="290" spans="1:31" s="80" customFormat="1" x14ac:dyDescent="0.2">
      <c r="A290" s="96"/>
      <c r="B290" s="96"/>
      <c r="C290" s="96"/>
      <c r="D290" s="96"/>
      <c r="E290" s="96"/>
      <c r="F290" s="96"/>
      <c r="G290" s="96"/>
      <c r="L290" s="88"/>
      <c r="M290" s="88"/>
      <c r="O290" s="88"/>
      <c r="P290" s="88"/>
      <c r="Q290" s="88"/>
      <c r="R290" s="88"/>
      <c r="S290" s="88"/>
      <c r="T290" s="88"/>
      <c r="U290" s="88"/>
      <c r="V290" s="88"/>
      <c r="W290" s="88"/>
      <c r="X290" s="88"/>
      <c r="Y290" s="88"/>
      <c r="Z290" s="88"/>
      <c r="AA290" s="88"/>
      <c r="AB290" s="88"/>
      <c r="AC290" s="88"/>
      <c r="AD290" s="73"/>
    </row>
    <row r="291" spans="1:31" s="80" customFormat="1" x14ac:dyDescent="0.2">
      <c r="A291" s="91"/>
      <c r="B291" s="91"/>
      <c r="C291" s="91"/>
      <c r="D291" s="91"/>
      <c r="E291" s="91"/>
      <c r="F291" s="91"/>
      <c r="G291" s="91"/>
      <c r="H291" s="69"/>
      <c r="I291" s="69"/>
      <c r="J291" s="69"/>
      <c r="K291" s="69"/>
      <c r="L291" s="90"/>
      <c r="M291" s="90"/>
      <c r="N291" s="69"/>
      <c r="O291" s="90"/>
      <c r="P291" s="90"/>
      <c r="Q291" s="90"/>
      <c r="R291" s="90"/>
      <c r="S291" s="90"/>
      <c r="T291" s="90"/>
      <c r="U291" s="90"/>
      <c r="V291" s="90"/>
      <c r="W291" s="90"/>
      <c r="X291" s="90"/>
      <c r="Y291" s="88"/>
      <c r="Z291" s="88"/>
      <c r="AA291" s="88"/>
      <c r="AB291" s="88"/>
      <c r="AC291" s="88"/>
      <c r="AD291" s="73"/>
    </row>
    <row r="292" spans="1:31" s="69" customFormat="1" x14ac:dyDescent="0.2">
      <c r="A292" s="96"/>
      <c r="B292" s="96"/>
      <c r="C292" s="96"/>
      <c r="D292" s="96"/>
      <c r="E292" s="96"/>
      <c r="F292" s="96"/>
      <c r="G292" s="96"/>
      <c r="L292" s="88"/>
      <c r="M292" s="88"/>
      <c r="O292" s="88"/>
      <c r="P292" s="88"/>
      <c r="Q292" s="88"/>
      <c r="R292" s="88"/>
      <c r="S292" s="88"/>
      <c r="T292" s="88"/>
      <c r="U292" s="88"/>
      <c r="V292" s="88"/>
      <c r="W292" s="88"/>
      <c r="X292" s="88"/>
      <c r="Y292" s="90"/>
      <c r="Z292" s="90"/>
      <c r="AA292" s="90"/>
      <c r="AB292" s="90"/>
      <c r="AC292" s="90"/>
    </row>
    <row r="293" spans="1:31" s="69" customFormat="1" x14ac:dyDescent="0.2">
      <c r="A293" s="91"/>
      <c r="B293" s="91"/>
      <c r="C293" s="91"/>
      <c r="D293" s="91"/>
      <c r="E293" s="91"/>
      <c r="F293" s="91"/>
      <c r="G293" s="91"/>
      <c r="H293" s="90"/>
      <c r="I293" s="90"/>
      <c r="J293" s="90"/>
      <c r="K293" s="90"/>
      <c r="L293" s="90"/>
      <c r="M293" s="90"/>
      <c r="N293" s="90"/>
      <c r="O293" s="90"/>
      <c r="P293" s="90"/>
      <c r="Q293" s="90"/>
      <c r="R293" s="90"/>
      <c r="S293" s="90"/>
      <c r="T293" s="90"/>
      <c r="U293" s="90"/>
      <c r="V293" s="90"/>
      <c r="W293" s="90"/>
      <c r="X293" s="90"/>
      <c r="Y293" s="88"/>
      <c r="Z293" s="88"/>
      <c r="AA293" s="88"/>
      <c r="AB293" s="88"/>
      <c r="AC293" s="88"/>
    </row>
    <row r="294" spans="1:31" s="69" customFormat="1" x14ac:dyDescent="0.2">
      <c r="A294" s="91"/>
      <c r="B294" s="91"/>
      <c r="C294" s="91"/>
      <c r="D294" s="91"/>
      <c r="E294" s="91"/>
      <c r="F294" s="91"/>
      <c r="G294" s="91"/>
      <c r="L294" s="90"/>
      <c r="M294" s="90"/>
      <c r="O294" s="90"/>
      <c r="P294" s="90"/>
      <c r="Q294" s="90"/>
      <c r="R294" s="90"/>
      <c r="S294" s="90"/>
      <c r="T294" s="90"/>
      <c r="U294" s="90"/>
      <c r="V294" s="90"/>
      <c r="W294" s="90"/>
      <c r="X294" s="90"/>
      <c r="Y294" s="90"/>
      <c r="Z294" s="90"/>
      <c r="AA294" s="90"/>
      <c r="AB294" s="90"/>
      <c r="AC294" s="90"/>
    </row>
    <row r="295" spans="1:31" s="69" customFormat="1" x14ac:dyDescent="0.2">
      <c r="A295" s="91"/>
      <c r="B295" s="91"/>
      <c r="C295" s="91"/>
      <c r="D295" s="91"/>
      <c r="E295" s="91"/>
      <c r="F295" s="91"/>
      <c r="G295" s="91"/>
      <c r="H295" s="88"/>
      <c r="I295" s="88"/>
      <c r="J295" s="88"/>
      <c r="K295" s="90"/>
      <c r="L295" s="90"/>
      <c r="M295" s="90"/>
      <c r="N295" s="90"/>
      <c r="O295" s="90"/>
      <c r="P295" s="90"/>
      <c r="Q295" s="90"/>
      <c r="R295" s="90"/>
      <c r="S295" s="88"/>
      <c r="T295" s="90"/>
      <c r="U295" s="90"/>
      <c r="V295" s="90"/>
      <c r="W295" s="90"/>
      <c r="X295" s="90"/>
      <c r="Y295" s="88"/>
      <c r="Z295" s="88"/>
      <c r="AA295" s="88"/>
      <c r="AB295" s="88"/>
      <c r="AC295" s="88"/>
      <c r="AD295" s="104"/>
    </row>
    <row r="296" spans="1:31" s="109" customFormat="1" x14ac:dyDescent="0.2">
      <c r="A296" s="96"/>
      <c r="B296" s="96"/>
      <c r="C296" s="96"/>
      <c r="D296" s="96"/>
      <c r="E296" s="96"/>
      <c r="F296" s="96"/>
      <c r="G296" s="96"/>
      <c r="H296" s="69"/>
      <c r="I296" s="69"/>
      <c r="J296" s="69"/>
      <c r="K296" s="69"/>
      <c r="L296" s="88"/>
      <c r="M296" s="88"/>
      <c r="N296" s="69"/>
      <c r="O296" s="88"/>
      <c r="P296" s="88"/>
      <c r="Q296" s="88"/>
      <c r="R296" s="88"/>
      <c r="S296" s="88"/>
      <c r="T296" s="88"/>
      <c r="U296" s="88"/>
      <c r="V296" s="88"/>
      <c r="W296" s="88"/>
      <c r="X296" s="88"/>
      <c r="Y296" s="88"/>
      <c r="Z296" s="88"/>
      <c r="AA296" s="88"/>
      <c r="AB296" s="88"/>
      <c r="AC296" s="88"/>
    </row>
    <row r="297" spans="1:31" s="104" customFormat="1" x14ac:dyDescent="0.2">
      <c r="A297" s="96"/>
      <c r="B297" s="96"/>
      <c r="C297" s="96"/>
      <c r="D297" s="96"/>
      <c r="E297" s="96"/>
      <c r="F297" s="96"/>
      <c r="G297" s="96"/>
      <c r="H297" s="109"/>
      <c r="I297" s="109"/>
      <c r="J297" s="109"/>
      <c r="K297" s="109"/>
      <c r="L297" s="88"/>
      <c r="M297" s="88"/>
      <c r="N297" s="109"/>
      <c r="O297" s="88"/>
      <c r="P297" s="88"/>
      <c r="Q297" s="88"/>
      <c r="R297" s="88"/>
      <c r="S297" s="88"/>
      <c r="T297" s="88"/>
      <c r="U297" s="88"/>
      <c r="V297" s="88"/>
      <c r="W297" s="88"/>
      <c r="X297" s="88"/>
      <c r="Y297" s="88"/>
      <c r="Z297" s="88"/>
      <c r="AA297" s="88"/>
      <c r="AB297" s="88"/>
      <c r="AC297" s="88"/>
      <c r="AD297" s="69"/>
      <c r="AE297" s="69"/>
    </row>
    <row r="298" spans="1:31" s="37" customFormat="1" x14ac:dyDescent="0.2">
      <c r="A298" s="96"/>
      <c r="B298" s="96"/>
      <c r="C298" s="96"/>
      <c r="D298" s="96"/>
      <c r="E298" s="96"/>
      <c r="F298" s="96"/>
      <c r="G298" s="96"/>
      <c r="H298" s="104"/>
      <c r="I298" s="104"/>
      <c r="J298" s="104"/>
      <c r="K298" s="104"/>
      <c r="L298" s="88"/>
      <c r="M298" s="88"/>
      <c r="N298" s="104"/>
      <c r="O298" s="88"/>
      <c r="P298" s="88"/>
      <c r="Q298" s="88"/>
      <c r="R298" s="88"/>
      <c r="S298" s="88"/>
      <c r="T298" s="88"/>
      <c r="U298" s="88"/>
      <c r="V298" s="88"/>
      <c r="W298" s="88"/>
      <c r="X298" s="88"/>
      <c r="Y298" s="88"/>
      <c r="Z298" s="88"/>
      <c r="AA298" s="88"/>
      <c r="AB298" s="88"/>
      <c r="AC298" s="88"/>
    </row>
    <row r="299" spans="1:31" s="69" customFormat="1" x14ac:dyDescent="0.2">
      <c r="A299" s="91"/>
      <c r="B299" s="91"/>
      <c r="C299" s="91"/>
      <c r="D299" s="91"/>
      <c r="E299" s="91"/>
      <c r="F299" s="91"/>
      <c r="G299" s="91"/>
      <c r="L299" s="90"/>
      <c r="M299" s="90"/>
      <c r="O299" s="90"/>
      <c r="P299" s="90"/>
      <c r="Q299" s="90"/>
      <c r="R299" s="90"/>
      <c r="S299" s="90"/>
      <c r="T299" s="90"/>
      <c r="U299" s="90"/>
      <c r="V299" s="90"/>
      <c r="W299" s="90"/>
      <c r="X299" s="90"/>
      <c r="Y299" s="90"/>
      <c r="Z299" s="90"/>
      <c r="AA299" s="90"/>
      <c r="AB299" s="90"/>
      <c r="AC299" s="90"/>
    </row>
    <row r="300" spans="1:31" s="69" customFormat="1" x14ac:dyDescent="0.2">
      <c r="A300" s="96"/>
      <c r="B300" s="96"/>
      <c r="C300" s="96"/>
      <c r="D300" s="96"/>
      <c r="E300" s="96"/>
      <c r="F300" s="96"/>
      <c r="G300" s="96"/>
      <c r="L300" s="88"/>
      <c r="M300" s="88"/>
      <c r="O300" s="88"/>
      <c r="P300" s="88"/>
      <c r="Q300" s="88"/>
      <c r="R300" s="88"/>
      <c r="S300" s="88"/>
      <c r="T300" s="88"/>
      <c r="U300" s="88"/>
      <c r="V300" s="88"/>
      <c r="W300" s="88"/>
      <c r="X300" s="88"/>
      <c r="Y300" s="88"/>
      <c r="Z300" s="88"/>
      <c r="AA300" s="88"/>
      <c r="AB300" s="88"/>
      <c r="AC300" s="88"/>
    </row>
    <row r="301" spans="1:31" s="69" customFormat="1" x14ac:dyDescent="0.2">
      <c r="A301" s="130"/>
      <c r="B301" s="91"/>
      <c r="C301" s="91"/>
      <c r="D301" s="91"/>
      <c r="E301" s="91"/>
      <c r="F301" s="91"/>
      <c r="G301" s="91"/>
      <c r="H301" s="88"/>
      <c r="I301" s="88"/>
      <c r="J301" s="88"/>
      <c r="K301" s="88"/>
      <c r="L301" s="90"/>
      <c r="M301" s="90"/>
      <c r="N301" s="88"/>
      <c r="O301" s="90"/>
      <c r="P301" s="90"/>
      <c r="Q301" s="90"/>
      <c r="R301" s="90"/>
      <c r="S301" s="90"/>
      <c r="T301" s="90"/>
      <c r="U301" s="90"/>
      <c r="V301" s="90"/>
      <c r="W301" s="90"/>
      <c r="X301" s="90"/>
      <c r="Y301" s="90"/>
      <c r="Z301" s="90"/>
      <c r="AA301" s="90"/>
      <c r="AB301" s="90"/>
      <c r="AC301" s="90"/>
    </row>
    <row r="302" spans="1:31" s="69" customFormat="1" x14ac:dyDescent="0.2">
      <c r="A302" s="70"/>
      <c r="B302" s="71"/>
      <c r="C302" s="71"/>
      <c r="D302" s="72"/>
      <c r="E302" s="71"/>
      <c r="F302" s="71"/>
      <c r="G302" s="71"/>
      <c r="H302" s="148"/>
      <c r="I302" s="148"/>
      <c r="J302" s="148"/>
      <c r="K302" s="70"/>
      <c r="L302" s="71"/>
      <c r="M302" s="71"/>
      <c r="N302" s="149"/>
      <c r="O302" s="72"/>
      <c r="P302" s="71"/>
      <c r="Q302" s="71"/>
      <c r="R302" s="71"/>
      <c r="S302" s="70"/>
      <c r="T302" s="70"/>
      <c r="U302" s="70"/>
      <c r="V302" s="70"/>
      <c r="W302" s="70"/>
      <c r="X302" s="70"/>
      <c r="Y302" s="90"/>
      <c r="Z302" s="90"/>
      <c r="AA302" s="90"/>
      <c r="AB302" s="90"/>
      <c r="AC302" s="90"/>
    </row>
    <row r="303" spans="1:31" s="90" customFormat="1" x14ac:dyDescent="0.2">
      <c r="A303" s="136"/>
      <c r="B303" s="136"/>
      <c r="C303" s="136"/>
      <c r="D303" s="136"/>
      <c r="E303" s="136"/>
      <c r="F303" s="136"/>
      <c r="G303" s="136"/>
      <c r="H303" s="88"/>
      <c r="I303" s="88"/>
      <c r="J303" s="88"/>
      <c r="K303" s="88"/>
      <c r="L303" s="100"/>
      <c r="M303" s="100"/>
      <c r="N303" s="88"/>
      <c r="O303" s="100"/>
      <c r="P303" s="100"/>
      <c r="Q303" s="100"/>
      <c r="R303" s="100"/>
      <c r="S303" s="100"/>
      <c r="T303" s="100"/>
      <c r="U303" s="100"/>
      <c r="V303" s="100"/>
      <c r="W303" s="100"/>
      <c r="X303" s="100"/>
    </row>
    <row r="304" spans="1:31" s="90" customFormat="1" x14ac:dyDescent="0.2">
      <c r="A304" s="91"/>
      <c r="B304" s="91"/>
      <c r="C304" s="91"/>
      <c r="D304" s="91"/>
      <c r="E304" s="91"/>
      <c r="F304" s="91"/>
      <c r="G304" s="91"/>
      <c r="H304" s="69"/>
      <c r="I304" s="69"/>
      <c r="J304" s="69"/>
      <c r="K304" s="69"/>
      <c r="N304" s="69"/>
    </row>
    <row r="305" spans="1:29" s="90" customFormat="1" x14ac:dyDescent="0.2">
      <c r="A305" s="91"/>
      <c r="B305" s="91"/>
      <c r="C305" s="91"/>
      <c r="D305" s="91"/>
      <c r="E305" s="91"/>
      <c r="F305" s="91"/>
      <c r="G305" s="91"/>
      <c r="H305" s="69"/>
      <c r="I305" s="69"/>
      <c r="J305" s="69"/>
      <c r="K305" s="69"/>
      <c r="N305" s="69"/>
    </row>
    <row r="306" spans="1:29" s="90" customFormat="1" x14ac:dyDescent="0.2">
      <c r="A306" s="73"/>
      <c r="B306" s="73"/>
      <c r="C306" s="73"/>
      <c r="D306" s="79"/>
      <c r="E306" s="73"/>
      <c r="F306" s="73"/>
      <c r="G306" s="73"/>
      <c r="H306" s="109"/>
      <c r="I306" s="109"/>
      <c r="J306" s="109"/>
      <c r="K306" s="80"/>
      <c r="L306" s="73"/>
      <c r="M306" s="73"/>
      <c r="N306" s="80"/>
      <c r="O306" s="79"/>
      <c r="P306" s="73"/>
      <c r="Q306" s="73"/>
      <c r="R306" s="73"/>
      <c r="S306" s="73"/>
      <c r="T306" s="73"/>
      <c r="U306" s="73"/>
      <c r="V306" s="73"/>
      <c r="W306" s="73"/>
      <c r="X306" s="73"/>
      <c r="Y306" s="100"/>
      <c r="Z306" s="100"/>
      <c r="AA306" s="100"/>
      <c r="AB306" s="100"/>
      <c r="AC306" s="100"/>
    </row>
    <row r="307" spans="1:29" s="90" customFormat="1" x14ac:dyDescent="0.2">
      <c r="A307" s="91"/>
      <c r="B307" s="91"/>
      <c r="C307" s="91"/>
      <c r="D307" s="91"/>
      <c r="E307" s="91"/>
      <c r="F307" s="91"/>
      <c r="G307" s="91"/>
    </row>
    <row r="308" spans="1:29" s="90" customFormat="1" x14ac:dyDescent="0.2">
      <c r="A308" s="91"/>
      <c r="B308" s="91"/>
      <c r="C308" s="91"/>
      <c r="D308" s="91"/>
      <c r="E308" s="91"/>
      <c r="F308" s="91"/>
      <c r="G308" s="91"/>
      <c r="Y308" s="100"/>
      <c r="Z308" s="100"/>
      <c r="AA308" s="100"/>
      <c r="AB308" s="100"/>
      <c r="AC308" s="100"/>
    </row>
    <row r="309" spans="1:29" s="69" customFormat="1" x14ac:dyDescent="0.2">
      <c r="A309" s="91"/>
      <c r="B309" s="91"/>
      <c r="C309" s="91"/>
      <c r="D309" s="91"/>
      <c r="E309" s="91"/>
      <c r="F309" s="91"/>
      <c r="G309" s="91"/>
      <c r="H309" s="90"/>
      <c r="I309" s="90"/>
      <c r="J309" s="90"/>
      <c r="K309" s="90"/>
      <c r="L309" s="90"/>
      <c r="M309" s="90"/>
      <c r="N309" s="90"/>
      <c r="O309" s="90"/>
      <c r="P309" s="90"/>
      <c r="Q309" s="90"/>
      <c r="R309" s="90"/>
      <c r="S309" s="90"/>
      <c r="T309" s="90"/>
      <c r="U309" s="90"/>
      <c r="V309" s="90"/>
      <c r="W309" s="90"/>
      <c r="X309" s="90"/>
      <c r="Y309" s="88"/>
      <c r="Z309" s="88"/>
      <c r="AA309" s="88"/>
      <c r="AB309" s="88"/>
      <c r="AC309" s="88"/>
    </row>
    <row r="310" spans="1:29" s="69" customFormat="1" x14ac:dyDescent="0.2">
      <c r="A310" s="136"/>
      <c r="B310" s="136"/>
      <c r="C310" s="136"/>
      <c r="D310" s="136"/>
      <c r="E310" s="136"/>
      <c r="F310" s="136"/>
      <c r="G310" s="136"/>
      <c r="H310" s="90"/>
      <c r="I310" s="90"/>
      <c r="J310" s="90"/>
      <c r="K310" s="90"/>
      <c r="L310" s="100"/>
      <c r="M310" s="100"/>
      <c r="N310" s="90"/>
      <c r="O310" s="100"/>
      <c r="P310" s="100"/>
      <c r="Q310" s="100"/>
      <c r="R310" s="100"/>
      <c r="S310" s="100"/>
      <c r="T310" s="100"/>
      <c r="U310" s="100"/>
      <c r="V310" s="100"/>
      <c r="W310" s="100"/>
      <c r="X310" s="100"/>
      <c r="Y310" s="90"/>
      <c r="Z310" s="90"/>
      <c r="AA310" s="90"/>
      <c r="AB310" s="90"/>
      <c r="AC310" s="90"/>
    </row>
    <row r="311" spans="1:29" s="69" customFormat="1" x14ac:dyDescent="0.2">
      <c r="A311" s="91"/>
      <c r="B311" s="91"/>
      <c r="C311" s="91"/>
      <c r="D311" s="91"/>
      <c r="E311" s="91"/>
      <c r="F311" s="91"/>
      <c r="G311" s="91"/>
      <c r="H311" s="90"/>
      <c r="I311" s="90"/>
      <c r="J311" s="90"/>
      <c r="K311" s="90"/>
      <c r="L311" s="90"/>
      <c r="M311" s="90"/>
      <c r="N311" s="90"/>
      <c r="O311" s="110"/>
      <c r="P311" s="90"/>
      <c r="Q311" s="90"/>
      <c r="R311" s="90"/>
      <c r="S311" s="90"/>
      <c r="T311" s="90"/>
      <c r="U311" s="90"/>
      <c r="V311" s="90"/>
      <c r="W311" s="90"/>
      <c r="X311" s="90"/>
      <c r="Y311" s="90"/>
      <c r="Z311" s="90"/>
      <c r="AA311" s="90"/>
      <c r="AB311" s="90"/>
      <c r="AC311" s="90"/>
    </row>
    <row r="312" spans="1:29" s="69" customFormat="1" x14ac:dyDescent="0.2">
      <c r="A312" s="136"/>
      <c r="B312" s="136"/>
      <c r="C312" s="136"/>
      <c r="D312" s="136"/>
      <c r="E312" s="136"/>
      <c r="F312" s="136"/>
      <c r="G312" s="136"/>
      <c r="H312" s="90"/>
      <c r="I312" s="90"/>
      <c r="J312" s="90"/>
      <c r="K312" s="90"/>
      <c r="L312" s="100"/>
      <c r="M312" s="100"/>
      <c r="N312" s="90"/>
      <c r="O312" s="100"/>
      <c r="P312" s="100"/>
      <c r="Q312" s="100"/>
      <c r="R312" s="100"/>
      <c r="S312" s="100"/>
      <c r="T312" s="100"/>
      <c r="U312" s="100"/>
      <c r="V312" s="100"/>
      <c r="W312" s="100"/>
      <c r="X312" s="100"/>
      <c r="Y312" s="90"/>
      <c r="Z312" s="90"/>
      <c r="AA312" s="90"/>
      <c r="AB312" s="90"/>
    </row>
    <row r="313" spans="1:29" s="69" customFormat="1" x14ac:dyDescent="0.2">
      <c r="A313" s="96"/>
      <c r="B313" s="96"/>
      <c r="C313" s="96"/>
      <c r="D313" s="96"/>
      <c r="E313" s="96"/>
      <c r="F313" s="96"/>
      <c r="G313" s="96"/>
      <c r="L313" s="88"/>
      <c r="M313" s="88"/>
      <c r="O313" s="88"/>
      <c r="P313" s="88"/>
      <c r="Q313" s="88"/>
      <c r="R313" s="88"/>
      <c r="S313" s="88"/>
      <c r="T313" s="88"/>
      <c r="U313" s="88"/>
      <c r="V313" s="88"/>
      <c r="W313" s="88"/>
      <c r="X313" s="88"/>
      <c r="Y313" s="88"/>
      <c r="Z313" s="88"/>
      <c r="AA313" s="88"/>
      <c r="AB313" s="88"/>
      <c r="AC313" s="88"/>
    </row>
    <row r="314" spans="1:29" s="69" customFormat="1" x14ac:dyDescent="0.2">
      <c r="A314" s="130"/>
      <c r="B314" s="91"/>
      <c r="C314" s="91"/>
      <c r="D314" s="91"/>
      <c r="E314" s="91"/>
      <c r="F314" s="91"/>
      <c r="G314" s="91"/>
      <c r="L314" s="90"/>
      <c r="M314" s="90"/>
      <c r="O314" s="90"/>
      <c r="P314" s="90"/>
      <c r="Q314" s="90"/>
      <c r="R314" s="90"/>
      <c r="S314" s="90"/>
      <c r="T314" s="90"/>
      <c r="U314" s="90"/>
      <c r="V314" s="90"/>
      <c r="W314" s="90"/>
      <c r="X314" s="90"/>
      <c r="Y314" s="100"/>
      <c r="Z314" s="100"/>
      <c r="AA314" s="100"/>
      <c r="AB314" s="100"/>
      <c r="AC314" s="100"/>
    </row>
    <row r="315" spans="1:29" s="69" customFormat="1" x14ac:dyDescent="0.2">
      <c r="A315" s="91"/>
      <c r="B315" s="91"/>
      <c r="C315" s="91"/>
      <c r="D315" s="91"/>
      <c r="E315" s="91"/>
      <c r="F315" s="91"/>
      <c r="G315" s="91"/>
      <c r="L315" s="90"/>
      <c r="M315" s="90"/>
      <c r="O315" s="90"/>
      <c r="P315" s="90"/>
      <c r="Q315" s="90"/>
      <c r="R315" s="90"/>
      <c r="S315" s="90"/>
      <c r="T315" s="90"/>
      <c r="U315" s="90"/>
      <c r="V315" s="90"/>
      <c r="W315" s="90"/>
      <c r="X315" s="90"/>
      <c r="Y315" s="88"/>
      <c r="Z315" s="88"/>
      <c r="AA315" s="88"/>
      <c r="AB315" s="88"/>
      <c r="AC315" s="88"/>
    </row>
    <row r="316" spans="1:29" s="69" customFormat="1" x14ac:dyDescent="0.2">
      <c r="A316" s="91"/>
      <c r="B316" s="91"/>
      <c r="C316" s="91"/>
      <c r="D316" s="91"/>
      <c r="E316" s="91"/>
      <c r="F316" s="91"/>
      <c r="G316" s="91"/>
      <c r="K316" s="90"/>
      <c r="L316" s="90"/>
      <c r="N316" s="90"/>
      <c r="O316" s="90"/>
      <c r="P316" s="90"/>
      <c r="Q316" s="90"/>
      <c r="R316" s="90"/>
      <c r="S316" s="90"/>
      <c r="T316" s="90"/>
      <c r="U316" s="90"/>
      <c r="V316" s="90"/>
      <c r="W316" s="90"/>
      <c r="X316" s="90"/>
      <c r="Y316" s="88"/>
      <c r="Z316" s="88"/>
      <c r="AA316" s="88"/>
      <c r="AB316" s="88"/>
      <c r="AC316" s="88"/>
    </row>
    <row r="317" spans="1:29" s="69" customFormat="1" x14ac:dyDescent="0.2">
      <c r="A317" s="96"/>
      <c r="B317" s="96"/>
      <c r="C317" s="96"/>
      <c r="D317" s="96"/>
      <c r="E317" s="96"/>
      <c r="F317" s="96"/>
      <c r="G317" s="96"/>
      <c r="L317" s="88"/>
      <c r="M317" s="88"/>
      <c r="O317" s="88"/>
      <c r="P317" s="88"/>
      <c r="Q317" s="88"/>
      <c r="R317" s="88"/>
      <c r="S317" s="88"/>
      <c r="T317" s="88"/>
      <c r="U317" s="88"/>
      <c r="V317" s="88"/>
      <c r="W317" s="88"/>
      <c r="X317" s="88"/>
      <c r="Y317" s="100"/>
      <c r="Z317" s="100"/>
      <c r="AA317" s="100"/>
      <c r="AB317" s="100"/>
      <c r="AC317" s="100"/>
    </row>
    <row r="318" spans="1:29" s="69" customFormat="1" x14ac:dyDescent="0.2">
      <c r="A318" s="136"/>
      <c r="B318" s="136"/>
      <c r="C318" s="136"/>
      <c r="D318" s="136"/>
      <c r="E318" s="136"/>
      <c r="F318" s="136"/>
      <c r="G318" s="136"/>
      <c r="L318" s="100"/>
      <c r="M318" s="100"/>
      <c r="O318" s="100"/>
      <c r="P318" s="100"/>
      <c r="Q318" s="100"/>
      <c r="R318" s="100"/>
      <c r="S318" s="100"/>
      <c r="T318" s="100"/>
      <c r="U318" s="100"/>
      <c r="V318" s="100"/>
      <c r="W318" s="100"/>
      <c r="X318" s="100"/>
      <c r="Y318" s="90"/>
      <c r="Z318" s="90"/>
      <c r="AA318" s="90"/>
      <c r="AB318" s="90"/>
      <c r="AC318" s="90"/>
    </row>
    <row r="319" spans="1:29" s="69" customFormat="1" x14ac:dyDescent="0.2">
      <c r="A319" s="96"/>
      <c r="B319" s="96"/>
      <c r="C319" s="96"/>
      <c r="D319" s="96"/>
      <c r="E319" s="96"/>
      <c r="F319" s="96"/>
      <c r="G319" s="96"/>
      <c r="L319" s="88"/>
      <c r="M319" s="88"/>
      <c r="O319" s="88"/>
      <c r="P319" s="88"/>
      <c r="Q319" s="88"/>
      <c r="R319" s="88"/>
      <c r="S319" s="88"/>
      <c r="T319" s="88"/>
      <c r="U319" s="88"/>
      <c r="V319" s="88"/>
      <c r="W319" s="88"/>
      <c r="X319" s="88"/>
      <c r="Y319" s="75"/>
      <c r="Z319" s="75"/>
      <c r="AA319" s="75"/>
      <c r="AB319" s="75"/>
      <c r="AC319" s="75"/>
    </row>
    <row r="320" spans="1:29" s="37" customFormat="1" x14ac:dyDescent="0.2">
      <c r="A320" s="96"/>
      <c r="B320" s="96"/>
      <c r="C320" s="96"/>
      <c r="D320" s="96"/>
      <c r="E320" s="96"/>
      <c r="F320" s="96"/>
      <c r="G320" s="96"/>
      <c r="H320" s="69"/>
      <c r="I320" s="69"/>
      <c r="J320" s="69"/>
      <c r="K320" s="69"/>
      <c r="L320" s="88"/>
      <c r="M320" s="88"/>
      <c r="N320" s="69"/>
      <c r="O320" s="88"/>
      <c r="P320" s="88"/>
      <c r="Q320" s="88"/>
      <c r="R320" s="88"/>
      <c r="S320" s="88"/>
      <c r="T320" s="88"/>
      <c r="U320" s="88"/>
      <c r="V320" s="88"/>
      <c r="W320" s="88"/>
      <c r="X320" s="88"/>
      <c r="Y320" s="70"/>
      <c r="Z320" s="70"/>
      <c r="AA320" s="70"/>
      <c r="AB320" s="70"/>
      <c r="AC320" s="70"/>
    </row>
    <row r="321" spans="1:31" s="69" customFormat="1" x14ac:dyDescent="0.2">
      <c r="A321" s="136"/>
      <c r="B321" s="136"/>
      <c r="C321" s="136"/>
      <c r="D321" s="136"/>
      <c r="E321" s="136"/>
      <c r="F321" s="136"/>
      <c r="G321" s="136"/>
      <c r="L321" s="100"/>
      <c r="M321" s="100"/>
      <c r="O321" s="100"/>
      <c r="P321" s="100"/>
      <c r="Q321" s="100"/>
      <c r="R321" s="100"/>
      <c r="S321" s="100"/>
      <c r="T321" s="100"/>
      <c r="U321" s="100"/>
      <c r="V321" s="100"/>
      <c r="W321" s="100"/>
      <c r="X321" s="100"/>
      <c r="Y321" s="88"/>
      <c r="Z321" s="88"/>
      <c r="AA321" s="88"/>
      <c r="AB321" s="88"/>
      <c r="AC321" s="88"/>
      <c r="AD321" s="70"/>
    </row>
    <row r="322" spans="1:31" s="69" customFormat="1" x14ac:dyDescent="0.2">
      <c r="A322" s="91"/>
      <c r="B322" s="91"/>
      <c r="C322" s="91"/>
      <c r="D322" s="91"/>
      <c r="E322" s="91"/>
      <c r="F322" s="91"/>
      <c r="G322" s="91"/>
      <c r="L322" s="90"/>
      <c r="M322" s="90"/>
      <c r="O322" s="90"/>
      <c r="P322" s="90"/>
      <c r="Q322" s="90"/>
      <c r="R322" s="90"/>
      <c r="S322" s="90"/>
      <c r="T322" s="90"/>
      <c r="U322" s="90"/>
      <c r="V322" s="90"/>
      <c r="W322" s="90"/>
      <c r="X322" s="90"/>
      <c r="Y322" s="99"/>
      <c r="Z322" s="99"/>
      <c r="AA322" s="99"/>
      <c r="AB322" s="99"/>
      <c r="AC322" s="99"/>
      <c r="AD322" s="88"/>
    </row>
    <row r="323" spans="1:31" s="69" customFormat="1" x14ac:dyDescent="0.2">
      <c r="A323" s="143"/>
      <c r="B323" s="124"/>
      <c r="C323" s="124"/>
      <c r="D323" s="124"/>
      <c r="E323" s="124"/>
      <c r="F323" s="124"/>
      <c r="G323" s="124"/>
      <c r="L323" s="76"/>
      <c r="M323" s="76"/>
      <c r="P323" s="77"/>
      <c r="Q323" s="76"/>
      <c r="R323" s="76"/>
      <c r="S323" s="76"/>
      <c r="T323" s="75"/>
      <c r="U323" s="75"/>
      <c r="V323" s="75"/>
      <c r="W323" s="75"/>
      <c r="X323" s="75"/>
      <c r="Y323" s="88"/>
      <c r="Z323" s="88"/>
      <c r="AA323" s="88"/>
      <c r="AB323" s="88"/>
      <c r="AC323" s="88"/>
      <c r="AD323" s="88"/>
    </row>
    <row r="324" spans="1:31" s="69" customFormat="1" x14ac:dyDescent="0.2">
      <c r="A324" s="96"/>
      <c r="B324" s="96"/>
      <c r="C324" s="96"/>
      <c r="D324" s="96"/>
      <c r="E324" s="96"/>
      <c r="F324" s="96"/>
      <c r="G324" s="96"/>
      <c r="L324" s="88"/>
      <c r="M324" s="88"/>
      <c r="O324" s="88"/>
      <c r="P324" s="88"/>
      <c r="Q324" s="88"/>
      <c r="R324" s="88"/>
      <c r="S324" s="88"/>
      <c r="T324" s="88"/>
      <c r="U324" s="88"/>
      <c r="V324" s="88"/>
      <c r="W324" s="88"/>
      <c r="X324" s="88"/>
      <c r="Y324" s="88"/>
      <c r="Z324" s="88"/>
      <c r="AA324" s="88"/>
      <c r="AB324" s="88"/>
      <c r="AC324" s="88"/>
      <c r="AD324" s="88"/>
      <c r="AE324" s="88"/>
    </row>
    <row r="325" spans="1:31" x14ac:dyDescent="0.2">
      <c r="A325" s="137"/>
      <c r="B325" s="137"/>
      <c r="C325" s="137"/>
      <c r="D325" s="137"/>
      <c r="E325" s="137"/>
      <c r="F325" s="137"/>
      <c r="G325" s="137"/>
      <c r="H325" s="69"/>
      <c r="I325" s="69"/>
      <c r="J325" s="69"/>
      <c r="K325" s="69"/>
      <c r="L325" s="99"/>
      <c r="M325" s="99"/>
      <c r="N325" s="69"/>
      <c r="O325" s="99"/>
      <c r="P325" s="99"/>
      <c r="Q325" s="99"/>
      <c r="R325" s="99"/>
      <c r="S325" s="99"/>
      <c r="T325" s="99"/>
      <c r="U325" s="99"/>
      <c r="V325" s="99"/>
      <c r="W325" s="99"/>
      <c r="X325" s="99"/>
      <c r="Y325" s="89"/>
      <c r="Z325" s="89"/>
      <c r="AA325" s="89"/>
      <c r="AB325" s="89"/>
      <c r="AC325" s="89"/>
    </row>
    <row r="326" spans="1:31" s="90" customFormat="1" x14ac:dyDescent="0.2">
      <c r="A326" s="96"/>
      <c r="B326" s="96"/>
      <c r="C326" s="135"/>
      <c r="D326" s="96"/>
      <c r="E326" s="96"/>
      <c r="F326" s="91"/>
      <c r="G326" s="96"/>
      <c r="H326" s="69"/>
      <c r="I326" s="69"/>
      <c r="J326" s="69"/>
      <c r="K326" s="69"/>
      <c r="L326" s="88"/>
      <c r="M326" s="88"/>
      <c r="N326" s="69"/>
      <c r="O326" s="88"/>
      <c r="P326" s="88"/>
      <c r="Q326" s="88"/>
      <c r="R326" s="88"/>
      <c r="S326" s="88"/>
      <c r="T326" s="88"/>
      <c r="U326" s="88"/>
      <c r="V326" s="88"/>
      <c r="W326" s="88"/>
      <c r="X326" s="88"/>
      <c r="Y326" s="88"/>
      <c r="Z326" s="88"/>
      <c r="AA326" s="88"/>
      <c r="AB326" s="88"/>
      <c r="AC326" s="88"/>
    </row>
    <row r="327" spans="1:31" x14ac:dyDescent="0.2">
      <c r="A327" s="96"/>
      <c r="B327" s="96"/>
      <c r="C327" s="96"/>
      <c r="D327" s="96"/>
      <c r="E327" s="96"/>
      <c r="F327" s="96"/>
      <c r="G327" s="96"/>
      <c r="H327" s="69"/>
      <c r="I327" s="69"/>
      <c r="J327" s="69"/>
      <c r="K327" s="69"/>
      <c r="N327" s="69"/>
    </row>
    <row r="328" spans="1:31" x14ac:dyDescent="0.2">
      <c r="A328" s="142"/>
      <c r="B328" s="96"/>
      <c r="C328" s="96"/>
      <c r="D328" s="96"/>
      <c r="E328" s="139"/>
      <c r="F328" s="139"/>
      <c r="G328" s="139"/>
      <c r="L328" s="70"/>
      <c r="M328" s="70"/>
      <c r="O328" s="69"/>
      <c r="Q328" s="70"/>
      <c r="R328" s="70"/>
      <c r="S328" s="70"/>
      <c r="T328" s="70"/>
      <c r="U328" s="70"/>
      <c r="V328" s="70"/>
      <c r="W328" s="89"/>
      <c r="X328" s="89"/>
    </row>
    <row r="329" spans="1:31" x14ac:dyDescent="0.2">
      <c r="A329" s="96"/>
      <c r="B329" s="96"/>
      <c r="C329" s="96"/>
      <c r="D329" s="96"/>
      <c r="E329" s="96"/>
      <c r="F329" s="96"/>
      <c r="G329" s="96"/>
      <c r="H329" s="90"/>
      <c r="I329" s="90"/>
      <c r="J329" s="90"/>
      <c r="K329" s="90"/>
      <c r="N329" s="90"/>
    </row>
    <row r="330" spans="1:31" x14ac:dyDescent="0.2">
      <c r="A330" s="96"/>
      <c r="B330" s="96"/>
      <c r="C330" s="96"/>
      <c r="D330" s="96"/>
      <c r="E330" s="96"/>
      <c r="F330" s="96"/>
      <c r="G330" s="96"/>
    </row>
    <row r="331" spans="1:31" s="90" customFormat="1" x14ac:dyDescent="0.2">
      <c r="A331" s="96"/>
      <c r="B331" s="96"/>
      <c r="C331" s="96"/>
      <c r="D331" s="96"/>
      <c r="E331" s="96"/>
      <c r="F331" s="96"/>
      <c r="G331" s="96"/>
      <c r="H331" s="88"/>
      <c r="I331" s="88"/>
      <c r="J331" s="88"/>
      <c r="K331" s="88"/>
      <c r="L331" s="88"/>
      <c r="M331" s="88"/>
      <c r="N331" s="88"/>
      <c r="O331" s="88"/>
      <c r="P331" s="88"/>
      <c r="Q331" s="88"/>
      <c r="R331" s="88"/>
      <c r="S331" s="88"/>
      <c r="T331" s="88"/>
      <c r="U331" s="88"/>
      <c r="V331" s="88"/>
      <c r="W331" s="88"/>
      <c r="X331" s="88"/>
      <c r="Y331" s="88"/>
      <c r="Z331" s="88"/>
      <c r="AA331" s="88"/>
      <c r="AB331" s="88"/>
      <c r="AC331" s="88"/>
    </row>
    <row r="332" spans="1:31" s="90" customFormat="1" x14ac:dyDescent="0.2">
      <c r="A332" s="96"/>
      <c r="B332" s="96"/>
      <c r="C332" s="96"/>
      <c r="D332" s="96"/>
      <c r="E332" s="96"/>
      <c r="F332" s="96"/>
      <c r="G332" s="96"/>
      <c r="H332" s="88"/>
      <c r="I332" s="88"/>
      <c r="J332" s="88"/>
      <c r="K332" s="88"/>
      <c r="L332" s="88"/>
      <c r="M332" s="88"/>
      <c r="N332" s="88"/>
      <c r="O332" s="88"/>
      <c r="P332" s="88"/>
      <c r="Q332" s="88"/>
      <c r="R332" s="88"/>
      <c r="S332" s="88"/>
      <c r="T332" s="88"/>
      <c r="U332" s="88"/>
      <c r="V332" s="88"/>
      <c r="W332" s="88"/>
      <c r="X332" s="88"/>
      <c r="Y332" s="88"/>
      <c r="Z332" s="88"/>
      <c r="AA332" s="88"/>
      <c r="AB332" s="88"/>
      <c r="AC332" s="88"/>
    </row>
    <row r="333" spans="1:31" x14ac:dyDescent="0.2">
      <c r="A333" s="96"/>
      <c r="B333" s="96"/>
      <c r="C333" s="96"/>
      <c r="D333" s="96"/>
      <c r="E333" s="96"/>
      <c r="F333" s="96"/>
      <c r="G333" s="96"/>
    </row>
    <row r="334" spans="1:31" x14ac:dyDescent="0.2">
      <c r="A334" s="96"/>
      <c r="B334" s="96"/>
      <c r="C334" s="96"/>
      <c r="D334" s="96"/>
      <c r="E334" s="96"/>
      <c r="F334" s="96"/>
      <c r="G334" s="96"/>
    </row>
    <row r="335" spans="1:31" x14ac:dyDescent="0.2">
      <c r="A335" s="96"/>
      <c r="B335" s="96"/>
      <c r="C335" s="96"/>
      <c r="D335" s="96"/>
      <c r="E335" s="96"/>
      <c r="F335" s="96"/>
      <c r="G335" s="96"/>
    </row>
    <row r="336" spans="1:31" x14ac:dyDescent="0.2">
      <c r="A336" s="96"/>
      <c r="B336" s="96"/>
      <c r="C336" s="96"/>
      <c r="D336" s="96"/>
      <c r="E336" s="96"/>
      <c r="F336" s="96"/>
      <c r="G336" s="96"/>
      <c r="H336" s="90"/>
      <c r="I336" s="90"/>
      <c r="J336" s="90"/>
      <c r="K336" s="90"/>
      <c r="N336" s="90"/>
    </row>
    <row r="337" spans="1:31" x14ac:dyDescent="0.2">
      <c r="A337" s="96"/>
      <c r="B337" s="96"/>
      <c r="C337" s="96"/>
      <c r="D337" s="96"/>
      <c r="E337" s="96"/>
      <c r="F337" s="96"/>
      <c r="G337" s="96"/>
    </row>
    <row r="338" spans="1:31" x14ac:dyDescent="0.2">
      <c r="A338" s="96"/>
      <c r="B338" s="96"/>
      <c r="C338" s="96"/>
      <c r="D338" s="96"/>
      <c r="E338" s="96"/>
      <c r="F338" s="96"/>
      <c r="G338" s="96"/>
      <c r="H338" s="90"/>
      <c r="I338" s="90"/>
      <c r="J338" s="90"/>
      <c r="K338" s="90"/>
      <c r="N338" s="90"/>
    </row>
    <row r="339" spans="1:31" x14ac:dyDescent="0.2">
      <c r="A339" s="96"/>
      <c r="B339" s="96"/>
      <c r="C339" s="96"/>
      <c r="D339" s="96"/>
      <c r="E339" s="96"/>
      <c r="F339" s="96"/>
      <c r="G339" s="96"/>
    </row>
    <row r="340" spans="1:31" x14ac:dyDescent="0.2">
      <c r="A340" s="96"/>
      <c r="B340" s="96"/>
      <c r="C340" s="96"/>
      <c r="D340" s="96"/>
      <c r="E340" s="96"/>
      <c r="F340" s="96"/>
      <c r="G340" s="96"/>
    </row>
    <row r="341" spans="1:31" x14ac:dyDescent="0.2">
      <c r="A341" s="96"/>
      <c r="B341" s="96"/>
      <c r="C341" s="96"/>
      <c r="D341" s="96"/>
      <c r="E341" s="96"/>
      <c r="F341" s="96"/>
      <c r="G341" s="96"/>
    </row>
    <row r="342" spans="1:31" x14ac:dyDescent="0.2">
      <c r="A342" s="96"/>
      <c r="B342" s="96"/>
      <c r="C342" s="96"/>
      <c r="D342" s="96"/>
      <c r="E342" s="96"/>
      <c r="F342" s="96"/>
      <c r="G342" s="96"/>
    </row>
    <row r="343" spans="1:31" x14ac:dyDescent="0.2">
      <c r="A343" s="96"/>
      <c r="B343" s="96"/>
      <c r="C343" s="96"/>
      <c r="D343" s="96"/>
      <c r="E343" s="96"/>
      <c r="F343" s="96"/>
      <c r="G343" s="96"/>
    </row>
    <row r="344" spans="1:31" x14ac:dyDescent="0.2">
      <c r="A344" s="96"/>
      <c r="B344" s="96"/>
      <c r="C344" s="96"/>
      <c r="D344" s="96"/>
      <c r="E344" s="96"/>
      <c r="F344" s="96"/>
      <c r="G344" s="96"/>
    </row>
    <row r="345" spans="1:31" x14ac:dyDescent="0.2">
      <c r="A345" s="96"/>
      <c r="B345" s="96"/>
      <c r="C345" s="96"/>
      <c r="D345" s="96"/>
      <c r="E345" s="96"/>
      <c r="F345" s="96"/>
      <c r="G345" s="96"/>
      <c r="AD345" s="69"/>
    </row>
    <row r="346" spans="1:31" s="69" customFormat="1" x14ac:dyDescent="0.2">
      <c r="A346" s="96"/>
      <c r="B346" s="96"/>
      <c r="C346" s="96"/>
      <c r="D346" s="96"/>
      <c r="E346" s="96"/>
      <c r="F346" s="96"/>
      <c r="G346" s="96"/>
      <c r="H346" s="88"/>
      <c r="I346" s="88"/>
      <c r="J346" s="88"/>
      <c r="K346" s="88"/>
      <c r="L346" s="88"/>
      <c r="M346" s="88"/>
      <c r="N346" s="88"/>
      <c r="O346" s="88"/>
      <c r="P346" s="88"/>
      <c r="Q346" s="88"/>
      <c r="R346" s="88"/>
      <c r="S346" s="88"/>
      <c r="T346" s="88"/>
      <c r="U346" s="88"/>
      <c r="V346" s="88"/>
      <c r="W346" s="88"/>
      <c r="X346" s="88"/>
      <c r="Y346" s="88"/>
      <c r="Z346" s="88"/>
      <c r="AA346" s="88"/>
      <c r="AB346" s="88"/>
      <c r="AC346" s="88"/>
      <c r="AD346" s="89"/>
    </row>
    <row r="347" spans="1:31" x14ac:dyDescent="0.2">
      <c r="A347" s="96"/>
      <c r="B347" s="96"/>
      <c r="C347" s="96"/>
      <c r="D347" s="96"/>
      <c r="E347" s="96"/>
      <c r="F347" s="96"/>
      <c r="G347" s="96"/>
      <c r="AE347" s="69"/>
    </row>
    <row r="348" spans="1:31" s="69" customFormat="1" x14ac:dyDescent="0.2">
      <c r="A348" s="96"/>
      <c r="B348" s="96"/>
      <c r="C348" s="96"/>
      <c r="D348" s="96"/>
      <c r="E348" s="96"/>
      <c r="F348" s="96"/>
      <c r="G348" s="96"/>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c r="AE348" s="88"/>
    </row>
    <row r="349" spans="1:31" s="90" customFormat="1" x14ac:dyDescent="0.2">
      <c r="A349" s="96"/>
      <c r="B349" s="96"/>
      <c r="C349" s="96"/>
      <c r="D349" s="96"/>
      <c r="E349" s="96"/>
      <c r="F349" s="96"/>
      <c r="G349" s="96"/>
      <c r="H349" s="69"/>
      <c r="I349" s="69"/>
      <c r="J349" s="69"/>
      <c r="K349" s="69"/>
      <c r="L349" s="88"/>
      <c r="M349" s="88"/>
      <c r="N349" s="69"/>
      <c r="O349" s="88"/>
      <c r="P349" s="88"/>
      <c r="Q349" s="88"/>
      <c r="R349" s="88"/>
      <c r="S349" s="88"/>
      <c r="T349" s="88"/>
      <c r="U349" s="88"/>
      <c r="V349" s="88"/>
      <c r="W349" s="88"/>
      <c r="X349" s="88"/>
      <c r="Y349" s="88"/>
      <c r="Z349" s="88"/>
      <c r="AA349" s="88"/>
      <c r="AB349" s="88"/>
      <c r="AC349" s="88"/>
    </row>
    <row r="350" spans="1:31" s="90" customFormat="1" x14ac:dyDescent="0.2">
      <c r="A350" s="96"/>
      <c r="B350" s="96"/>
      <c r="C350" s="96"/>
      <c r="D350" s="96"/>
      <c r="E350" s="96"/>
      <c r="F350" s="96"/>
      <c r="G350" s="96"/>
      <c r="H350" s="88"/>
      <c r="I350" s="88"/>
      <c r="J350" s="88"/>
      <c r="K350" s="88"/>
      <c r="L350" s="88"/>
      <c r="M350" s="88"/>
      <c r="N350" s="88"/>
      <c r="O350" s="88"/>
      <c r="P350" s="88"/>
      <c r="Q350" s="88"/>
      <c r="R350" s="88"/>
      <c r="S350" s="88"/>
      <c r="T350" s="88"/>
      <c r="U350" s="88"/>
      <c r="V350" s="88"/>
      <c r="W350" s="88"/>
      <c r="X350" s="88"/>
      <c r="Y350" s="88"/>
      <c r="Z350" s="88"/>
      <c r="AA350" s="88"/>
      <c r="AB350" s="88"/>
      <c r="AC350" s="88"/>
    </row>
    <row r="351" spans="1:31" s="90" customFormat="1" x14ac:dyDescent="0.2">
      <c r="A351" s="96"/>
      <c r="B351" s="96"/>
      <c r="C351" s="96"/>
      <c r="D351" s="96"/>
      <c r="E351" s="96"/>
      <c r="F351" s="96"/>
      <c r="G351" s="96"/>
      <c r="H351" s="69"/>
      <c r="I351" s="69"/>
      <c r="J351" s="69"/>
      <c r="K351" s="69"/>
      <c r="L351" s="88"/>
      <c r="M351" s="88"/>
      <c r="N351" s="69"/>
      <c r="O351" s="88"/>
      <c r="P351" s="88"/>
      <c r="Q351" s="88"/>
      <c r="R351" s="88"/>
      <c r="S351" s="88"/>
      <c r="T351" s="88"/>
      <c r="U351" s="88"/>
      <c r="V351" s="88"/>
      <c r="W351" s="88"/>
      <c r="X351" s="88"/>
      <c r="Y351" s="88"/>
      <c r="Z351" s="88"/>
      <c r="AA351" s="88"/>
      <c r="AB351" s="88"/>
      <c r="AC351" s="88"/>
    </row>
    <row r="352" spans="1:31" s="90" customFormat="1" x14ac:dyDescent="0.2">
      <c r="A352" s="96"/>
      <c r="B352" s="96"/>
      <c r="C352" s="96"/>
      <c r="D352" s="96"/>
      <c r="E352" s="96"/>
      <c r="F352" s="96"/>
      <c r="G352" s="96"/>
      <c r="L352" s="88"/>
      <c r="M352" s="88"/>
      <c r="O352" s="88"/>
      <c r="P352" s="88"/>
      <c r="Q352" s="88"/>
      <c r="R352" s="88"/>
      <c r="S352" s="88"/>
      <c r="T352" s="88"/>
      <c r="U352" s="88"/>
      <c r="V352" s="88"/>
      <c r="W352" s="88"/>
      <c r="X352" s="88"/>
      <c r="Y352" s="88"/>
      <c r="Z352" s="88"/>
      <c r="AA352" s="88"/>
      <c r="AB352" s="88"/>
      <c r="AC352" s="88"/>
      <c r="AD352" s="73"/>
    </row>
    <row r="353" spans="1:31" s="90" customFormat="1" x14ac:dyDescent="0.2">
      <c r="A353" s="96"/>
      <c r="B353" s="96"/>
      <c r="C353" s="96"/>
      <c r="D353" s="96"/>
      <c r="E353" s="96"/>
      <c r="F353" s="96"/>
      <c r="G353" s="96"/>
      <c r="L353" s="88"/>
      <c r="M353" s="88"/>
      <c r="O353" s="88"/>
      <c r="P353" s="88"/>
      <c r="Q353" s="88"/>
      <c r="R353" s="88"/>
      <c r="S353" s="88"/>
      <c r="T353" s="88"/>
      <c r="U353" s="88"/>
      <c r="V353" s="88"/>
      <c r="W353" s="88"/>
      <c r="X353" s="88"/>
      <c r="Y353" s="88"/>
      <c r="Z353" s="88"/>
      <c r="AA353" s="88"/>
      <c r="AB353" s="88"/>
      <c r="AC353" s="88"/>
    </row>
    <row r="354" spans="1:31" ht="48" customHeight="1" x14ac:dyDescent="0.2">
      <c r="A354" s="134"/>
      <c r="B354" s="96"/>
      <c r="C354" s="96"/>
      <c r="D354" s="96"/>
      <c r="E354" s="96"/>
      <c r="F354" s="96"/>
      <c r="G354" s="96"/>
      <c r="H354" s="90"/>
      <c r="I354" s="90"/>
      <c r="J354" s="90"/>
      <c r="K354" s="90"/>
      <c r="N354" s="90"/>
    </row>
    <row r="355" spans="1:31" s="90" customFormat="1" x14ac:dyDescent="0.2">
      <c r="A355" s="70"/>
      <c r="B355" s="70"/>
      <c r="C355" s="70"/>
      <c r="D355" s="70"/>
      <c r="E355" s="70"/>
      <c r="F355" s="70"/>
      <c r="G355" s="70"/>
      <c r="H355" s="73"/>
      <c r="I355" s="70"/>
      <c r="J355" s="70"/>
      <c r="K355" s="165"/>
      <c r="L355" s="70"/>
      <c r="M355" s="70"/>
      <c r="N355" s="70"/>
      <c r="O355" s="78"/>
      <c r="P355" s="70"/>
      <c r="Q355" s="70"/>
      <c r="R355" s="70"/>
      <c r="S355" s="70"/>
      <c r="T355" s="70"/>
      <c r="U355" s="70"/>
      <c r="V355" s="70"/>
      <c r="W355" s="70"/>
      <c r="X355" s="70"/>
      <c r="Y355" s="88"/>
      <c r="Z355" s="88"/>
      <c r="AA355" s="88"/>
      <c r="AB355" s="88"/>
      <c r="AC355" s="88"/>
    </row>
    <row r="356" spans="1:31" s="37" customFormat="1" x14ac:dyDescent="0.2">
      <c r="A356" s="96"/>
      <c r="B356" s="96"/>
      <c r="C356" s="96"/>
      <c r="D356" s="96"/>
      <c r="E356" s="96"/>
      <c r="F356" s="96"/>
      <c r="G356" s="96"/>
      <c r="H356" s="90"/>
      <c r="I356" s="90"/>
      <c r="J356" s="90"/>
      <c r="K356" s="90"/>
      <c r="L356" s="88"/>
      <c r="M356" s="88"/>
      <c r="N356" s="90"/>
      <c r="O356" s="88"/>
      <c r="P356" s="88"/>
      <c r="Q356" s="88"/>
      <c r="R356" s="88"/>
      <c r="S356" s="88"/>
      <c r="T356" s="88"/>
      <c r="U356" s="88"/>
      <c r="V356" s="88"/>
      <c r="W356" s="88"/>
      <c r="X356" s="88"/>
      <c r="Y356" s="139"/>
      <c r="Z356" s="139"/>
      <c r="AA356" s="139"/>
      <c r="AB356" s="139"/>
      <c r="AC356" s="96"/>
    </row>
    <row r="357" spans="1:31" s="37" customFormat="1" x14ac:dyDescent="0.2">
      <c r="A357" s="96"/>
      <c r="B357" s="96"/>
      <c r="C357" s="96"/>
      <c r="D357" s="96"/>
      <c r="E357" s="96"/>
      <c r="F357" s="96"/>
      <c r="G357" s="96"/>
      <c r="H357" s="90"/>
      <c r="I357" s="90"/>
      <c r="J357" s="90"/>
      <c r="K357" s="90"/>
      <c r="L357" s="88"/>
      <c r="M357" s="88"/>
      <c r="N357" s="90"/>
      <c r="O357" s="88"/>
      <c r="P357" s="88"/>
      <c r="Q357" s="88"/>
      <c r="R357" s="88"/>
      <c r="S357" s="88"/>
      <c r="T357" s="88"/>
      <c r="U357" s="88"/>
      <c r="V357" s="88"/>
      <c r="W357" s="88"/>
      <c r="X357" s="88"/>
      <c r="Y357" s="57"/>
      <c r="Z357" s="57"/>
      <c r="AA357" s="57"/>
      <c r="AB357" s="57"/>
      <c r="AC357" s="139"/>
    </row>
    <row r="358" spans="1:31" s="37" customFormat="1" x14ac:dyDescent="0.2">
      <c r="A358" s="96"/>
      <c r="B358" s="96"/>
      <c r="C358" s="96"/>
      <c r="D358" s="96"/>
      <c r="E358" s="96"/>
      <c r="F358" s="96"/>
      <c r="G358" s="96"/>
      <c r="H358" s="88"/>
      <c r="I358" s="88"/>
      <c r="J358" s="88"/>
      <c r="K358" s="88"/>
      <c r="L358" s="88"/>
      <c r="M358" s="88"/>
      <c r="N358" s="88"/>
      <c r="O358" s="88"/>
      <c r="P358" s="88"/>
      <c r="Q358" s="88"/>
      <c r="R358" s="88"/>
      <c r="S358" s="88"/>
      <c r="T358" s="88"/>
      <c r="U358" s="88"/>
      <c r="V358" s="88"/>
      <c r="W358" s="88"/>
      <c r="X358" s="88"/>
      <c r="Y358" s="70"/>
      <c r="Z358" s="70"/>
      <c r="AA358" s="70"/>
      <c r="AB358" s="70"/>
      <c r="AC358" s="70"/>
      <c r="AD358" s="148"/>
      <c r="AE358" s="148"/>
    </row>
    <row r="359" spans="1:31" s="37" customFormat="1" x14ac:dyDescent="0.2">
      <c r="A359" s="96"/>
      <c r="B359" s="96"/>
      <c r="C359" s="96"/>
      <c r="D359" s="96"/>
      <c r="E359" s="96"/>
      <c r="F359" s="96"/>
      <c r="G359" s="96"/>
      <c r="H359" s="90"/>
      <c r="I359" s="90"/>
      <c r="J359" s="90"/>
      <c r="K359" s="90"/>
      <c r="L359" s="88"/>
      <c r="M359" s="88"/>
      <c r="N359" s="90"/>
      <c r="O359" s="88"/>
      <c r="P359" s="88"/>
      <c r="Q359" s="88"/>
      <c r="R359" s="88"/>
      <c r="S359" s="88"/>
      <c r="T359" s="88"/>
      <c r="U359" s="88"/>
      <c r="V359" s="88"/>
      <c r="W359" s="88"/>
      <c r="X359" s="88"/>
      <c r="Y359" s="70"/>
      <c r="Z359" s="70"/>
      <c r="AA359" s="70"/>
      <c r="AB359" s="70"/>
      <c r="AC359" s="73"/>
      <c r="AD359" s="70"/>
      <c r="AE359" s="148"/>
    </row>
    <row r="368" spans="1:31" s="90" customFormat="1" x14ac:dyDescent="0.2">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row>
    <row r="369" spans="1:26" s="90" customFormat="1" x14ac:dyDescent="0.2">
      <c r="A369" s="97"/>
      <c r="B369" s="88"/>
      <c r="C369" s="88"/>
      <c r="D369" s="88"/>
      <c r="E369" s="88"/>
      <c r="F369" s="88"/>
      <c r="G369" s="88"/>
      <c r="H369" s="88"/>
      <c r="I369" s="88"/>
      <c r="J369" s="88"/>
      <c r="K369" s="88"/>
      <c r="L369" s="88"/>
      <c r="M369" s="88"/>
      <c r="N369" s="88"/>
      <c r="O369" s="88"/>
      <c r="P369" s="88"/>
      <c r="Q369" s="88"/>
      <c r="R369" s="88"/>
      <c r="S369" s="88"/>
      <c r="T369" s="88"/>
      <c r="U369" s="88"/>
      <c r="V369" s="88"/>
      <c r="W369" s="88"/>
      <c r="X369" s="88"/>
    </row>
    <row r="370" spans="1:26" s="90" customFormat="1" x14ac:dyDescent="0.2">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row>
    <row r="372" spans="1:26" x14ac:dyDescent="0.2">
      <c r="A372" s="97"/>
    </row>
    <row r="377" spans="1:26" x14ac:dyDescent="0.2">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row>
    <row r="378" spans="1:26" x14ac:dyDescent="0.2">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row>
    <row r="382" spans="1:26" x14ac:dyDescent="0.2">
      <c r="Y382" s="69"/>
    </row>
    <row r="383" spans="1:26" x14ac:dyDescent="0.2">
      <c r="Z383" s="69"/>
    </row>
    <row r="384" spans="1:26" s="69" customFormat="1" x14ac:dyDescent="0.2">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73"/>
      <c r="Z384" s="88"/>
    </row>
    <row r="385" spans="1:26" x14ac:dyDescent="0.2">
      <c r="Z385" s="80"/>
    </row>
    <row r="386" spans="1:26" s="80" customFormat="1" x14ac:dyDescent="0.2">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73"/>
      <c r="Z386" s="88"/>
    </row>
    <row r="387" spans="1:26" x14ac:dyDescent="0.2">
      <c r="Z387" s="80"/>
    </row>
    <row r="388" spans="1:26" s="80" customFormat="1" x14ac:dyDescent="0.2">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73"/>
      <c r="Z388" s="88"/>
    </row>
    <row r="389" spans="1:26" x14ac:dyDescent="0.2">
      <c r="Y389" s="73"/>
      <c r="Z389" s="80"/>
    </row>
    <row r="390" spans="1:26" s="80" customFormat="1" x14ac:dyDescent="0.2">
      <c r="A390" s="97"/>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row>
    <row r="391" spans="1:26" s="80" customFormat="1" x14ac:dyDescent="0.2">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7" spans="1:26" x14ac:dyDescent="0.2">
      <c r="Y397" s="73"/>
      <c r="Z397" s="80"/>
    </row>
    <row r="398" spans="1:26" s="80" customFormat="1" x14ac:dyDescent="0.2">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4"/>
    </row>
    <row r="399" spans="1:26" s="90" customFormat="1" x14ac:dyDescent="0.2">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row>
    <row r="401" spans="1:25" x14ac:dyDescent="0.2">
      <c r="A401" s="97"/>
    </row>
    <row r="402" spans="1:25" s="90" customFormat="1" x14ac:dyDescent="0.2">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row>
    <row r="403" spans="1:25" s="90" customFormat="1" x14ac:dyDescent="0.2">
      <c r="A403" s="97"/>
      <c r="B403" s="88"/>
      <c r="C403" s="88"/>
      <c r="D403" s="88"/>
      <c r="E403" s="88"/>
      <c r="F403" s="88"/>
      <c r="G403" s="88"/>
      <c r="H403" s="88"/>
      <c r="I403" s="88"/>
      <c r="J403" s="88"/>
      <c r="K403" s="88"/>
      <c r="L403" s="88"/>
      <c r="M403" s="88"/>
      <c r="N403" s="88"/>
      <c r="O403" s="88"/>
      <c r="P403" s="88"/>
      <c r="Q403" s="88"/>
      <c r="R403" s="88"/>
      <c r="S403" s="88"/>
      <c r="T403" s="88"/>
      <c r="U403" s="88"/>
      <c r="V403" s="88"/>
      <c r="W403" s="88"/>
      <c r="X403" s="88"/>
    </row>
    <row r="404" spans="1:25" x14ac:dyDescent="0.2">
      <c r="A404" s="97"/>
    </row>
    <row r="405" spans="1:25" s="90" customFormat="1" x14ac:dyDescent="0.2">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row>
    <row r="406" spans="1:25" s="90" customFormat="1" x14ac:dyDescent="0.2">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row>
    <row r="407" spans="1:25" s="90" customFormat="1" x14ac:dyDescent="0.2">
      <c r="A407" s="97"/>
      <c r="B407" s="88"/>
      <c r="C407" s="88"/>
      <c r="D407" s="88"/>
      <c r="E407" s="88"/>
      <c r="F407" s="88"/>
      <c r="G407" s="88"/>
      <c r="H407" s="88"/>
      <c r="I407" s="88"/>
      <c r="J407" s="88"/>
      <c r="K407" s="88"/>
      <c r="L407" s="88"/>
      <c r="M407" s="88"/>
      <c r="N407" s="88"/>
      <c r="O407" s="88"/>
      <c r="P407" s="88"/>
      <c r="Q407" s="88"/>
      <c r="R407" s="88"/>
      <c r="S407" s="88"/>
      <c r="T407" s="88"/>
      <c r="U407" s="88"/>
      <c r="V407" s="88"/>
      <c r="W407" s="88"/>
      <c r="X407" s="88"/>
    </row>
    <row r="408" spans="1:25" s="90" customFormat="1" x14ac:dyDescent="0.2">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row>
    <row r="409" spans="1:25" s="90" customFormat="1" x14ac:dyDescent="0.2"/>
    <row r="410" spans="1:25" s="90" customFormat="1" x14ac:dyDescent="0.2">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row>
    <row r="411" spans="1:25" s="90" customFormat="1" x14ac:dyDescent="0.2">
      <c r="A411" s="97"/>
      <c r="B411" s="88"/>
      <c r="C411" s="88"/>
      <c r="D411" s="88"/>
      <c r="E411" s="88"/>
      <c r="F411" s="88"/>
      <c r="G411" s="88"/>
      <c r="H411" s="88"/>
      <c r="I411" s="88"/>
      <c r="J411" s="88"/>
      <c r="K411" s="88"/>
      <c r="L411" s="88"/>
      <c r="M411" s="88"/>
      <c r="N411" s="88"/>
      <c r="O411" s="88"/>
      <c r="P411" s="88"/>
      <c r="Q411" s="88"/>
      <c r="R411" s="88"/>
      <c r="S411" s="88"/>
      <c r="T411" s="88"/>
      <c r="U411" s="88"/>
      <c r="V411" s="88"/>
      <c r="W411" s="88"/>
      <c r="X411" s="88"/>
    </row>
    <row r="412" spans="1:25" s="90" customFormat="1" x14ac:dyDescent="0.2">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row>
    <row r="413" spans="1:25" x14ac:dyDescent="0.2">
      <c r="Y413" s="90"/>
    </row>
    <row r="414" spans="1:25" s="90" customFormat="1" x14ac:dyDescent="0.2">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row>
    <row r="415" spans="1:25" s="90" customFormat="1" x14ac:dyDescent="0.2">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row>
    <row r="416" spans="1:25" s="90" customFormat="1" x14ac:dyDescent="0.2">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row>
    <row r="417" spans="1:25" s="90" customFormat="1" x14ac:dyDescent="0.2">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row>
    <row r="418" spans="1:25" s="90" customFormat="1" x14ac:dyDescent="0.2">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row>
    <row r="419" spans="1:25" x14ac:dyDescent="0.2">
      <c r="Y419" s="90"/>
    </row>
    <row r="420" spans="1:25" s="90" customFormat="1" x14ac:dyDescent="0.2">
      <c r="B420" s="88"/>
      <c r="C420" s="88"/>
      <c r="D420" s="88"/>
      <c r="E420" s="88"/>
      <c r="F420" s="88"/>
      <c r="G420" s="88"/>
      <c r="H420" s="88"/>
      <c r="I420" s="88"/>
      <c r="J420" s="88"/>
      <c r="K420" s="88"/>
      <c r="L420" s="88"/>
      <c r="M420" s="88"/>
      <c r="N420" s="88"/>
      <c r="O420" s="88"/>
      <c r="P420" s="88"/>
      <c r="Q420" s="88"/>
      <c r="R420" s="88"/>
      <c r="S420" s="88"/>
      <c r="T420" s="88"/>
      <c r="U420" s="88"/>
      <c r="V420" s="88"/>
      <c r="W420" s="88"/>
      <c r="X420" s="88"/>
    </row>
    <row r="421" spans="1:25" s="90" customFormat="1" x14ac:dyDescent="0.2">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row>
    <row r="422" spans="1:25" s="90" customFormat="1" x14ac:dyDescent="0.2">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row>
    <row r="423" spans="1:25" s="90" customFormat="1" ht="16" customHeight="1" x14ac:dyDescent="0.2">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row>
    <row r="424" spans="1:25" s="90" customFormat="1" x14ac:dyDescent="0.2">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row>
  </sheetData>
  <autoFilter ref="A1:AC285">
    <sortState ref="A2:AC285">
      <sortCondition ref="B1:B285"/>
    </sortState>
  </autoFilter>
  <pageMargins left="0.7" right="0.7" top="0.75" bottom="0.75" header="0.3" footer="0.3"/>
  <pageSetup paperSize="9"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46"/>
  <sheetViews>
    <sheetView workbookViewId="0">
      <selection activeCell="E3" sqref="E3"/>
    </sheetView>
  </sheetViews>
  <sheetFormatPr baseColWidth="10" defaultRowHeight="16" x14ac:dyDescent="0.2"/>
  <cols>
    <col min="3" max="3" width="17.83203125" customWidth="1"/>
    <col min="4" max="4" width="7.33203125" customWidth="1"/>
    <col min="5" max="5" width="33.33203125" customWidth="1"/>
    <col min="6" max="6" width="45.83203125" style="57" customWidth="1"/>
    <col min="7" max="7" width="33.6640625" customWidth="1"/>
  </cols>
  <sheetData>
    <row r="1" spans="3:8" ht="17" thickBot="1" x14ac:dyDescent="0.25">
      <c r="C1" s="47" t="s">
        <v>0</v>
      </c>
      <c r="D1" s="47" t="s">
        <v>1</v>
      </c>
      <c r="E1" s="47" t="s">
        <v>4</v>
      </c>
      <c r="F1" s="50" t="s">
        <v>475</v>
      </c>
      <c r="G1" s="49" t="s">
        <v>2809</v>
      </c>
      <c r="H1" s="48" t="s">
        <v>2936</v>
      </c>
    </row>
    <row r="2" spans="3:8" ht="48" x14ac:dyDescent="0.2">
      <c r="C2" s="41" t="s">
        <v>234</v>
      </c>
      <c r="D2" s="41">
        <v>2014</v>
      </c>
      <c r="E2" s="40" t="s">
        <v>225</v>
      </c>
      <c r="F2" s="55" t="s">
        <v>2800</v>
      </c>
      <c r="G2" t="s">
        <v>2887</v>
      </c>
      <c r="H2">
        <v>70</v>
      </c>
    </row>
    <row r="3" spans="3:8" x14ac:dyDescent="0.2">
      <c r="C3" s="41" t="s">
        <v>2088</v>
      </c>
      <c r="D3" s="41">
        <v>2002</v>
      </c>
      <c r="E3" s="40" t="s">
        <v>2087</v>
      </c>
      <c r="F3" s="51" t="s">
        <v>2146</v>
      </c>
      <c r="G3" t="s">
        <v>2818</v>
      </c>
      <c r="H3">
        <v>42</v>
      </c>
    </row>
    <row r="4" spans="3:8" ht="32" x14ac:dyDescent="0.2">
      <c r="C4" s="41" t="s">
        <v>258</v>
      </c>
      <c r="D4" s="41">
        <v>2016</v>
      </c>
      <c r="E4" s="40" t="s">
        <v>227</v>
      </c>
      <c r="F4" s="51" t="s">
        <v>2559</v>
      </c>
      <c r="G4" s="51" t="s">
        <v>2919</v>
      </c>
      <c r="H4">
        <v>12</v>
      </c>
    </row>
    <row r="5" spans="3:8" x14ac:dyDescent="0.2">
      <c r="C5" s="41" t="s">
        <v>271</v>
      </c>
      <c r="D5" s="41">
        <v>2016</v>
      </c>
      <c r="E5" s="40" t="s">
        <v>228</v>
      </c>
      <c r="F5" s="51" t="s">
        <v>232</v>
      </c>
      <c r="G5" s="51" t="s">
        <v>232</v>
      </c>
      <c r="H5">
        <v>24</v>
      </c>
    </row>
    <row r="6" spans="3:8" x14ac:dyDescent="0.2">
      <c r="C6" s="41" t="s">
        <v>445</v>
      </c>
      <c r="D6" s="41">
        <v>2008</v>
      </c>
      <c r="E6" s="40" t="s">
        <v>444</v>
      </c>
      <c r="F6" s="51" t="s">
        <v>2560</v>
      </c>
      <c r="G6" t="s">
        <v>1932</v>
      </c>
      <c r="H6">
        <v>12</v>
      </c>
    </row>
    <row r="7" spans="3:8" x14ac:dyDescent="0.2">
      <c r="C7" s="41" t="s">
        <v>311</v>
      </c>
      <c r="D7" s="41">
        <v>2004</v>
      </c>
      <c r="E7" s="40" t="s">
        <v>2561</v>
      </c>
      <c r="F7" s="51" t="s">
        <v>2562</v>
      </c>
      <c r="G7" t="s">
        <v>2820</v>
      </c>
      <c r="H7">
        <v>12</v>
      </c>
    </row>
    <row r="8" spans="3:8" x14ac:dyDescent="0.2">
      <c r="C8" s="41" t="s">
        <v>311</v>
      </c>
      <c r="D8" s="41">
        <v>2005</v>
      </c>
      <c r="E8" s="40" t="s">
        <v>292</v>
      </c>
      <c r="F8" s="51" t="s">
        <v>2563</v>
      </c>
      <c r="G8" t="s">
        <v>2825</v>
      </c>
      <c r="H8">
        <v>60</v>
      </c>
    </row>
    <row r="9" spans="3:8" x14ac:dyDescent="0.2">
      <c r="C9" s="41" t="s">
        <v>1695</v>
      </c>
      <c r="D9" s="41">
        <v>2016</v>
      </c>
      <c r="E9" s="40" t="s">
        <v>2565</v>
      </c>
      <c r="F9" s="51" t="s">
        <v>2566</v>
      </c>
      <c r="G9" s="51" t="s">
        <v>2920</v>
      </c>
      <c r="H9">
        <v>29</v>
      </c>
    </row>
    <row r="10" spans="3:8" x14ac:dyDescent="0.2">
      <c r="C10" s="41" t="s">
        <v>2008</v>
      </c>
      <c r="D10" s="41">
        <v>2002</v>
      </c>
      <c r="E10" s="40" t="s">
        <v>2009</v>
      </c>
      <c r="F10" s="51" t="s">
        <v>2570</v>
      </c>
      <c r="G10" t="s">
        <v>2814</v>
      </c>
      <c r="H10">
        <v>2</v>
      </c>
    </row>
    <row r="11" spans="3:8" ht="32" x14ac:dyDescent="0.2">
      <c r="C11" s="41" t="s">
        <v>497</v>
      </c>
      <c r="D11" s="41">
        <v>2009</v>
      </c>
      <c r="E11" s="40" t="s">
        <v>2571</v>
      </c>
      <c r="F11" s="51" t="s">
        <v>2572</v>
      </c>
      <c r="G11" t="s">
        <v>2866</v>
      </c>
      <c r="H11">
        <v>8</v>
      </c>
    </row>
    <row r="12" spans="3:8" x14ac:dyDescent="0.2">
      <c r="C12" s="42" t="s">
        <v>497</v>
      </c>
      <c r="D12" s="42">
        <v>2010</v>
      </c>
      <c r="E12" s="43" t="s">
        <v>143</v>
      </c>
      <c r="F12" s="53" t="s">
        <v>2575</v>
      </c>
      <c r="G12" t="s">
        <v>2853</v>
      </c>
      <c r="H12">
        <v>6</v>
      </c>
    </row>
    <row r="13" spans="3:8" x14ac:dyDescent="0.2">
      <c r="C13" s="41" t="s">
        <v>497</v>
      </c>
      <c r="D13" s="41">
        <v>2016</v>
      </c>
      <c r="E13" s="40" t="s">
        <v>2573</v>
      </c>
      <c r="F13" s="51" t="s">
        <v>2574</v>
      </c>
      <c r="G13" s="51" t="s">
        <v>2574</v>
      </c>
      <c r="H13">
        <v>12</v>
      </c>
    </row>
    <row r="14" spans="3:8" ht="32" x14ac:dyDescent="0.2">
      <c r="C14" s="42" t="s">
        <v>158</v>
      </c>
      <c r="D14" s="42">
        <v>2011</v>
      </c>
      <c r="E14" s="43" t="s">
        <v>160</v>
      </c>
      <c r="F14" s="53" t="s">
        <v>2576</v>
      </c>
      <c r="G14" t="s">
        <v>2863</v>
      </c>
      <c r="H14">
        <v>3</v>
      </c>
    </row>
    <row r="15" spans="3:8" x14ac:dyDescent="0.2">
      <c r="C15" s="41" t="s">
        <v>1290</v>
      </c>
      <c r="D15" s="41">
        <v>2017</v>
      </c>
      <c r="E15" s="40" t="s">
        <v>2577</v>
      </c>
      <c r="F15" s="51" t="s">
        <v>2578</v>
      </c>
      <c r="G15" s="51" t="s">
        <v>2931</v>
      </c>
      <c r="H15">
        <v>24</v>
      </c>
    </row>
    <row r="16" spans="3:8" x14ac:dyDescent="0.2">
      <c r="C16" s="41" t="s">
        <v>1002</v>
      </c>
      <c r="D16" s="41">
        <v>2015</v>
      </c>
      <c r="E16" s="40" t="s">
        <v>1001</v>
      </c>
      <c r="F16" s="51" t="s">
        <v>2581</v>
      </c>
      <c r="G16" s="51" t="s">
        <v>2900</v>
      </c>
      <c r="H16">
        <v>24</v>
      </c>
    </row>
    <row r="17" spans="3:8" x14ac:dyDescent="0.2">
      <c r="C17" s="41" t="s">
        <v>310</v>
      </c>
      <c r="D17" s="41">
        <v>2005</v>
      </c>
      <c r="E17" s="40" t="s">
        <v>294</v>
      </c>
      <c r="F17" s="51" t="s">
        <v>2582</v>
      </c>
      <c r="G17" t="s">
        <v>2826</v>
      </c>
      <c r="H17">
        <v>18</v>
      </c>
    </row>
    <row r="18" spans="3:8" ht="32" x14ac:dyDescent="0.2">
      <c r="C18" s="41" t="s">
        <v>1176</v>
      </c>
      <c r="D18" s="41">
        <v>2016</v>
      </c>
      <c r="E18" s="40" t="s">
        <v>1177</v>
      </c>
      <c r="F18" s="51" t="s">
        <v>2801</v>
      </c>
      <c r="G18" s="51" t="s">
        <v>2921</v>
      </c>
      <c r="H18">
        <v>54</v>
      </c>
    </row>
    <row r="19" spans="3:8" ht="32" x14ac:dyDescent="0.2">
      <c r="C19" s="44" t="s">
        <v>872</v>
      </c>
      <c r="D19" s="44">
        <v>2014</v>
      </c>
      <c r="E19" s="44" t="s">
        <v>2584</v>
      </c>
      <c r="F19" s="56" t="s">
        <v>2585</v>
      </c>
      <c r="G19" s="44" t="s">
        <v>2888</v>
      </c>
      <c r="H19">
        <v>9.5</v>
      </c>
    </row>
    <row r="20" spans="3:8" x14ac:dyDescent="0.2">
      <c r="C20" s="41" t="s">
        <v>2116</v>
      </c>
      <c r="D20" s="41">
        <v>2003</v>
      </c>
      <c r="E20" s="40" t="s">
        <v>2586</v>
      </c>
      <c r="F20" s="51" t="s">
        <v>2180</v>
      </c>
      <c r="G20" t="s">
        <v>2819</v>
      </c>
      <c r="H20">
        <v>0.25</v>
      </c>
    </row>
    <row r="21" spans="3:8" x14ac:dyDescent="0.2">
      <c r="C21" s="42" t="s">
        <v>165</v>
      </c>
      <c r="D21" s="42">
        <v>2011</v>
      </c>
      <c r="E21" s="43" t="s">
        <v>167</v>
      </c>
      <c r="F21" s="53" t="s">
        <v>2588</v>
      </c>
      <c r="G21" t="s">
        <v>2864</v>
      </c>
      <c r="H21">
        <v>6</v>
      </c>
    </row>
    <row r="22" spans="3:8" x14ac:dyDescent="0.2">
      <c r="C22" s="41" t="s">
        <v>1192</v>
      </c>
      <c r="D22" s="41">
        <v>2016</v>
      </c>
      <c r="E22" s="40" t="s">
        <v>1185</v>
      </c>
      <c r="F22" s="51" t="s">
        <v>2590</v>
      </c>
      <c r="G22" s="51" t="s">
        <v>2590</v>
      </c>
      <c r="H22">
        <v>12</v>
      </c>
    </row>
    <row r="23" spans="3:8" x14ac:dyDescent="0.2">
      <c r="C23" s="41" t="s">
        <v>2033</v>
      </c>
      <c r="D23" s="41">
        <v>2004</v>
      </c>
      <c r="E23" s="40" t="s">
        <v>2032</v>
      </c>
      <c r="F23" s="51" t="s">
        <v>2591</v>
      </c>
      <c r="G23" t="s">
        <v>2937</v>
      </c>
      <c r="H23">
        <v>8</v>
      </c>
    </row>
    <row r="24" spans="3:8" ht="32" x14ac:dyDescent="0.2">
      <c r="C24" s="41" t="s">
        <v>2513</v>
      </c>
      <c r="D24" s="41">
        <v>2002</v>
      </c>
      <c r="E24" s="40" t="s">
        <v>2592</v>
      </c>
      <c r="F24" s="51" t="s">
        <v>2815</v>
      </c>
      <c r="G24" t="s">
        <v>2816</v>
      </c>
      <c r="H24">
        <v>6</v>
      </c>
    </row>
    <row r="25" spans="3:8" x14ac:dyDescent="0.2">
      <c r="C25" s="41" t="s">
        <v>128</v>
      </c>
      <c r="D25" s="41">
        <v>2010</v>
      </c>
      <c r="E25" s="40" t="s">
        <v>133</v>
      </c>
      <c r="F25" s="51" t="s">
        <v>2594</v>
      </c>
      <c r="G25" t="s">
        <v>2854</v>
      </c>
      <c r="H25">
        <v>12</v>
      </c>
    </row>
    <row r="26" spans="3:8" x14ac:dyDescent="0.2">
      <c r="C26" s="42" t="s">
        <v>175</v>
      </c>
      <c r="D26" s="42">
        <v>2012</v>
      </c>
      <c r="E26" s="43" t="s">
        <v>178</v>
      </c>
      <c r="F26" s="53" t="s">
        <v>2872</v>
      </c>
      <c r="G26" t="s">
        <v>2871</v>
      </c>
      <c r="H26">
        <v>24</v>
      </c>
    </row>
    <row r="27" spans="3:8" ht="64" x14ac:dyDescent="0.2">
      <c r="C27" s="41" t="s">
        <v>617</v>
      </c>
      <c r="D27" s="41">
        <v>2011</v>
      </c>
      <c r="E27" s="40" t="s">
        <v>616</v>
      </c>
      <c r="F27" s="51" t="s">
        <v>2802</v>
      </c>
      <c r="G27" t="s">
        <v>2865</v>
      </c>
      <c r="H27">
        <v>20</v>
      </c>
    </row>
    <row r="28" spans="3:8" ht="32" x14ac:dyDescent="0.2">
      <c r="C28" s="41" t="s">
        <v>880</v>
      </c>
      <c r="D28" s="41">
        <v>2014</v>
      </c>
      <c r="E28" s="40" t="s">
        <v>879</v>
      </c>
      <c r="F28" s="51" t="s">
        <v>2597</v>
      </c>
      <c r="G28" s="44" t="s">
        <v>2889</v>
      </c>
      <c r="H28">
        <v>6</v>
      </c>
    </row>
    <row r="29" spans="3:8" x14ac:dyDescent="0.2">
      <c r="C29" s="41" t="s">
        <v>886</v>
      </c>
      <c r="D29" s="41">
        <v>2014</v>
      </c>
      <c r="E29" s="40" t="s">
        <v>2598</v>
      </c>
      <c r="F29" s="51" t="s">
        <v>890</v>
      </c>
      <c r="G29" s="44" t="s">
        <v>2890</v>
      </c>
      <c r="H29">
        <v>12</v>
      </c>
    </row>
    <row r="30" spans="3:8" x14ac:dyDescent="0.2">
      <c r="C30" s="41" t="s">
        <v>1193</v>
      </c>
      <c r="D30" s="41">
        <v>2016</v>
      </c>
      <c r="E30" s="40" t="s">
        <v>2599</v>
      </c>
      <c r="F30" s="51" t="s">
        <v>2601</v>
      </c>
      <c r="G30" s="51" t="s">
        <v>2829</v>
      </c>
      <c r="H30">
        <v>3</v>
      </c>
    </row>
    <row r="31" spans="3:8" ht="32" x14ac:dyDescent="0.2">
      <c r="C31" s="41" t="s">
        <v>2528</v>
      </c>
      <c r="D31" s="41">
        <v>2001</v>
      </c>
      <c r="E31" s="40" t="s">
        <v>2603</v>
      </c>
      <c r="F31" s="51" t="s">
        <v>2810</v>
      </c>
      <c r="G31" s="41" t="s">
        <v>2811</v>
      </c>
      <c r="H31" s="41">
        <v>21</v>
      </c>
    </row>
    <row r="32" spans="3:8" ht="32" x14ac:dyDescent="0.2">
      <c r="C32" s="41" t="s">
        <v>416</v>
      </c>
      <c r="D32" s="41">
        <v>2001</v>
      </c>
      <c r="E32" s="40" t="s">
        <v>1365</v>
      </c>
      <c r="F32" s="51" t="s">
        <v>2606</v>
      </c>
      <c r="G32" s="41" t="s">
        <v>2812</v>
      </c>
      <c r="H32">
        <v>6</v>
      </c>
    </row>
    <row r="33" spans="3:8" ht="32" x14ac:dyDescent="0.2">
      <c r="C33" s="41" t="s">
        <v>416</v>
      </c>
      <c r="D33" s="41">
        <v>2007</v>
      </c>
      <c r="E33" s="40" t="s">
        <v>396</v>
      </c>
      <c r="F33" s="51" t="s">
        <v>2608</v>
      </c>
      <c r="G33" t="s">
        <v>2811</v>
      </c>
      <c r="H33">
        <v>21</v>
      </c>
    </row>
    <row r="34" spans="3:8" x14ac:dyDescent="0.2">
      <c r="C34" s="42" t="s">
        <v>144</v>
      </c>
      <c r="D34" s="42">
        <v>2010</v>
      </c>
      <c r="E34" s="43" t="s">
        <v>146</v>
      </c>
      <c r="F34" s="53" t="s">
        <v>2609</v>
      </c>
      <c r="G34" t="s">
        <v>2855</v>
      </c>
      <c r="H34">
        <v>6</v>
      </c>
    </row>
    <row r="35" spans="3:8" x14ac:dyDescent="0.2">
      <c r="C35" s="41" t="s">
        <v>900</v>
      </c>
      <c r="D35" s="41">
        <v>2014</v>
      </c>
      <c r="E35" s="40" t="s">
        <v>2610</v>
      </c>
      <c r="F35" s="51" t="s">
        <v>2611</v>
      </c>
      <c r="G35" s="51" t="s">
        <v>2611</v>
      </c>
      <c r="H35">
        <v>18</v>
      </c>
    </row>
    <row r="36" spans="3:8" ht="32" x14ac:dyDescent="0.2">
      <c r="C36" s="42" t="s">
        <v>168</v>
      </c>
      <c r="D36" s="42">
        <v>2011</v>
      </c>
      <c r="E36" s="43" t="s">
        <v>170</v>
      </c>
      <c r="F36" s="53" t="s">
        <v>2613</v>
      </c>
      <c r="G36" t="s">
        <v>2943</v>
      </c>
      <c r="H36">
        <v>12</v>
      </c>
    </row>
    <row r="37" spans="3:8" x14ac:dyDescent="0.2">
      <c r="C37" s="41" t="s">
        <v>566</v>
      </c>
      <c r="D37" s="41">
        <v>2010</v>
      </c>
      <c r="E37" s="40" t="s">
        <v>565</v>
      </c>
      <c r="F37" s="51" t="s">
        <v>2590</v>
      </c>
      <c r="G37" t="s">
        <v>1932</v>
      </c>
      <c r="H37">
        <v>12</v>
      </c>
    </row>
    <row r="38" spans="3:8" x14ac:dyDescent="0.2">
      <c r="C38" s="41" t="s">
        <v>1211</v>
      </c>
      <c r="D38" s="41">
        <v>2016</v>
      </c>
      <c r="E38" s="40" t="s">
        <v>2616</v>
      </c>
      <c r="F38" s="51" t="s">
        <v>2922</v>
      </c>
      <c r="G38" s="51" t="s">
        <v>2923</v>
      </c>
      <c r="H38">
        <v>12</v>
      </c>
    </row>
    <row r="39" spans="3:8" ht="32" x14ac:dyDescent="0.2">
      <c r="C39" s="41" t="s">
        <v>453</v>
      </c>
      <c r="D39" s="41">
        <v>2008</v>
      </c>
      <c r="E39" s="40" t="s">
        <v>452</v>
      </c>
      <c r="F39" s="51" t="s">
        <v>2619</v>
      </c>
      <c r="G39" t="s">
        <v>2845</v>
      </c>
      <c r="H39">
        <v>2.5</v>
      </c>
    </row>
    <row r="40" spans="3:8" ht="32" x14ac:dyDescent="0.2">
      <c r="C40" s="41" t="s">
        <v>574</v>
      </c>
      <c r="D40" s="41">
        <v>2010</v>
      </c>
      <c r="E40" s="40" t="s">
        <v>573</v>
      </c>
      <c r="F40" s="51" t="s">
        <v>2856</v>
      </c>
      <c r="G40" t="s">
        <v>2857</v>
      </c>
      <c r="H40">
        <v>60</v>
      </c>
    </row>
    <row r="41" spans="3:8" ht="48" x14ac:dyDescent="0.2">
      <c r="C41" s="41" t="s">
        <v>1972</v>
      </c>
      <c r="D41" s="41">
        <v>2008</v>
      </c>
      <c r="E41" s="40" t="s">
        <v>455</v>
      </c>
      <c r="F41" s="51" t="s">
        <v>1973</v>
      </c>
      <c r="G41" t="s">
        <v>2944</v>
      </c>
      <c r="H41">
        <v>30</v>
      </c>
    </row>
    <row r="42" spans="3:8" x14ac:dyDescent="0.2">
      <c r="C42" s="41" t="s">
        <v>910</v>
      </c>
      <c r="D42" s="41">
        <v>2014</v>
      </c>
      <c r="E42" s="40" t="s">
        <v>2622</v>
      </c>
      <c r="F42" s="51" t="s">
        <v>2624</v>
      </c>
      <c r="G42" s="51" t="s">
        <v>2624</v>
      </c>
      <c r="H42">
        <v>3</v>
      </c>
    </row>
    <row r="43" spans="3:8" x14ac:dyDescent="0.2">
      <c r="C43" s="42" t="s">
        <v>187</v>
      </c>
      <c r="D43" s="42">
        <v>2013</v>
      </c>
      <c r="E43" s="43" t="s">
        <v>2626</v>
      </c>
      <c r="F43" s="53" t="s">
        <v>2628</v>
      </c>
      <c r="G43" t="s">
        <v>2843</v>
      </c>
      <c r="H43">
        <v>3</v>
      </c>
    </row>
    <row r="44" spans="3:8" x14ac:dyDescent="0.2">
      <c r="C44" s="42" t="s">
        <v>205</v>
      </c>
      <c r="D44" s="42">
        <v>2014</v>
      </c>
      <c r="E44" s="43" t="s">
        <v>208</v>
      </c>
      <c r="F44" s="53" t="s">
        <v>207</v>
      </c>
      <c r="G44" s="44" t="s">
        <v>2891</v>
      </c>
      <c r="H44">
        <v>6</v>
      </c>
    </row>
    <row r="45" spans="3:8" x14ac:dyDescent="0.2">
      <c r="C45" s="41" t="s">
        <v>766</v>
      </c>
      <c r="D45" s="41">
        <v>2013</v>
      </c>
      <c r="E45" s="40" t="s">
        <v>2629</v>
      </c>
      <c r="F45" s="51" t="s">
        <v>772</v>
      </c>
      <c r="G45" t="s">
        <v>2876</v>
      </c>
      <c r="H45">
        <v>180</v>
      </c>
    </row>
    <row r="46" spans="3:8" x14ac:dyDescent="0.2">
      <c r="C46" s="41" t="s">
        <v>774</v>
      </c>
      <c r="D46" s="41">
        <v>2013</v>
      </c>
      <c r="E46" s="40" t="s">
        <v>775</v>
      </c>
      <c r="F46" s="51" t="s">
        <v>2631</v>
      </c>
      <c r="G46" t="s">
        <v>2877</v>
      </c>
      <c r="H46">
        <v>6</v>
      </c>
    </row>
    <row r="47" spans="3:8" ht="32" x14ac:dyDescent="0.2">
      <c r="C47" s="42" t="s">
        <v>209</v>
      </c>
      <c r="D47" s="42">
        <v>2014</v>
      </c>
      <c r="E47" s="43" t="s">
        <v>212</v>
      </c>
      <c r="F47" s="53" t="s">
        <v>2892</v>
      </c>
      <c r="G47" s="44" t="s">
        <v>2893</v>
      </c>
      <c r="H47">
        <v>3</v>
      </c>
    </row>
    <row r="48" spans="3:8" ht="32" x14ac:dyDescent="0.2">
      <c r="C48" s="41" t="s">
        <v>1225</v>
      </c>
      <c r="D48" s="41">
        <v>2016</v>
      </c>
      <c r="E48" s="40" t="s">
        <v>2632</v>
      </c>
      <c r="F48" s="51" t="s">
        <v>2633</v>
      </c>
      <c r="G48" s="51" t="s">
        <v>2924</v>
      </c>
      <c r="H48">
        <v>6</v>
      </c>
    </row>
    <row r="49" spans="3:8" x14ac:dyDescent="0.2">
      <c r="C49" s="41" t="s">
        <v>678</v>
      </c>
      <c r="D49" s="41">
        <v>2007</v>
      </c>
      <c r="E49" s="40" t="s">
        <v>2634</v>
      </c>
      <c r="F49" s="51" t="s">
        <v>2635</v>
      </c>
      <c r="G49" t="s">
        <v>2832</v>
      </c>
      <c r="H49">
        <v>24</v>
      </c>
    </row>
    <row r="50" spans="3:8" x14ac:dyDescent="0.2">
      <c r="C50" s="42" t="s">
        <v>77</v>
      </c>
      <c r="D50" s="42">
        <v>2007</v>
      </c>
      <c r="E50" s="43" t="s">
        <v>81</v>
      </c>
      <c r="F50" s="53" t="s">
        <v>79</v>
      </c>
      <c r="G50" t="s">
        <v>2833</v>
      </c>
      <c r="H50">
        <v>2</v>
      </c>
    </row>
    <row r="51" spans="3:8" x14ac:dyDescent="0.2">
      <c r="C51" s="42" t="s">
        <v>216</v>
      </c>
      <c r="D51" s="42">
        <v>2014</v>
      </c>
      <c r="E51" s="43" t="s">
        <v>218</v>
      </c>
      <c r="F51" s="53" t="s">
        <v>217</v>
      </c>
      <c r="G51" s="44" t="s">
        <v>2894</v>
      </c>
      <c r="H51">
        <v>36</v>
      </c>
    </row>
    <row r="52" spans="3:8" x14ac:dyDescent="0.2">
      <c r="C52" s="42" t="s">
        <v>93</v>
      </c>
      <c r="D52" s="42">
        <v>2008</v>
      </c>
      <c r="E52" s="43" t="s">
        <v>98</v>
      </c>
      <c r="F52" s="53" t="s">
        <v>96</v>
      </c>
      <c r="G52" t="s">
        <v>2846</v>
      </c>
      <c r="H52">
        <v>6</v>
      </c>
    </row>
    <row r="53" spans="3:8" ht="32" x14ac:dyDescent="0.2">
      <c r="C53" s="41" t="s">
        <v>586</v>
      </c>
      <c r="D53" s="41">
        <v>2010</v>
      </c>
      <c r="E53" s="40" t="s">
        <v>585</v>
      </c>
      <c r="F53" s="51" t="s">
        <v>2640</v>
      </c>
      <c r="G53" t="s">
        <v>2858</v>
      </c>
      <c r="H53">
        <v>18</v>
      </c>
    </row>
    <row r="54" spans="3:8" ht="32" x14ac:dyDescent="0.2">
      <c r="C54" s="41" t="s">
        <v>685</v>
      </c>
      <c r="D54" s="41">
        <v>2012</v>
      </c>
      <c r="E54" s="40" t="s">
        <v>684</v>
      </c>
      <c r="F54" s="51" t="s">
        <v>738</v>
      </c>
      <c r="G54" t="s">
        <v>2873</v>
      </c>
      <c r="H54">
        <v>68</v>
      </c>
    </row>
    <row r="55" spans="3:8" ht="32" x14ac:dyDescent="0.2">
      <c r="C55" s="41" t="s">
        <v>2119</v>
      </c>
      <c r="D55" s="41">
        <v>2002</v>
      </c>
      <c r="E55" s="40" t="s">
        <v>2641</v>
      </c>
      <c r="F55" s="51" t="s">
        <v>2642</v>
      </c>
      <c r="G55" t="s">
        <v>2817</v>
      </c>
      <c r="H55">
        <v>1.75</v>
      </c>
    </row>
    <row r="56" spans="3:8" x14ac:dyDescent="0.2">
      <c r="C56" s="42" t="s">
        <v>64</v>
      </c>
      <c r="D56" s="42">
        <v>2007</v>
      </c>
      <c r="E56" s="43" t="s">
        <v>68</v>
      </c>
      <c r="F56" s="53" t="s">
        <v>2834</v>
      </c>
      <c r="G56" t="s">
        <v>1932</v>
      </c>
      <c r="H56">
        <v>12</v>
      </c>
    </row>
    <row r="57" spans="3:8" ht="32" x14ac:dyDescent="0.2">
      <c r="C57" s="41" t="s">
        <v>1029</v>
      </c>
      <c r="D57" s="41">
        <v>2015</v>
      </c>
      <c r="E57" s="40" t="s">
        <v>1033</v>
      </c>
      <c r="F57" s="51" t="s">
        <v>1030</v>
      </c>
      <c r="G57" s="51" t="s">
        <v>2901</v>
      </c>
      <c r="H57">
        <v>12</v>
      </c>
    </row>
    <row r="58" spans="3:8" ht="32" x14ac:dyDescent="0.2">
      <c r="C58" s="41" t="s">
        <v>413</v>
      </c>
      <c r="D58" s="41">
        <v>2007</v>
      </c>
      <c r="E58" s="40" t="s">
        <v>409</v>
      </c>
      <c r="F58" s="51" t="s">
        <v>410</v>
      </c>
      <c r="G58" t="s">
        <v>2835</v>
      </c>
      <c r="H58">
        <v>15</v>
      </c>
    </row>
    <row r="59" spans="3:8" ht="32" x14ac:dyDescent="0.2">
      <c r="C59" s="41" t="s">
        <v>918</v>
      </c>
      <c r="D59" s="41">
        <v>2014</v>
      </c>
      <c r="E59" s="40" t="s">
        <v>917</v>
      </c>
      <c r="F59" s="51" t="s">
        <v>921</v>
      </c>
      <c r="G59" s="44" t="s">
        <v>2895</v>
      </c>
      <c r="H59">
        <v>12</v>
      </c>
    </row>
    <row r="60" spans="3:8" x14ac:dyDescent="0.2">
      <c r="C60" s="42" t="s">
        <v>179</v>
      </c>
      <c r="D60" s="42">
        <v>2013</v>
      </c>
      <c r="E60" s="43" t="s">
        <v>182</v>
      </c>
      <c r="F60" s="53" t="s">
        <v>181</v>
      </c>
      <c r="G60" t="s">
        <v>2878</v>
      </c>
      <c r="H60">
        <v>12</v>
      </c>
    </row>
    <row r="61" spans="3:8" ht="32" x14ac:dyDescent="0.2">
      <c r="C61" s="41" t="s">
        <v>928</v>
      </c>
      <c r="D61" s="41">
        <v>2015</v>
      </c>
      <c r="E61" s="40" t="s">
        <v>1042</v>
      </c>
      <c r="F61" s="51" t="s">
        <v>2903</v>
      </c>
      <c r="G61" s="51" t="s">
        <v>2902</v>
      </c>
      <c r="H61">
        <v>24</v>
      </c>
    </row>
    <row r="62" spans="3:8" ht="32" x14ac:dyDescent="0.2">
      <c r="C62" s="41" t="s">
        <v>700</v>
      </c>
      <c r="D62" s="41">
        <v>2012</v>
      </c>
      <c r="E62" s="40" t="s">
        <v>701</v>
      </c>
      <c r="F62" s="51" t="s">
        <v>2647</v>
      </c>
      <c r="G62" t="s">
        <v>2874</v>
      </c>
      <c r="H62">
        <v>63</v>
      </c>
    </row>
    <row r="63" spans="3:8" ht="32" x14ac:dyDescent="0.2">
      <c r="C63" s="41" t="s">
        <v>591</v>
      </c>
      <c r="D63" s="41">
        <v>2010</v>
      </c>
      <c r="E63" s="40" t="s">
        <v>590</v>
      </c>
      <c r="F63" s="51" t="s">
        <v>2649</v>
      </c>
      <c r="G63" t="s">
        <v>2859</v>
      </c>
      <c r="H63">
        <v>1.75</v>
      </c>
    </row>
    <row r="64" spans="3:8" ht="32" x14ac:dyDescent="0.2">
      <c r="C64" s="41" t="s">
        <v>591</v>
      </c>
      <c r="D64" s="41">
        <v>2014</v>
      </c>
      <c r="E64" s="40" t="s">
        <v>2650</v>
      </c>
      <c r="F64" s="51" t="s">
        <v>2896</v>
      </c>
      <c r="G64" s="56" t="s">
        <v>2945</v>
      </c>
      <c r="H64">
        <v>1.5</v>
      </c>
    </row>
    <row r="65" spans="3:8" x14ac:dyDescent="0.2">
      <c r="C65" s="41" t="s">
        <v>1610</v>
      </c>
      <c r="D65" s="41">
        <v>2013</v>
      </c>
      <c r="E65" s="40" t="s">
        <v>2651</v>
      </c>
      <c r="F65" s="51" t="s">
        <v>2652</v>
      </c>
      <c r="G65" t="s">
        <v>1612</v>
      </c>
      <c r="H65">
        <v>1</v>
      </c>
    </row>
    <row r="66" spans="3:8" x14ac:dyDescent="0.2">
      <c r="C66" s="41" t="s">
        <v>2946</v>
      </c>
      <c r="D66" s="41">
        <v>2015</v>
      </c>
      <c r="E66" s="40" t="s">
        <v>1056</v>
      </c>
      <c r="F66" s="51" t="s">
        <v>1060</v>
      </c>
      <c r="G66" s="51" t="s">
        <v>2904</v>
      </c>
      <c r="H66">
        <v>1</v>
      </c>
    </row>
    <row r="67" spans="3:8" ht="32" x14ac:dyDescent="0.2">
      <c r="C67" s="41" t="s">
        <v>1071</v>
      </c>
      <c r="D67" s="41">
        <v>2015</v>
      </c>
      <c r="E67" s="40" t="s">
        <v>2655</v>
      </c>
      <c r="F67" s="51" t="s">
        <v>2905</v>
      </c>
      <c r="G67" s="51" t="s">
        <v>2906</v>
      </c>
      <c r="H67">
        <v>6</v>
      </c>
    </row>
    <row r="68" spans="3:8" ht="32" x14ac:dyDescent="0.2">
      <c r="C68" s="41" t="s">
        <v>1064</v>
      </c>
      <c r="D68" s="41">
        <v>2015</v>
      </c>
      <c r="E68" s="40" t="s">
        <v>2657</v>
      </c>
      <c r="F68" s="51" t="s">
        <v>2658</v>
      </c>
      <c r="G68" s="51" t="s">
        <v>2909</v>
      </c>
      <c r="H68">
        <v>36</v>
      </c>
    </row>
    <row r="69" spans="3:8" x14ac:dyDescent="0.2">
      <c r="C69" s="45" t="s">
        <v>2541</v>
      </c>
      <c r="D69" s="45">
        <v>2007</v>
      </c>
      <c r="E69" s="46" t="s">
        <v>2796</v>
      </c>
      <c r="F69" s="54" t="s">
        <v>435</v>
      </c>
      <c r="G69" t="s">
        <v>2844</v>
      </c>
      <c r="H69">
        <v>3</v>
      </c>
    </row>
    <row r="70" spans="3:8" x14ac:dyDescent="0.2">
      <c r="C70" s="41" t="s">
        <v>511</v>
      </c>
      <c r="D70" s="41">
        <v>2009</v>
      </c>
      <c r="E70" s="40" t="s">
        <v>510</v>
      </c>
      <c r="F70" s="51" t="s">
        <v>2659</v>
      </c>
      <c r="G70" t="s">
        <v>1929</v>
      </c>
      <c r="H70">
        <v>6</v>
      </c>
    </row>
    <row r="71" spans="3:8" x14ac:dyDescent="0.2">
      <c r="C71" s="42" t="s">
        <v>111</v>
      </c>
      <c r="D71" s="42">
        <v>2008</v>
      </c>
      <c r="E71" s="43" t="s">
        <v>116</v>
      </c>
      <c r="F71" s="53" t="s">
        <v>2661</v>
      </c>
      <c r="G71" t="s">
        <v>2847</v>
      </c>
      <c r="H71">
        <v>12</v>
      </c>
    </row>
    <row r="72" spans="3:8" ht="32" x14ac:dyDescent="0.2">
      <c r="C72" s="41" t="s">
        <v>789</v>
      </c>
      <c r="D72" s="41">
        <v>2015</v>
      </c>
      <c r="E72" s="40" t="s">
        <v>2663</v>
      </c>
      <c r="F72" s="51" t="s">
        <v>2908</v>
      </c>
      <c r="G72" s="51" t="s">
        <v>2907</v>
      </c>
      <c r="H72">
        <v>90</v>
      </c>
    </row>
    <row r="73" spans="3:8" x14ac:dyDescent="0.2">
      <c r="C73" s="42" t="s">
        <v>161</v>
      </c>
      <c r="D73" s="42">
        <v>2011</v>
      </c>
      <c r="E73" s="43" t="s">
        <v>164</v>
      </c>
      <c r="F73" s="53" t="s">
        <v>2667</v>
      </c>
      <c r="G73" t="s">
        <v>2867</v>
      </c>
      <c r="H73">
        <v>36</v>
      </c>
    </row>
    <row r="74" spans="3:8" ht="32" x14ac:dyDescent="0.2">
      <c r="C74" s="41" t="s">
        <v>636</v>
      </c>
      <c r="D74" s="41">
        <v>2011</v>
      </c>
      <c r="E74" s="40" t="s">
        <v>2668</v>
      </c>
      <c r="F74" s="51" t="s">
        <v>2803</v>
      </c>
      <c r="G74" t="s">
        <v>2868</v>
      </c>
      <c r="H74">
        <v>22</v>
      </c>
    </row>
    <row r="75" spans="3:8" x14ac:dyDescent="0.2">
      <c r="C75" s="41" t="s">
        <v>1089</v>
      </c>
      <c r="D75" s="41">
        <v>2015</v>
      </c>
      <c r="E75" s="40" t="s">
        <v>2671</v>
      </c>
      <c r="F75" s="51" t="s">
        <v>2672</v>
      </c>
      <c r="G75" s="51" t="s">
        <v>2910</v>
      </c>
      <c r="H75">
        <v>36</v>
      </c>
    </row>
    <row r="76" spans="3:8" x14ac:dyDescent="0.2">
      <c r="C76" s="41" t="s">
        <v>1096</v>
      </c>
      <c r="D76" s="41">
        <v>2015</v>
      </c>
      <c r="E76" s="40" t="s">
        <v>2674</v>
      </c>
      <c r="F76" s="51" t="s">
        <v>2912</v>
      </c>
      <c r="G76" s="51" t="s">
        <v>2911</v>
      </c>
      <c r="H76">
        <v>35</v>
      </c>
    </row>
    <row r="77" spans="3:8" ht="32" x14ac:dyDescent="0.2">
      <c r="C77" s="41" t="s">
        <v>1103</v>
      </c>
      <c r="D77" s="41">
        <v>2015</v>
      </c>
      <c r="E77" s="40" t="s">
        <v>2676</v>
      </c>
      <c r="F77" s="51" t="s">
        <v>2913</v>
      </c>
      <c r="G77" s="51" t="s">
        <v>2816</v>
      </c>
      <c r="H77">
        <v>6</v>
      </c>
    </row>
    <row r="78" spans="3:8" ht="32" x14ac:dyDescent="0.2">
      <c r="C78" s="41" t="s">
        <v>638</v>
      </c>
      <c r="D78" s="41">
        <v>2011</v>
      </c>
      <c r="E78" s="40" t="s">
        <v>637</v>
      </c>
      <c r="F78" s="51" t="s">
        <v>2804</v>
      </c>
      <c r="G78" t="s">
        <v>1941</v>
      </c>
      <c r="H78">
        <v>12</v>
      </c>
    </row>
    <row r="79" spans="3:8" x14ac:dyDescent="0.2">
      <c r="C79" s="41" t="s">
        <v>1113</v>
      </c>
      <c r="D79" s="41">
        <v>2015</v>
      </c>
      <c r="E79" s="40" t="s">
        <v>2679</v>
      </c>
      <c r="F79" s="51" t="s">
        <v>2680</v>
      </c>
      <c r="G79" s="51" t="s">
        <v>2914</v>
      </c>
      <c r="H79">
        <v>12</v>
      </c>
    </row>
    <row r="80" spans="3:8" x14ac:dyDescent="0.2">
      <c r="C80" s="41" t="s">
        <v>796</v>
      </c>
      <c r="D80" s="41">
        <v>2013</v>
      </c>
      <c r="E80" s="40" t="s">
        <v>2682</v>
      </c>
      <c r="F80" s="51" t="s">
        <v>2683</v>
      </c>
      <c r="G80" t="s">
        <v>2879</v>
      </c>
      <c r="H80">
        <v>12</v>
      </c>
    </row>
    <row r="81" spans="3:8" ht="32" x14ac:dyDescent="0.2">
      <c r="C81" s="41" t="s">
        <v>470</v>
      </c>
      <c r="D81" s="41">
        <v>2008</v>
      </c>
      <c r="E81" s="40" t="s">
        <v>469</v>
      </c>
      <c r="F81" s="51" t="s">
        <v>2684</v>
      </c>
      <c r="G81" t="s">
        <v>2848</v>
      </c>
      <c r="H81">
        <v>30</v>
      </c>
    </row>
    <row r="82" spans="3:8" ht="32" x14ac:dyDescent="0.2">
      <c r="C82" s="41" t="s">
        <v>1256</v>
      </c>
      <c r="D82" s="41">
        <v>2016</v>
      </c>
      <c r="E82" s="40" t="s">
        <v>2686</v>
      </c>
      <c r="F82" s="51" t="s">
        <v>1259</v>
      </c>
      <c r="G82" s="51" t="s">
        <v>2925</v>
      </c>
      <c r="H82">
        <v>25</v>
      </c>
    </row>
    <row r="83" spans="3:8" ht="32" x14ac:dyDescent="0.2">
      <c r="C83" s="45" t="s">
        <v>519</v>
      </c>
      <c r="D83" s="45">
        <v>2015</v>
      </c>
      <c r="E83" s="46" t="s">
        <v>518</v>
      </c>
      <c r="F83" s="54" t="s">
        <v>521</v>
      </c>
      <c r="G83" s="51" t="s">
        <v>2915</v>
      </c>
      <c r="H83">
        <v>60</v>
      </c>
    </row>
    <row r="84" spans="3:8" ht="32" x14ac:dyDescent="0.2">
      <c r="C84" s="41" t="s">
        <v>2051</v>
      </c>
      <c r="D84" s="41">
        <v>2004</v>
      </c>
      <c r="E84" s="40" t="s">
        <v>2689</v>
      </c>
      <c r="F84" s="51" t="s">
        <v>2690</v>
      </c>
      <c r="G84" t="s">
        <v>2822</v>
      </c>
      <c r="H84">
        <v>7</v>
      </c>
    </row>
    <row r="85" spans="3:8" x14ac:dyDescent="0.2">
      <c r="C85" s="42" t="s">
        <v>58</v>
      </c>
      <c r="D85" s="42">
        <v>2007</v>
      </c>
      <c r="E85" s="43" t="s">
        <v>62</v>
      </c>
      <c r="F85" s="53" t="s">
        <v>2691</v>
      </c>
      <c r="G85" t="s">
        <v>2836</v>
      </c>
      <c r="H85">
        <v>24</v>
      </c>
    </row>
    <row r="86" spans="3:8" ht="32" x14ac:dyDescent="0.2">
      <c r="C86" s="41" t="s">
        <v>524</v>
      </c>
      <c r="D86" s="41">
        <v>2013</v>
      </c>
      <c r="E86" s="40" t="s">
        <v>814</v>
      </c>
      <c r="F86" s="51" t="s">
        <v>2692</v>
      </c>
      <c r="G86" t="s">
        <v>2880</v>
      </c>
      <c r="H86">
        <v>1</v>
      </c>
    </row>
    <row r="87" spans="3:8" x14ac:dyDescent="0.2">
      <c r="C87" s="41" t="s">
        <v>1305</v>
      </c>
      <c r="D87" s="41">
        <v>2017</v>
      </c>
      <c r="E87" s="40" t="s">
        <v>2693</v>
      </c>
      <c r="F87" s="51" t="s">
        <v>2694</v>
      </c>
      <c r="G87" s="51" t="s">
        <v>2694</v>
      </c>
      <c r="H87">
        <v>6</v>
      </c>
    </row>
    <row r="88" spans="3:8" ht="32" x14ac:dyDescent="0.2">
      <c r="C88" s="41" t="s">
        <v>1128</v>
      </c>
      <c r="D88" s="41">
        <v>2014</v>
      </c>
      <c r="E88" s="40" t="s">
        <v>2696</v>
      </c>
      <c r="F88" s="51" t="s">
        <v>2697</v>
      </c>
      <c r="G88" s="44" t="s">
        <v>2897</v>
      </c>
      <c r="H88">
        <v>7</v>
      </c>
    </row>
    <row r="89" spans="3:8" x14ac:dyDescent="0.2">
      <c r="C89" s="42" t="s">
        <v>2523</v>
      </c>
      <c r="D89" s="42">
        <v>2005</v>
      </c>
      <c r="E89" s="43" t="s">
        <v>23</v>
      </c>
      <c r="F89" s="53" t="s">
        <v>22</v>
      </c>
      <c r="G89" s="51" t="s">
        <v>2935</v>
      </c>
      <c r="H89">
        <v>8</v>
      </c>
    </row>
    <row r="90" spans="3:8" ht="32" x14ac:dyDescent="0.2">
      <c r="C90" s="41" t="s">
        <v>303</v>
      </c>
      <c r="D90" s="41">
        <v>2005</v>
      </c>
      <c r="E90" s="40" t="s">
        <v>299</v>
      </c>
      <c r="F90" s="52" t="s">
        <v>2805</v>
      </c>
      <c r="G90" t="s">
        <v>2827</v>
      </c>
      <c r="H90">
        <v>7</v>
      </c>
    </row>
    <row r="91" spans="3:8" ht="32" x14ac:dyDescent="0.2">
      <c r="C91" s="41" t="s">
        <v>362</v>
      </c>
      <c r="D91" s="41">
        <v>2006</v>
      </c>
      <c r="E91" s="40" t="s">
        <v>357</v>
      </c>
      <c r="F91" s="51" t="s">
        <v>2701</v>
      </c>
      <c r="G91" t="s">
        <v>1941</v>
      </c>
      <c r="H91">
        <v>12</v>
      </c>
    </row>
    <row r="92" spans="3:8" ht="32" x14ac:dyDescent="0.2">
      <c r="C92" s="41" t="s">
        <v>337</v>
      </c>
      <c r="D92" s="41">
        <v>2005</v>
      </c>
      <c r="E92" s="40" t="s">
        <v>316</v>
      </c>
      <c r="F92" s="51" t="s">
        <v>2806</v>
      </c>
      <c r="G92" t="s">
        <v>2816</v>
      </c>
      <c r="H92">
        <v>6</v>
      </c>
    </row>
    <row r="93" spans="3:8" ht="32" x14ac:dyDescent="0.2">
      <c r="C93" s="41" t="s">
        <v>1373</v>
      </c>
      <c r="D93" s="41">
        <v>2001</v>
      </c>
      <c r="E93" s="40" t="s">
        <v>2703</v>
      </c>
      <c r="F93" s="51" t="s">
        <v>2704</v>
      </c>
      <c r="G93" t="s">
        <v>2813</v>
      </c>
      <c r="H93">
        <v>3</v>
      </c>
    </row>
    <row r="94" spans="3:8" x14ac:dyDescent="0.2">
      <c r="C94" s="41" t="s">
        <v>727</v>
      </c>
      <c r="D94" s="41">
        <v>2012</v>
      </c>
      <c r="E94" s="40" t="s">
        <v>725</v>
      </c>
      <c r="F94" s="51" t="s">
        <v>2705</v>
      </c>
      <c r="G94" t="s">
        <v>2875</v>
      </c>
      <c r="H94">
        <v>12</v>
      </c>
    </row>
    <row r="95" spans="3:8" x14ac:dyDescent="0.2">
      <c r="C95" s="42" t="s">
        <v>213</v>
      </c>
      <c r="D95" s="42">
        <v>2014</v>
      </c>
      <c r="E95" s="43" t="s">
        <v>215</v>
      </c>
      <c r="F95" s="53" t="s">
        <v>53</v>
      </c>
      <c r="G95" s="53" t="s">
        <v>2898</v>
      </c>
      <c r="H95">
        <v>6</v>
      </c>
    </row>
    <row r="96" spans="3:8" ht="32" x14ac:dyDescent="0.2">
      <c r="C96" s="41" t="s">
        <v>828</v>
      </c>
      <c r="D96" s="41">
        <v>2013</v>
      </c>
      <c r="E96" s="40" t="s">
        <v>2708</v>
      </c>
      <c r="F96" s="51" t="s">
        <v>2807</v>
      </c>
      <c r="G96" t="s">
        <v>2947</v>
      </c>
      <c r="H96">
        <v>36</v>
      </c>
    </row>
    <row r="97" spans="3:8" x14ac:dyDescent="0.2">
      <c r="C97" s="41" t="s">
        <v>961</v>
      </c>
      <c r="D97" s="41">
        <v>2014</v>
      </c>
      <c r="E97" s="40" t="s">
        <v>2710</v>
      </c>
      <c r="F97" s="51" t="s">
        <v>2712</v>
      </c>
      <c r="G97" s="51" t="s">
        <v>2712</v>
      </c>
      <c r="H97">
        <v>12</v>
      </c>
    </row>
    <row r="98" spans="3:8" ht="32" x14ac:dyDescent="0.2">
      <c r="C98" s="41" t="s">
        <v>645</v>
      </c>
      <c r="D98" s="41">
        <v>2011</v>
      </c>
      <c r="E98" s="40" t="s">
        <v>644</v>
      </c>
      <c r="F98" s="51" t="s">
        <v>650</v>
      </c>
      <c r="G98" t="s">
        <v>2869</v>
      </c>
      <c r="H98">
        <v>60</v>
      </c>
    </row>
    <row r="99" spans="3:8" x14ac:dyDescent="0.2">
      <c r="C99" s="41" t="s">
        <v>968</v>
      </c>
      <c r="D99" s="41">
        <v>2014</v>
      </c>
      <c r="E99" s="40" t="s">
        <v>2714</v>
      </c>
      <c r="F99" s="51" t="s">
        <v>2715</v>
      </c>
      <c r="G99" s="51" t="s">
        <v>2715</v>
      </c>
      <c r="H99">
        <v>24</v>
      </c>
    </row>
    <row r="100" spans="3:8" x14ac:dyDescent="0.2">
      <c r="C100" s="41" t="s">
        <v>2103</v>
      </c>
      <c r="D100" s="41">
        <v>2001</v>
      </c>
      <c r="E100" s="40" t="s">
        <v>2716</v>
      </c>
      <c r="F100" s="51" t="s">
        <v>2717</v>
      </c>
      <c r="G100" t="s">
        <v>2171</v>
      </c>
      <c r="H100">
        <v>15</v>
      </c>
    </row>
    <row r="101" spans="3:8" ht="32" x14ac:dyDescent="0.2">
      <c r="C101" s="41" t="s">
        <v>2483</v>
      </c>
      <c r="D101" s="41">
        <v>2007</v>
      </c>
      <c r="E101" s="40" t="s">
        <v>288</v>
      </c>
      <c r="F101" s="51" t="s">
        <v>2718</v>
      </c>
      <c r="G101" t="s">
        <v>2837</v>
      </c>
      <c r="H101">
        <v>6</v>
      </c>
    </row>
    <row r="102" spans="3:8" ht="32" x14ac:dyDescent="0.2">
      <c r="C102" s="41" t="s">
        <v>1323</v>
      </c>
      <c r="D102" s="41">
        <v>2017</v>
      </c>
      <c r="E102" s="40" t="s">
        <v>2721</v>
      </c>
      <c r="F102" s="51" t="s">
        <v>2722</v>
      </c>
      <c r="G102" s="51" t="s">
        <v>2948</v>
      </c>
      <c r="H102">
        <v>4.5</v>
      </c>
    </row>
    <row r="103" spans="3:8" x14ac:dyDescent="0.2">
      <c r="C103" s="41" t="s">
        <v>838</v>
      </c>
      <c r="D103" s="41">
        <v>2013</v>
      </c>
      <c r="E103" s="40" t="s">
        <v>2723</v>
      </c>
      <c r="F103" s="51" t="s">
        <v>2881</v>
      </c>
      <c r="G103" t="s">
        <v>2882</v>
      </c>
      <c r="H103">
        <v>1</v>
      </c>
    </row>
    <row r="104" spans="3:8" x14ac:dyDescent="0.2">
      <c r="C104" s="42" t="s">
        <v>70</v>
      </c>
      <c r="D104" s="42">
        <v>2007</v>
      </c>
      <c r="E104" s="43" t="s">
        <v>75</v>
      </c>
      <c r="F104" s="53" t="s">
        <v>2725</v>
      </c>
      <c r="G104" t="s">
        <v>2838</v>
      </c>
      <c r="H104">
        <v>12</v>
      </c>
    </row>
    <row r="105" spans="3:8" x14ac:dyDescent="0.2">
      <c r="C105" s="41" t="s">
        <v>1155</v>
      </c>
      <c r="D105" s="41">
        <v>2015</v>
      </c>
      <c r="E105" s="40" t="s">
        <v>2727</v>
      </c>
      <c r="F105" s="51" t="s">
        <v>1162</v>
      </c>
      <c r="G105" s="51" t="s">
        <v>2916</v>
      </c>
      <c r="H105">
        <v>3</v>
      </c>
    </row>
    <row r="106" spans="3:8" x14ac:dyDescent="0.2">
      <c r="C106" s="41" t="s">
        <v>1506</v>
      </c>
      <c r="D106" s="41">
        <v>2010</v>
      </c>
      <c r="E106" s="40" t="s">
        <v>1505</v>
      </c>
      <c r="F106" s="51" t="s">
        <v>1509</v>
      </c>
      <c r="G106" t="s">
        <v>2860</v>
      </c>
      <c r="H106">
        <v>1</v>
      </c>
    </row>
    <row r="107" spans="3:8" ht="48" x14ac:dyDescent="0.2">
      <c r="C107" s="41" t="s">
        <v>480</v>
      </c>
      <c r="D107" s="41">
        <v>2008</v>
      </c>
      <c r="E107" s="40" t="s">
        <v>486</v>
      </c>
      <c r="F107" s="51" t="s">
        <v>2729</v>
      </c>
      <c r="G107" t="s">
        <v>2850</v>
      </c>
      <c r="H107">
        <v>1</v>
      </c>
    </row>
    <row r="108" spans="3:8" ht="32" x14ac:dyDescent="0.2">
      <c r="C108" s="41" t="s">
        <v>480</v>
      </c>
      <c r="D108" s="41">
        <v>2008</v>
      </c>
      <c r="E108" s="40" t="s">
        <v>479</v>
      </c>
      <c r="F108" s="51" t="s">
        <v>2728</v>
      </c>
      <c r="G108" t="s">
        <v>2849</v>
      </c>
      <c r="H108">
        <v>18</v>
      </c>
    </row>
    <row r="109" spans="3:8" x14ac:dyDescent="0.2">
      <c r="C109" s="45" t="s">
        <v>846</v>
      </c>
      <c r="D109" s="45">
        <v>2013</v>
      </c>
      <c r="E109" s="46" t="s">
        <v>2730</v>
      </c>
      <c r="F109" s="54" t="s">
        <v>849</v>
      </c>
      <c r="G109" s="54" t="s">
        <v>849</v>
      </c>
      <c r="H109">
        <v>3</v>
      </c>
    </row>
    <row r="110" spans="3:8" x14ac:dyDescent="0.2">
      <c r="C110" s="41" t="s">
        <v>736</v>
      </c>
      <c r="D110" s="41">
        <v>2012</v>
      </c>
      <c r="E110" s="40" t="s">
        <v>2732</v>
      </c>
      <c r="F110" s="51" t="s">
        <v>2733</v>
      </c>
      <c r="G110" s="51" t="s">
        <v>2733</v>
      </c>
      <c r="H110">
        <v>12</v>
      </c>
    </row>
    <row r="111" spans="3:8" ht="32" x14ac:dyDescent="0.2">
      <c r="C111" s="41" t="s">
        <v>336</v>
      </c>
      <c r="D111" s="41">
        <v>2007</v>
      </c>
      <c r="E111" s="40" t="s">
        <v>330</v>
      </c>
      <c r="F111" s="51" t="s">
        <v>2734</v>
      </c>
      <c r="G111" t="s">
        <v>2839</v>
      </c>
      <c r="H111">
        <v>15</v>
      </c>
    </row>
    <row r="112" spans="3:8" x14ac:dyDescent="0.2">
      <c r="C112" s="41" t="s">
        <v>373</v>
      </c>
      <c r="D112" s="41">
        <v>2005</v>
      </c>
      <c r="E112" s="40" t="s">
        <v>372</v>
      </c>
      <c r="F112" s="51" t="s">
        <v>2737</v>
      </c>
      <c r="G112" t="s">
        <v>2949</v>
      </c>
      <c r="H112">
        <v>3</v>
      </c>
    </row>
    <row r="113" spans="3:8" x14ac:dyDescent="0.2">
      <c r="C113" s="42" t="s">
        <v>147</v>
      </c>
      <c r="D113" s="42">
        <v>2010</v>
      </c>
      <c r="E113" s="43" t="s">
        <v>150</v>
      </c>
      <c r="F113" s="53" t="s">
        <v>2738</v>
      </c>
      <c r="G113" s="60" t="s">
        <v>2861</v>
      </c>
      <c r="H113">
        <v>59</v>
      </c>
    </row>
    <row r="114" spans="3:8" x14ac:dyDescent="0.2">
      <c r="C114" s="42" t="s">
        <v>2521</v>
      </c>
      <c r="D114" s="42">
        <v>2005</v>
      </c>
      <c r="E114" s="43" t="s">
        <v>38</v>
      </c>
      <c r="F114" s="53" t="s">
        <v>232</v>
      </c>
      <c r="G114" s="53" t="s">
        <v>232</v>
      </c>
      <c r="H114">
        <v>24</v>
      </c>
    </row>
    <row r="115" spans="3:8" ht="32" x14ac:dyDescent="0.2">
      <c r="C115" s="41" t="s">
        <v>1273</v>
      </c>
      <c r="D115" s="41">
        <v>2016</v>
      </c>
      <c r="E115" s="40" t="s">
        <v>2739</v>
      </c>
      <c r="F115" s="51" t="s">
        <v>2740</v>
      </c>
      <c r="G115" s="61" t="s">
        <v>2926</v>
      </c>
      <c r="H115">
        <v>6</v>
      </c>
    </row>
    <row r="116" spans="3:8" x14ac:dyDescent="0.2">
      <c r="C116" s="41" t="s">
        <v>2111</v>
      </c>
      <c r="D116" s="41">
        <v>2003</v>
      </c>
      <c r="E116" s="40" t="s">
        <v>2741</v>
      </c>
      <c r="F116" s="51" t="s">
        <v>2742</v>
      </c>
      <c r="G116" t="s">
        <v>2821</v>
      </c>
      <c r="H116">
        <v>3</v>
      </c>
    </row>
    <row r="117" spans="3:8" ht="32" x14ac:dyDescent="0.2">
      <c r="C117" s="41" t="s">
        <v>1278</v>
      </c>
      <c r="D117" s="41">
        <v>2016</v>
      </c>
      <c r="E117" s="40" t="s">
        <v>1277</v>
      </c>
      <c r="F117" s="51" t="s">
        <v>2744</v>
      </c>
      <c r="G117" s="51" t="s">
        <v>2927</v>
      </c>
      <c r="H117">
        <v>50</v>
      </c>
    </row>
    <row r="118" spans="3:8" x14ac:dyDescent="0.2">
      <c r="C118" s="41" t="s">
        <v>528</v>
      </c>
      <c r="D118" s="41">
        <v>2009</v>
      </c>
      <c r="E118" s="40" t="s">
        <v>527</v>
      </c>
      <c r="F118" s="51" t="s">
        <v>531</v>
      </c>
      <c r="G118" t="s">
        <v>2852</v>
      </c>
      <c r="H118">
        <v>48</v>
      </c>
    </row>
    <row r="119" spans="3:8" x14ac:dyDescent="0.2">
      <c r="C119" s="41" t="s">
        <v>2064</v>
      </c>
      <c r="D119" s="41">
        <v>2004</v>
      </c>
      <c r="E119" s="40" t="s">
        <v>2746</v>
      </c>
      <c r="F119" s="51" t="s">
        <v>2747</v>
      </c>
      <c r="G119" t="s">
        <v>2823</v>
      </c>
      <c r="H119">
        <v>1.5</v>
      </c>
    </row>
    <row r="120" spans="3:8" x14ac:dyDescent="0.2">
      <c r="C120" s="42" t="s">
        <v>120</v>
      </c>
      <c r="D120" s="42">
        <v>2010</v>
      </c>
      <c r="E120" s="43" t="s">
        <v>153</v>
      </c>
      <c r="F120" s="53" t="s">
        <v>2748</v>
      </c>
      <c r="G120" s="62" t="s">
        <v>2748</v>
      </c>
      <c r="H120">
        <v>6</v>
      </c>
    </row>
    <row r="121" spans="3:8" x14ac:dyDescent="0.2">
      <c r="C121" s="42" t="s">
        <v>42</v>
      </c>
      <c r="D121" s="42">
        <v>2007</v>
      </c>
      <c r="E121" s="43" t="s">
        <v>47</v>
      </c>
      <c r="F121" s="53" t="s">
        <v>2841</v>
      </c>
      <c r="G121" s="60" t="s">
        <v>2840</v>
      </c>
      <c r="H121">
        <v>6</v>
      </c>
    </row>
    <row r="122" spans="3:8" x14ac:dyDescent="0.2">
      <c r="C122" s="41" t="s">
        <v>1334</v>
      </c>
      <c r="D122" s="41">
        <v>2017</v>
      </c>
      <c r="E122" s="40" t="s">
        <v>2750</v>
      </c>
      <c r="F122" s="51" t="s">
        <v>2751</v>
      </c>
      <c r="G122" s="51" t="s">
        <v>2932</v>
      </c>
      <c r="H122">
        <v>3</v>
      </c>
    </row>
    <row r="123" spans="3:8" x14ac:dyDescent="0.2">
      <c r="C123" s="42" t="s">
        <v>50</v>
      </c>
      <c r="D123" s="42">
        <v>2007</v>
      </c>
      <c r="E123" s="43" t="s">
        <v>2753</v>
      </c>
      <c r="F123" s="53" t="s">
        <v>2748</v>
      </c>
      <c r="G123" s="53" t="s">
        <v>2748</v>
      </c>
      <c r="H123">
        <v>6</v>
      </c>
    </row>
    <row r="124" spans="3:8" x14ac:dyDescent="0.2">
      <c r="C124" s="41" t="s">
        <v>338</v>
      </c>
      <c r="D124" s="41">
        <v>2007</v>
      </c>
      <c r="E124" s="40" t="s">
        <v>2754</v>
      </c>
      <c r="F124" s="51" t="s">
        <v>2842</v>
      </c>
      <c r="G124" s="61" t="s">
        <v>2842</v>
      </c>
      <c r="H124">
        <v>24</v>
      </c>
    </row>
    <row r="125" spans="3:8" ht="32" x14ac:dyDescent="0.2">
      <c r="C125" s="41" t="s">
        <v>1512</v>
      </c>
      <c r="D125" s="41">
        <v>2010</v>
      </c>
      <c r="E125" s="40" t="s">
        <v>2756</v>
      </c>
      <c r="F125" s="51" t="s">
        <v>2757</v>
      </c>
      <c r="G125" s="60" t="s">
        <v>2862</v>
      </c>
      <c r="H125">
        <v>5</v>
      </c>
    </row>
    <row r="126" spans="3:8" x14ac:dyDescent="0.2">
      <c r="C126" s="41" t="s">
        <v>1413</v>
      </c>
      <c r="D126" s="41">
        <v>2006</v>
      </c>
      <c r="E126" s="40" t="s">
        <v>2758</v>
      </c>
      <c r="F126" s="51" t="s">
        <v>2759</v>
      </c>
      <c r="G126" t="s">
        <v>2829</v>
      </c>
      <c r="H126">
        <v>3</v>
      </c>
    </row>
    <row r="127" spans="3:8" ht="32" x14ac:dyDescent="0.2">
      <c r="C127" s="41" t="s">
        <v>1618</v>
      </c>
      <c r="D127" s="41">
        <v>2013</v>
      </c>
      <c r="E127" s="40" t="s">
        <v>2760</v>
      </c>
      <c r="F127" s="51" t="s">
        <v>2761</v>
      </c>
      <c r="G127" t="s">
        <v>2883</v>
      </c>
      <c r="H127">
        <v>3</v>
      </c>
    </row>
    <row r="128" spans="3:8" ht="32" x14ac:dyDescent="0.2">
      <c r="C128" s="41" t="s">
        <v>1421</v>
      </c>
      <c r="D128" s="41">
        <v>2006</v>
      </c>
      <c r="E128" s="40" t="s">
        <v>2763</v>
      </c>
      <c r="F128" s="51" t="s">
        <v>2764</v>
      </c>
      <c r="G128" s="60" t="s">
        <v>2830</v>
      </c>
      <c r="H128">
        <v>6</v>
      </c>
    </row>
    <row r="129" spans="3:8" ht="32" x14ac:dyDescent="0.2">
      <c r="C129" s="41" t="s">
        <v>2089</v>
      </c>
      <c r="D129" s="41">
        <v>2004</v>
      </c>
      <c r="E129" s="40" t="s">
        <v>2766</v>
      </c>
      <c r="F129" s="51" t="s">
        <v>2767</v>
      </c>
      <c r="G129" t="s">
        <v>2824</v>
      </c>
      <c r="H129">
        <v>14</v>
      </c>
    </row>
    <row r="130" spans="3:8" ht="48" x14ac:dyDescent="0.2">
      <c r="C130" s="45" t="s">
        <v>1626</v>
      </c>
      <c r="D130" s="45">
        <v>2013</v>
      </c>
      <c r="E130" s="46" t="s">
        <v>1627</v>
      </c>
      <c r="F130" s="54" t="s">
        <v>2768</v>
      </c>
      <c r="G130" s="60" t="s">
        <v>2884</v>
      </c>
      <c r="H130">
        <v>3</v>
      </c>
    </row>
    <row r="131" spans="3:8" x14ac:dyDescent="0.2">
      <c r="C131" s="41" t="s">
        <v>1457</v>
      </c>
      <c r="D131" s="41">
        <v>2008</v>
      </c>
      <c r="E131" s="40" t="s">
        <v>2770</v>
      </c>
      <c r="F131" s="51" t="s">
        <v>2771</v>
      </c>
      <c r="G131" t="s">
        <v>2851</v>
      </c>
      <c r="H131">
        <v>12</v>
      </c>
    </row>
    <row r="132" spans="3:8" x14ac:dyDescent="0.2">
      <c r="C132" s="41" t="s">
        <v>1441</v>
      </c>
      <c r="D132" s="41">
        <v>2007</v>
      </c>
      <c r="E132" s="40" t="s">
        <v>2773</v>
      </c>
      <c r="F132" s="51" t="s">
        <v>2774</v>
      </c>
      <c r="G132" t="s">
        <v>1442</v>
      </c>
      <c r="H132">
        <v>3</v>
      </c>
    </row>
    <row r="133" spans="3:8" x14ac:dyDescent="0.2">
      <c r="C133" s="41" t="s">
        <v>1680</v>
      </c>
      <c r="D133" s="41">
        <v>2015</v>
      </c>
      <c r="E133" s="40" t="s">
        <v>2775</v>
      </c>
      <c r="F133" s="51" t="s">
        <v>1681</v>
      </c>
      <c r="G133" s="61" t="s">
        <v>2917</v>
      </c>
      <c r="H133">
        <v>1</v>
      </c>
    </row>
    <row r="134" spans="3:8" ht="48" x14ac:dyDescent="0.2">
      <c r="C134" s="41" t="s">
        <v>1720</v>
      </c>
      <c r="D134" s="41">
        <v>2016</v>
      </c>
      <c r="E134" s="40" t="s">
        <v>1721</v>
      </c>
      <c r="F134" s="51" t="s">
        <v>2928</v>
      </c>
      <c r="G134" s="51" t="s">
        <v>2929</v>
      </c>
      <c r="H134">
        <v>24</v>
      </c>
    </row>
    <row r="135" spans="3:8" x14ac:dyDescent="0.2">
      <c r="C135" s="41" t="s">
        <v>1394</v>
      </c>
      <c r="D135" s="41">
        <v>2005</v>
      </c>
      <c r="E135" s="40" t="s">
        <v>2778</v>
      </c>
      <c r="F135" s="51" t="s">
        <v>2779</v>
      </c>
      <c r="G135" t="s">
        <v>2828</v>
      </c>
      <c r="H135">
        <v>18</v>
      </c>
    </row>
    <row r="136" spans="3:8" x14ac:dyDescent="0.2">
      <c r="C136" s="41" t="s">
        <v>1522</v>
      </c>
      <c r="D136" s="41">
        <v>2010</v>
      </c>
      <c r="E136" s="40" t="s">
        <v>1524</v>
      </c>
      <c r="F136" s="51" t="s">
        <v>2780</v>
      </c>
      <c r="G136" s="60" t="s">
        <v>2950</v>
      </c>
      <c r="H136">
        <v>2</v>
      </c>
    </row>
    <row r="137" spans="3:8" ht="32" x14ac:dyDescent="0.2">
      <c r="C137" s="41" t="s">
        <v>1688</v>
      </c>
      <c r="D137" s="41">
        <v>2016</v>
      </c>
      <c r="E137" s="40" t="s">
        <v>2781</v>
      </c>
      <c r="F137" s="51" t="s">
        <v>2782</v>
      </c>
      <c r="G137" s="51" t="s">
        <v>2930</v>
      </c>
      <c r="H137">
        <v>9</v>
      </c>
    </row>
    <row r="138" spans="3:8" ht="32" x14ac:dyDescent="0.2">
      <c r="C138" s="41" t="s">
        <v>1358</v>
      </c>
      <c r="D138" s="41">
        <v>2011</v>
      </c>
      <c r="E138" s="40" t="s">
        <v>2784</v>
      </c>
      <c r="F138" s="51" t="s">
        <v>2785</v>
      </c>
      <c r="G138" t="s">
        <v>2870</v>
      </c>
      <c r="H138">
        <v>1.25</v>
      </c>
    </row>
    <row r="139" spans="3:8" x14ac:dyDescent="0.2">
      <c r="C139" s="41" t="s">
        <v>1565</v>
      </c>
      <c r="D139" s="41">
        <v>2011</v>
      </c>
      <c r="E139" s="40" t="s">
        <v>1564</v>
      </c>
      <c r="F139" s="51" t="s">
        <v>2786</v>
      </c>
      <c r="G139" s="61" t="s">
        <v>2786</v>
      </c>
      <c r="H139">
        <v>60</v>
      </c>
    </row>
    <row r="140" spans="3:8" ht="32" x14ac:dyDescent="0.2">
      <c r="C140" s="41" t="s">
        <v>1689</v>
      </c>
      <c r="D140" s="41">
        <v>2015</v>
      </c>
      <c r="E140" s="40" t="s">
        <v>1690</v>
      </c>
      <c r="F140" s="51" t="s">
        <v>2788</v>
      </c>
      <c r="G140" s="51" t="s">
        <v>2918</v>
      </c>
      <c r="H140">
        <v>36</v>
      </c>
    </row>
    <row r="141" spans="3:8" x14ac:dyDescent="0.2">
      <c r="C141" s="41" t="s">
        <v>1660</v>
      </c>
      <c r="D141" s="41">
        <v>2014</v>
      </c>
      <c r="E141" s="40" t="s">
        <v>2789</v>
      </c>
      <c r="F141" s="51" t="s">
        <v>1664</v>
      </c>
      <c r="G141" s="61" t="s">
        <v>2899</v>
      </c>
      <c r="H141">
        <v>24</v>
      </c>
    </row>
    <row r="142" spans="3:8" x14ac:dyDescent="0.2">
      <c r="C142" s="41" t="s">
        <v>1750</v>
      </c>
      <c r="D142" s="41">
        <v>2017</v>
      </c>
      <c r="E142" s="40" t="s">
        <v>2790</v>
      </c>
      <c r="F142" s="51" t="s">
        <v>2590</v>
      </c>
      <c r="G142" s="51" t="s">
        <v>2590</v>
      </c>
      <c r="H142">
        <v>12</v>
      </c>
    </row>
    <row r="143" spans="3:8" ht="48" x14ac:dyDescent="0.2">
      <c r="C143" s="41" t="s">
        <v>1639</v>
      </c>
      <c r="D143" s="41">
        <v>2013</v>
      </c>
      <c r="E143" s="40" t="s">
        <v>2791</v>
      </c>
      <c r="F143" s="51" t="s">
        <v>2885</v>
      </c>
      <c r="G143" s="60" t="s">
        <v>2886</v>
      </c>
      <c r="H143">
        <v>8</v>
      </c>
    </row>
    <row r="144" spans="3:8" ht="32" x14ac:dyDescent="0.2">
      <c r="C144" s="41" t="s">
        <v>1754</v>
      </c>
      <c r="D144" s="41">
        <v>2017</v>
      </c>
      <c r="E144" s="40" t="s">
        <v>2794</v>
      </c>
      <c r="F144" s="51" t="s">
        <v>2934</v>
      </c>
      <c r="G144" s="51" t="s">
        <v>2933</v>
      </c>
      <c r="H144">
        <v>3</v>
      </c>
    </row>
    <row r="146" spans="3:5" x14ac:dyDescent="0.2">
      <c r="C146" s="39"/>
      <c r="D146" s="39"/>
      <c r="E146" s="39"/>
    </row>
  </sheetData>
  <autoFilter ref="C1:H1">
    <sortState ref="C2:H144">
      <sortCondition ref="C1:C14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Previous</vt:lpstr>
      <vt:lpstr>New</vt:lpstr>
      <vt:lpstr>Long data OK (LD-OK)</vt:lpstr>
      <vt:lpstr>No long data (NLD)</vt:lpstr>
      <vt:lpstr>LD-OK + NLD</vt:lpstr>
      <vt:lpstr>META</vt:lpstr>
      <vt:lpstr>Requested</vt:lpstr>
      <vt:lpstr>Excluded</vt:lpstr>
      <vt:lpstr>EvaluationTimepoints</vt:lpstr>
      <vt:lpstr>Sample calculation</vt:lpstr>
      <vt:lpstr>ALL(backupFeb2nd2018)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2017-08-04T02:51:07Z</dcterms:created>
  <dcterms:modified xsi:type="dcterms:W3CDTF">2018-11-19T23:10:51Z</dcterms:modified>
</cp:coreProperties>
</file>