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ocuments\Work\Research\Solo Research\Bootstrap Research\Bootstrap Fill Rate\"/>
    </mc:Choice>
  </mc:AlternateContent>
  <bookViews>
    <workbookView xWindow="37965" yWindow="465" windowWidth="28035" windowHeight="17445" activeTab="3"/>
  </bookViews>
  <sheets>
    <sheet name="ExpInputs(Calc)" sheetId="1" r:id="rId1"/>
    <sheet name="ExpInputs (Lordahl 1988)" sheetId="2" r:id="rId2"/>
    <sheet name="ExpInputs(Lordahl88)no 2-point" sheetId="3" r:id="rId3"/>
    <sheet name="vlookupTable" sheetId="4" r:id="rId4"/>
  </sheets>
  <calcPr calcId="162913"/>
</workbook>
</file>

<file path=xl/calcChain.xml><?xml version="1.0" encoding="utf-8"?>
<calcChain xmlns="http://schemas.openxmlformats.org/spreadsheetml/2006/main">
  <c r="J19" i="3" l="1"/>
  <c r="J20" i="3"/>
  <c r="J16" i="3"/>
  <c r="L26" i="3"/>
  <c r="J26" i="3" s="1"/>
  <c r="L25" i="3"/>
  <c r="J25" i="3" s="1"/>
  <c r="L24" i="3"/>
  <c r="J24" i="3" s="1"/>
  <c r="L23" i="3"/>
  <c r="J23" i="3" s="1"/>
  <c r="L22" i="3"/>
  <c r="J22" i="3" s="1"/>
  <c r="L21" i="3"/>
  <c r="J21" i="3" s="1"/>
  <c r="L18" i="3"/>
  <c r="J18" i="3" s="1"/>
  <c r="L17" i="3"/>
  <c r="J17" i="3" s="1"/>
  <c r="L16" i="3"/>
  <c r="K11" i="3"/>
  <c r="K12" i="3"/>
  <c r="K13" i="3"/>
  <c r="K14" i="3"/>
  <c r="K10" i="3"/>
  <c r="J11" i="3"/>
  <c r="J12" i="3"/>
  <c r="L12" i="3" s="1"/>
  <c r="J13" i="3"/>
  <c r="J14" i="3"/>
  <c r="L14" i="3" s="1"/>
  <c r="J10" i="3"/>
  <c r="I11" i="3"/>
  <c r="I12" i="3"/>
  <c r="I13" i="3"/>
  <c r="I14" i="3"/>
  <c r="I10" i="3"/>
  <c r="I7" i="3"/>
  <c r="J7" i="3"/>
  <c r="L7" i="3" s="1"/>
  <c r="I8" i="3"/>
  <c r="J8" i="3"/>
  <c r="L8" i="3" s="1"/>
  <c r="J6" i="3"/>
  <c r="I6" i="3"/>
  <c r="I3" i="3"/>
  <c r="I4" i="3"/>
  <c r="I2" i="3"/>
  <c r="J3" i="3"/>
  <c r="L3" i="3" s="1"/>
  <c r="J4" i="3"/>
  <c r="J2" i="3"/>
  <c r="L2" i="3" s="1"/>
  <c r="K17" i="3"/>
  <c r="K18" i="3"/>
  <c r="K19" i="3"/>
  <c r="K20" i="3"/>
  <c r="K21" i="3"/>
  <c r="K22" i="3"/>
  <c r="K23" i="3"/>
  <c r="K24" i="3"/>
  <c r="K25" i="3"/>
  <c r="K26" i="3"/>
  <c r="K16" i="3"/>
  <c r="L6" i="3" l="1"/>
  <c r="L10" i="3"/>
  <c r="L13" i="3"/>
  <c r="L11" i="3"/>
  <c r="L4" i="3"/>
  <c r="D26" i="3"/>
  <c r="D25" i="3"/>
  <c r="D24" i="3"/>
  <c r="D23" i="3"/>
  <c r="D22" i="3"/>
  <c r="D21" i="3"/>
  <c r="D20" i="3"/>
  <c r="D19" i="3"/>
  <c r="D18" i="3"/>
  <c r="D17" i="3"/>
  <c r="D16" i="3"/>
  <c r="B18" i="2" l="1"/>
  <c r="B19" i="2"/>
  <c r="B20" i="2"/>
  <c r="B21" i="2"/>
  <c r="B22" i="2"/>
  <c r="B23" i="2"/>
  <c r="B24" i="2"/>
  <c r="B25" i="2"/>
  <c r="B26" i="2"/>
  <c r="B27" i="2"/>
  <c r="B17" i="2"/>
  <c r="B12" i="2"/>
</calcChain>
</file>

<file path=xl/comments1.xml><?xml version="1.0" encoding="utf-8"?>
<comments xmlns="http://schemas.openxmlformats.org/spreadsheetml/2006/main">
  <authors>
    <author>BEUSER</author>
  </authors>
  <commentList>
    <comment ref="N15" authorId="0" shapeId="0">
      <text>
        <r>
          <rPr>
            <b/>
            <sz val="9"/>
            <color indexed="81"/>
            <rFont val="Tahoma"/>
            <family val="2"/>
          </rPr>
          <t>BEUSER:</t>
        </r>
        <r>
          <rPr>
            <sz val="9"/>
            <color indexed="81"/>
            <rFont val="Tahoma"/>
            <family val="2"/>
          </rPr>
          <t xml:space="preserve">
I moved the Pi, Skew and CVL columns to be contiguous to get these results.</t>
        </r>
      </text>
    </comment>
  </commentList>
</comments>
</file>

<file path=xl/sharedStrings.xml><?xml version="1.0" encoding="utf-8"?>
<sst xmlns="http://schemas.openxmlformats.org/spreadsheetml/2006/main" count="45" uniqueCount="28">
  <si>
    <t>Uniform</t>
  </si>
  <si>
    <t>T.Normal</t>
  </si>
  <si>
    <t>L.Normal</t>
  </si>
  <si>
    <t>Bimodal</t>
  </si>
  <si>
    <t>Min</t>
  </si>
  <si>
    <t>Max</t>
  </si>
  <si>
    <t>Mu</t>
  </si>
  <si>
    <t>SD</t>
  </si>
  <si>
    <t>L.Mu</t>
  </si>
  <si>
    <t>L.SD</t>
  </si>
  <si>
    <t>Pi</t>
  </si>
  <si>
    <t>(1-Pi)</t>
  </si>
  <si>
    <t>SD_1</t>
  </si>
  <si>
    <t>Mu_1</t>
  </si>
  <si>
    <t>Mu_2</t>
  </si>
  <si>
    <t>SD_2</t>
  </si>
  <si>
    <t>Skew</t>
  </si>
  <si>
    <t>CVL</t>
  </si>
  <si>
    <t>Dist</t>
  </si>
  <si>
    <t>Exp. No.</t>
  </si>
  <si>
    <t>Dist No</t>
  </si>
  <si>
    <t>Par1</t>
  </si>
  <si>
    <t>Par2</t>
  </si>
  <si>
    <t>Par3</t>
  </si>
  <si>
    <t>Par4</t>
  </si>
  <si>
    <t>Par5</t>
  </si>
  <si>
    <t>Par6</t>
  </si>
  <si>
    <t>CV (recoded)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</si>
</sst>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A17" sqref="A17:F27"/>
    </sheetView>
  </sheetViews>
  <sheetFormatPr defaultColWidth="11" defaultRowHeight="15.75" x14ac:dyDescent="0.25"/>
  <sheetData>
    <row r="1" spans="1:4" x14ac:dyDescent="0.25">
      <c r="A1">
        <v>66</v>
      </c>
      <c r="B1">
        <v>134</v>
      </c>
    </row>
    <row r="2" spans="1:4" x14ac:dyDescent="0.25">
      <c r="A2">
        <v>43</v>
      </c>
      <c r="B2">
        <v>157</v>
      </c>
    </row>
    <row r="3" spans="1:4" x14ac:dyDescent="0.25">
      <c r="A3">
        <v>14</v>
      </c>
      <c r="B3">
        <v>186</v>
      </c>
    </row>
    <row r="4" spans="1:4" x14ac:dyDescent="0.25">
      <c r="A4">
        <v>100</v>
      </c>
      <c r="B4">
        <v>20</v>
      </c>
    </row>
    <row r="5" spans="1:4" x14ac:dyDescent="0.25">
      <c r="A5">
        <v>100</v>
      </c>
      <c r="B5">
        <v>33.333333330000002</v>
      </c>
    </row>
    <row r="6" spans="1:4" x14ac:dyDescent="0.25">
      <c r="A6">
        <v>100</v>
      </c>
      <c r="B6">
        <v>50</v>
      </c>
    </row>
    <row r="7" spans="1:4" x14ac:dyDescent="0.25">
      <c r="A7">
        <v>4.5855598290000001</v>
      </c>
      <c r="B7">
        <v>0.1980422</v>
      </c>
    </row>
    <row r="8" spans="1:4" x14ac:dyDescent="0.25">
      <c r="A8">
        <v>4.552489928</v>
      </c>
      <c r="B8">
        <v>0.32459284599999999</v>
      </c>
    </row>
    <row r="9" spans="1:4" x14ac:dyDescent="0.25">
      <c r="A9">
        <v>4.4935999999999998</v>
      </c>
      <c r="B9">
        <v>0.472380727</v>
      </c>
    </row>
    <row r="10" spans="1:4" x14ac:dyDescent="0.25">
      <c r="A10">
        <v>4.2585965960000003</v>
      </c>
      <c r="B10">
        <v>0.83255461099999994</v>
      </c>
    </row>
    <row r="11" spans="1:4" x14ac:dyDescent="0.25">
      <c r="A11">
        <v>3.8004512300000002</v>
      </c>
      <c r="B11">
        <v>1.2686362410000001</v>
      </c>
    </row>
    <row r="12" spans="1:4" x14ac:dyDescent="0.25">
      <c r="A12">
        <v>3.8461538000000003E-2</v>
      </c>
      <c r="B12">
        <v>0.96153846200000004</v>
      </c>
      <c r="C12">
        <v>0</v>
      </c>
      <c r="D12">
        <v>104</v>
      </c>
    </row>
    <row r="13" spans="1:4" x14ac:dyDescent="0.25">
      <c r="A13">
        <v>0.1</v>
      </c>
      <c r="B13">
        <v>0.9</v>
      </c>
      <c r="C13">
        <v>0</v>
      </c>
      <c r="D13">
        <v>111</v>
      </c>
    </row>
    <row r="14" spans="1:4" x14ac:dyDescent="0.25">
      <c r="A14">
        <v>0.2</v>
      </c>
      <c r="B14">
        <v>0.8</v>
      </c>
      <c r="C14">
        <v>0</v>
      </c>
      <c r="D14">
        <v>125</v>
      </c>
    </row>
    <row r="15" spans="1:4" x14ac:dyDescent="0.25">
      <c r="A15">
        <v>0.5</v>
      </c>
      <c r="B15">
        <v>0.5</v>
      </c>
      <c r="C15">
        <v>0</v>
      </c>
      <c r="D15">
        <v>200</v>
      </c>
    </row>
    <row r="16" spans="1:4" x14ac:dyDescent="0.25">
      <c r="A16">
        <v>0.8</v>
      </c>
      <c r="B16">
        <v>0.2</v>
      </c>
      <c r="C16">
        <v>0</v>
      </c>
      <c r="D16">
        <v>500</v>
      </c>
    </row>
    <row r="17" spans="1:6" x14ac:dyDescent="0.25">
      <c r="A17">
        <v>0.6</v>
      </c>
      <c r="B17">
        <v>0.4</v>
      </c>
      <c r="C17">
        <v>86</v>
      </c>
      <c r="D17">
        <v>10.29563014</v>
      </c>
      <c r="E17">
        <v>121</v>
      </c>
      <c r="F17">
        <v>10.29563014</v>
      </c>
    </row>
    <row r="18" spans="1:6" x14ac:dyDescent="0.25">
      <c r="A18">
        <v>0.70149253700000003</v>
      </c>
      <c r="B18">
        <v>0.29850746299999997</v>
      </c>
      <c r="C18">
        <v>80</v>
      </c>
      <c r="D18">
        <v>13.080944580000001</v>
      </c>
      <c r="E18">
        <v>147</v>
      </c>
      <c r="F18">
        <v>13.080944580000001</v>
      </c>
    </row>
    <row r="19" spans="1:6" x14ac:dyDescent="0.25">
      <c r="A19">
        <v>0.80165289299999998</v>
      </c>
      <c r="B19">
        <v>0.19834710699999999</v>
      </c>
      <c r="C19">
        <v>76</v>
      </c>
      <c r="D19">
        <v>13.11487705</v>
      </c>
      <c r="E19">
        <v>197</v>
      </c>
      <c r="F19">
        <v>13.11487705</v>
      </c>
    </row>
    <row r="20" spans="1:6" x14ac:dyDescent="0.25">
      <c r="A20">
        <v>0.79919678699999996</v>
      </c>
      <c r="B20">
        <v>0.20080321300000001</v>
      </c>
      <c r="C20">
        <v>50</v>
      </c>
      <c r="D20">
        <v>10</v>
      </c>
      <c r="E20">
        <v>299</v>
      </c>
      <c r="F20">
        <v>10</v>
      </c>
    </row>
    <row r="21" spans="1:6" x14ac:dyDescent="0.25">
      <c r="A21">
        <v>0.89955022500000004</v>
      </c>
      <c r="B21">
        <v>0.10044977500000001</v>
      </c>
      <c r="C21">
        <v>33</v>
      </c>
      <c r="D21">
        <v>6.6</v>
      </c>
      <c r="E21">
        <v>700</v>
      </c>
      <c r="F21">
        <v>6.6</v>
      </c>
    </row>
    <row r="22" spans="1:6" x14ac:dyDescent="0.25">
      <c r="A22">
        <v>0.5</v>
      </c>
      <c r="B22">
        <v>0.5</v>
      </c>
      <c r="C22">
        <v>79</v>
      </c>
      <c r="D22">
        <v>8.0422924390000006</v>
      </c>
      <c r="E22">
        <v>114</v>
      </c>
      <c r="F22">
        <v>11.556268469999999</v>
      </c>
    </row>
    <row r="23" spans="1:6" x14ac:dyDescent="0.25">
      <c r="A23">
        <v>0.5</v>
      </c>
      <c r="B23">
        <v>0.5</v>
      </c>
      <c r="C23">
        <v>69</v>
      </c>
      <c r="D23">
        <v>11.41047534</v>
      </c>
      <c r="E23">
        <v>131</v>
      </c>
      <c r="F23">
        <v>13.03930929</v>
      </c>
    </row>
    <row r="24" spans="1:6" x14ac:dyDescent="0.25">
      <c r="A24">
        <v>0.5</v>
      </c>
      <c r="B24">
        <v>0.5</v>
      </c>
      <c r="C24">
        <v>51</v>
      </c>
      <c r="D24">
        <v>9.9498641980000002</v>
      </c>
      <c r="E24">
        <v>149</v>
      </c>
      <c r="F24">
        <v>9.9498669379999995</v>
      </c>
    </row>
    <row r="25" spans="1:6" x14ac:dyDescent="0.25">
      <c r="A25">
        <v>0.20930232600000001</v>
      </c>
      <c r="B25">
        <v>0.79069767400000002</v>
      </c>
      <c r="C25">
        <v>66</v>
      </c>
      <c r="D25">
        <v>12.292355909999999</v>
      </c>
      <c r="E25">
        <v>109</v>
      </c>
      <c r="F25">
        <v>8.8816541339999997</v>
      </c>
    </row>
    <row r="26" spans="1:6" x14ac:dyDescent="0.25">
      <c r="A26">
        <v>0.3</v>
      </c>
      <c r="B26">
        <v>0.7</v>
      </c>
      <c r="C26">
        <v>51</v>
      </c>
      <c r="D26">
        <v>5.0449173690000002</v>
      </c>
      <c r="E26">
        <v>121</v>
      </c>
      <c r="F26">
        <v>10.31468712</v>
      </c>
    </row>
    <row r="27" spans="1:6" x14ac:dyDescent="0.25">
      <c r="A27">
        <v>0.38442162899999999</v>
      </c>
      <c r="B27">
        <v>0.61557837100000001</v>
      </c>
      <c r="C27">
        <v>39</v>
      </c>
      <c r="D27">
        <v>3.9</v>
      </c>
      <c r="E27">
        <v>141</v>
      </c>
      <c r="F27">
        <v>14.1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F27"/>
    </sheetView>
  </sheetViews>
  <sheetFormatPr defaultColWidth="11" defaultRowHeight="15.75" x14ac:dyDescent="0.25"/>
  <sheetData>
    <row r="1" spans="1:6" x14ac:dyDescent="0.25">
      <c r="A1">
        <v>66</v>
      </c>
      <c r="B1">
        <v>134</v>
      </c>
    </row>
    <row r="2" spans="1:6" x14ac:dyDescent="0.25">
      <c r="A2">
        <v>43</v>
      </c>
      <c r="B2">
        <v>157</v>
      </c>
    </row>
    <row r="3" spans="1:6" x14ac:dyDescent="0.25">
      <c r="A3">
        <v>14</v>
      </c>
      <c r="B3">
        <v>186</v>
      </c>
    </row>
    <row r="4" spans="1:6" x14ac:dyDescent="0.25">
      <c r="A4">
        <v>100</v>
      </c>
      <c r="B4">
        <v>20</v>
      </c>
    </row>
    <row r="5" spans="1:6" x14ac:dyDescent="0.25">
      <c r="A5">
        <v>99.838800000000006</v>
      </c>
      <c r="B5">
        <v>33.574300000000001</v>
      </c>
    </row>
    <row r="6" spans="1:6" x14ac:dyDescent="0.25">
      <c r="A6">
        <v>94.863600000000005</v>
      </c>
      <c r="B6">
        <v>54.896599999999999</v>
      </c>
      <c r="F6" s="1"/>
    </row>
    <row r="7" spans="1:6" x14ac:dyDescent="0.25">
      <c r="A7">
        <v>4.5855598290000001</v>
      </c>
      <c r="B7">
        <v>0.1980422</v>
      </c>
    </row>
    <row r="8" spans="1:6" x14ac:dyDescent="0.25">
      <c r="A8">
        <v>4.552489928</v>
      </c>
      <c r="B8">
        <v>0.32459284599999999</v>
      </c>
    </row>
    <row r="9" spans="1:6" x14ac:dyDescent="0.25">
      <c r="A9">
        <v>4.4935999999999998</v>
      </c>
      <c r="B9">
        <v>0.472380727</v>
      </c>
    </row>
    <row r="10" spans="1:6" x14ac:dyDescent="0.25">
      <c r="A10">
        <v>4.2585965960000003</v>
      </c>
      <c r="B10">
        <v>0.83255461099999994</v>
      </c>
    </row>
    <row r="11" spans="1:6" x14ac:dyDescent="0.25">
      <c r="A11">
        <v>3.8004512300000002</v>
      </c>
      <c r="B11">
        <v>1.2686362410000001</v>
      </c>
    </row>
    <row r="12" spans="1:6" x14ac:dyDescent="0.25">
      <c r="A12">
        <v>3.8461538000000003E-2</v>
      </c>
      <c r="B12">
        <f>1-A12</f>
        <v>0.96153846200000004</v>
      </c>
      <c r="C12">
        <v>0</v>
      </c>
      <c r="D12">
        <v>104</v>
      </c>
    </row>
    <row r="13" spans="1:6" x14ac:dyDescent="0.25">
      <c r="A13">
        <v>0.1</v>
      </c>
      <c r="B13">
        <v>0.9</v>
      </c>
      <c r="C13">
        <v>0</v>
      </c>
      <c r="D13">
        <v>111</v>
      </c>
    </row>
    <row r="14" spans="1:6" x14ac:dyDescent="0.25">
      <c r="A14">
        <v>0.2</v>
      </c>
      <c r="B14">
        <v>0.8</v>
      </c>
      <c r="C14">
        <v>0</v>
      </c>
      <c r="D14">
        <v>125</v>
      </c>
    </row>
    <row r="15" spans="1:6" x14ac:dyDescent="0.25">
      <c r="A15">
        <v>0.5</v>
      </c>
      <c r="B15">
        <v>0.5</v>
      </c>
      <c r="C15">
        <v>0</v>
      </c>
      <c r="D15">
        <v>200</v>
      </c>
    </row>
    <row r="16" spans="1:6" x14ac:dyDescent="0.25">
      <c r="A16">
        <v>0.8</v>
      </c>
      <c r="B16">
        <v>0.2</v>
      </c>
      <c r="C16">
        <v>0</v>
      </c>
      <c r="D16">
        <v>500</v>
      </c>
    </row>
    <row r="17" spans="1:6" x14ac:dyDescent="0.25">
      <c r="A17">
        <v>0.6</v>
      </c>
      <c r="B17">
        <f>1-A17</f>
        <v>0.4</v>
      </c>
      <c r="C17">
        <v>85.9</v>
      </c>
      <c r="D17">
        <v>8.6</v>
      </c>
      <c r="E17">
        <v>121.1</v>
      </c>
      <c r="F17">
        <v>12.1</v>
      </c>
    </row>
    <row r="18" spans="1:6" x14ac:dyDescent="0.25">
      <c r="A18">
        <v>0.7</v>
      </c>
      <c r="B18">
        <f t="shared" ref="B18:B27" si="0">1-A18</f>
        <v>0.30000000000000004</v>
      </c>
      <c r="C18">
        <v>80</v>
      </c>
      <c r="D18">
        <v>13.3</v>
      </c>
      <c r="E18">
        <v>146.69999999999999</v>
      </c>
      <c r="F18">
        <v>13.3</v>
      </c>
    </row>
    <row r="19" spans="1:6" x14ac:dyDescent="0.25">
      <c r="A19">
        <v>0.8</v>
      </c>
      <c r="B19">
        <f t="shared" si="0"/>
        <v>0.19999999999999996</v>
      </c>
      <c r="C19">
        <v>75.8</v>
      </c>
      <c r="D19">
        <v>12.6</v>
      </c>
      <c r="E19">
        <v>196.8</v>
      </c>
      <c r="F19">
        <v>12.6</v>
      </c>
    </row>
    <row r="20" spans="1:6" x14ac:dyDescent="0.25">
      <c r="A20">
        <v>0.8</v>
      </c>
      <c r="B20">
        <f t="shared" si="0"/>
        <v>0.19999999999999996</v>
      </c>
      <c r="C20">
        <v>50.2</v>
      </c>
      <c r="D20">
        <v>8.4</v>
      </c>
      <c r="E20">
        <v>299.3</v>
      </c>
      <c r="F20">
        <v>8.4</v>
      </c>
    </row>
    <row r="21" spans="1:6" x14ac:dyDescent="0.25">
      <c r="A21">
        <v>0.9</v>
      </c>
      <c r="B21">
        <f t="shared" si="0"/>
        <v>9.9999999999999978E-2</v>
      </c>
      <c r="C21">
        <v>33.4</v>
      </c>
      <c r="D21">
        <v>5.6</v>
      </c>
      <c r="E21">
        <v>699.8</v>
      </c>
      <c r="F21">
        <v>5.6</v>
      </c>
    </row>
    <row r="22" spans="1:6" x14ac:dyDescent="0.25">
      <c r="A22">
        <v>0.4</v>
      </c>
      <c r="B22">
        <f t="shared" si="0"/>
        <v>0.6</v>
      </c>
      <c r="C22">
        <v>78.900000000000006</v>
      </c>
      <c r="D22">
        <v>7.9</v>
      </c>
      <c r="E22">
        <v>114.1</v>
      </c>
      <c r="F22">
        <v>11.4</v>
      </c>
    </row>
    <row r="23" spans="1:6" x14ac:dyDescent="0.25">
      <c r="A23">
        <v>0.5</v>
      </c>
      <c r="B23">
        <f t="shared" si="0"/>
        <v>0.5</v>
      </c>
      <c r="C23">
        <v>68.7</v>
      </c>
      <c r="D23">
        <v>11.4</v>
      </c>
      <c r="E23">
        <v>131.30000000000001</v>
      </c>
      <c r="F23">
        <v>11.4</v>
      </c>
    </row>
    <row r="24" spans="1:6" x14ac:dyDescent="0.25">
      <c r="A24">
        <v>0.5</v>
      </c>
      <c r="B24">
        <f t="shared" si="0"/>
        <v>0.5</v>
      </c>
      <c r="C24">
        <v>50.7</v>
      </c>
      <c r="D24">
        <v>8.5</v>
      </c>
      <c r="E24">
        <v>149.30000000000001</v>
      </c>
      <c r="F24">
        <v>8.5</v>
      </c>
    </row>
    <row r="25" spans="1:6" x14ac:dyDescent="0.25">
      <c r="A25">
        <v>0.2</v>
      </c>
      <c r="B25">
        <f t="shared" si="0"/>
        <v>0.8</v>
      </c>
      <c r="C25">
        <v>65.5</v>
      </c>
      <c r="D25">
        <v>6.6</v>
      </c>
      <c r="E25">
        <v>108.6</v>
      </c>
      <c r="F25">
        <v>10.8</v>
      </c>
    </row>
    <row r="26" spans="1:6" x14ac:dyDescent="0.25">
      <c r="A26">
        <v>0.3</v>
      </c>
      <c r="B26">
        <f t="shared" si="0"/>
        <v>0.7</v>
      </c>
      <c r="C26">
        <v>50.7</v>
      </c>
      <c r="D26">
        <v>8.5</v>
      </c>
      <c r="E26">
        <v>121.1</v>
      </c>
      <c r="F26">
        <v>8.5</v>
      </c>
    </row>
    <row r="27" spans="1:6" x14ac:dyDescent="0.25">
      <c r="A27">
        <v>0.4</v>
      </c>
      <c r="B27">
        <f t="shared" si="0"/>
        <v>0.6</v>
      </c>
      <c r="C27">
        <v>39.299999999999997</v>
      </c>
      <c r="D27">
        <v>6.5</v>
      </c>
      <c r="E27">
        <v>140.5</v>
      </c>
      <c r="F27">
        <v>6.5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workbookViewId="0">
      <selection sqref="A1:L26"/>
    </sheetView>
  </sheetViews>
  <sheetFormatPr defaultColWidth="11" defaultRowHeight="15.75" x14ac:dyDescent="0.25"/>
  <sheetData>
    <row r="1" spans="1:16" x14ac:dyDescent="0.25">
      <c r="A1" t="s">
        <v>18</v>
      </c>
      <c r="B1" t="s">
        <v>19</v>
      </c>
      <c r="C1" t="s">
        <v>4</v>
      </c>
      <c r="D1" t="s">
        <v>5</v>
      </c>
      <c r="I1" t="s">
        <v>6</v>
      </c>
      <c r="J1" t="s">
        <v>7</v>
      </c>
      <c r="K1" t="s">
        <v>16</v>
      </c>
      <c r="L1" t="s">
        <v>17</v>
      </c>
    </row>
    <row r="2" spans="1:16" x14ac:dyDescent="0.25">
      <c r="A2" t="s">
        <v>0</v>
      </c>
      <c r="B2">
        <v>1</v>
      </c>
      <c r="C2">
        <v>66</v>
      </c>
      <c r="D2">
        <v>134</v>
      </c>
      <c r="I2">
        <f>(C2+D2)/2</f>
        <v>100</v>
      </c>
      <c r="J2">
        <f>SQRT((D2-C2)^2/12)</f>
        <v>19.629909152447276</v>
      </c>
      <c r="K2">
        <v>0</v>
      </c>
      <c r="L2">
        <f>J2/I2</f>
        <v>0.19629909152447275</v>
      </c>
    </row>
    <row r="3" spans="1:16" x14ac:dyDescent="0.25">
      <c r="B3">
        <v>2</v>
      </c>
      <c r="C3">
        <v>43</v>
      </c>
      <c r="D3">
        <v>157</v>
      </c>
      <c r="I3">
        <f t="shared" ref="I3:I4" si="0">(C3+D3)/2</f>
        <v>100</v>
      </c>
      <c r="J3">
        <f t="shared" ref="J3:J4" si="1">SQRT((D3-C3)^2/12)</f>
        <v>32.908965343808667</v>
      </c>
      <c r="K3">
        <v>0</v>
      </c>
      <c r="L3">
        <f t="shared" ref="L3:L4" si="2">J3/I3</f>
        <v>0.32908965343808666</v>
      </c>
    </row>
    <row r="4" spans="1:16" x14ac:dyDescent="0.25">
      <c r="B4">
        <v>3</v>
      </c>
      <c r="C4">
        <v>14</v>
      </c>
      <c r="D4">
        <v>186</v>
      </c>
      <c r="I4">
        <f t="shared" si="0"/>
        <v>100</v>
      </c>
      <c r="J4">
        <f t="shared" si="1"/>
        <v>49.652123150307816</v>
      </c>
      <c r="K4">
        <v>0</v>
      </c>
      <c r="L4">
        <f t="shared" si="2"/>
        <v>0.49652123150307814</v>
      </c>
    </row>
    <row r="5" spans="1:16" x14ac:dyDescent="0.25">
      <c r="C5" t="s">
        <v>6</v>
      </c>
      <c r="D5" t="s">
        <v>7</v>
      </c>
    </row>
    <row r="6" spans="1:16" x14ac:dyDescent="0.25">
      <c r="A6" t="s">
        <v>1</v>
      </c>
      <c r="B6">
        <v>4</v>
      </c>
      <c r="C6">
        <v>100</v>
      </c>
      <c r="D6">
        <v>20</v>
      </c>
      <c r="I6">
        <f>C6</f>
        <v>100</v>
      </c>
      <c r="J6">
        <f>D6</f>
        <v>20</v>
      </c>
      <c r="K6">
        <v>0</v>
      </c>
      <c r="L6">
        <f>J6/I6</f>
        <v>0.2</v>
      </c>
    </row>
    <row r="7" spans="1:16" x14ac:dyDescent="0.25">
      <c r="B7">
        <v>5</v>
      </c>
      <c r="C7">
        <v>99.838800000000006</v>
      </c>
      <c r="D7">
        <v>33.574300000000001</v>
      </c>
      <c r="I7">
        <f t="shared" ref="I7:I8" si="3">C7</f>
        <v>99.838800000000006</v>
      </c>
      <c r="J7">
        <f t="shared" ref="J7:J8" si="4">D7</f>
        <v>33.574300000000001</v>
      </c>
      <c r="K7">
        <v>0</v>
      </c>
      <c r="L7">
        <f t="shared" ref="L7:L8" si="5">J7/I7</f>
        <v>0.336285091567607</v>
      </c>
    </row>
    <row r="8" spans="1:16" x14ac:dyDescent="0.25">
      <c r="B8">
        <v>6</v>
      </c>
      <c r="C8">
        <v>94.863600000000005</v>
      </c>
      <c r="D8">
        <v>54.896599999999999</v>
      </c>
      <c r="H8" s="1"/>
      <c r="I8">
        <f t="shared" si="3"/>
        <v>94.863600000000005</v>
      </c>
      <c r="J8">
        <f t="shared" si="4"/>
        <v>54.896599999999999</v>
      </c>
      <c r="K8">
        <v>0</v>
      </c>
      <c r="L8">
        <f t="shared" si="5"/>
        <v>0.57868982412642989</v>
      </c>
    </row>
    <row r="9" spans="1:16" x14ac:dyDescent="0.25">
      <c r="C9" t="s">
        <v>8</v>
      </c>
      <c r="D9" t="s">
        <v>9</v>
      </c>
    </row>
    <row r="10" spans="1:16" x14ac:dyDescent="0.25">
      <c r="A10" t="s">
        <v>2</v>
      </c>
      <c r="B10">
        <v>7</v>
      </c>
      <c r="C10">
        <v>4.5855598290000001</v>
      </c>
      <c r="D10">
        <v>0.1980422</v>
      </c>
      <c r="I10">
        <f>EXP(C10+D10^2/2)</f>
        <v>99.999999950232919</v>
      </c>
      <c r="J10">
        <f>SQRT((EXP(D10^2)-1)*EXP(2*C10+D10^2))</f>
        <v>19.999999945211847</v>
      </c>
      <c r="K10">
        <f>(EXP(D10^2)+2)*SQRT(EXP(D10^2)-1)</f>
        <v>0.60799999860115617</v>
      </c>
      <c r="L10">
        <f>J10/I10</f>
        <v>0.19999999955165262</v>
      </c>
    </row>
    <row r="11" spans="1:16" x14ac:dyDescent="0.25">
      <c r="B11">
        <v>8</v>
      </c>
      <c r="C11">
        <v>4.552489928</v>
      </c>
      <c r="D11">
        <v>0.32459284599999999</v>
      </c>
      <c r="I11">
        <f t="shared" ref="I11:I14" si="6">EXP(C11+D11^2/2)</f>
        <v>99.999999984909806</v>
      </c>
      <c r="J11">
        <f t="shared" ref="J11:J14" si="7">SQRT((EXP(D11^2)-1)*EXP(2*C11+D11^2))</f>
        <v>33.333333331062164</v>
      </c>
      <c r="K11">
        <f t="shared" ref="K11:K14" si="8">(EXP(D11^2)+2)*SQRT(EXP(D11^2)-1)</f>
        <v>1.0370370371290005</v>
      </c>
      <c r="L11">
        <f t="shared" ref="L11:L14" si="9">J11/I11</f>
        <v>0.3333333333609223</v>
      </c>
    </row>
    <row r="12" spans="1:16" x14ac:dyDescent="0.25">
      <c r="B12">
        <v>9</v>
      </c>
      <c r="C12">
        <v>4.4935999999999998</v>
      </c>
      <c r="D12">
        <v>0.472380727</v>
      </c>
      <c r="I12">
        <f t="shared" si="6"/>
        <v>100.00015896336959</v>
      </c>
      <c r="J12">
        <f t="shared" si="7"/>
        <v>50.000079472539625</v>
      </c>
      <c r="K12">
        <f t="shared" si="8"/>
        <v>1.624999999657057</v>
      </c>
      <c r="L12">
        <f t="shared" si="9"/>
        <v>0.49999999990854849</v>
      </c>
    </row>
    <row r="13" spans="1:16" x14ac:dyDescent="0.25">
      <c r="B13">
        <v>10</v>
      </c>
      <c r="C13">
        <v>4.2585965960000003</v>
      </c>
      <c r="D13">
        <v>0.83255461099999994</v>
      </c>
      <c r="I13">
        <f t="shared" si="6"/>
        <v>100.00000001605893</v>
      </c>
      <c r="J13">
        <f t="shared" si="7"/>
        <v>99.999999989800529</v>
      </c>
      <c r="K13">
        <f t="shared" si="8"/>
        <v>3.9999999984244954</v>
      </c>
      <c r="L13">
        <f t="shared" si="9"/>
        <v>0.99999999973741593</v>
      </c>
    </row>
    <row r="14" spans="1:16" ht="16.5" thickBot="1" x14ac:dyDescent="0.3">
      <c r="B14">
        <v>11</v>
      </c>
      <c r="C14">
        <v>3.8004512300000002</v>
      </c>
      <c r="D14">
        <v>1.2686362410000001</v>
      </c>
      <c r="I14">
        <f t="shared" si="6"/>
        <v>100.00000000012137</v>
      </c>
      <c r="J14">
        <f t="shared" si="7"/>
        <v>199.99999994330648</v>
      </c>
      <c r="K14">
        <f t="shared" si="8"/>
        <v>13.999999991459559</v>
      </c>
      <c r="L14">
        <f t="shared" si="9"/>
        <v>1.9999999994306372</v>
      </c>
    </row>
    <row r="15" spans="1:16" x14ac:dyDescent="0.25">
      <c r="C15" t="s">
        <v>10</v>
      </c>
      <c r="D15" t="s">
        <v>11</v>
      </c>
      <c r="E15" t="s">
        <v>13</v>
      </c>
      <c r="F15" t="s">
        <v>12</v>
      </c>
      <c r="G15" t="s">
        <v>14</v>
      </c>
      <c r="H15" t="s">
        <v>15</v>
      </c>
      <c r="N15" s="4"/>
      <c r="O15" s="4" t="s">
        <v>10</v>
      </c>
      <c r="P15" s="4" t="s">
        <v>16</v>
      </c>
    </row>
    <row r="16" spans="1:16" x14ac:dyDescent="0.25">
      <c r="A16" t="s">
        <v>3</v>
      </c>
      <c r="B16">
        <v>12</v>
      </c>
      <c r="C16">
        <v>0.6</v>
      </c>
      <c r="D16">
        <f>1-C16</f>
        <v>0.4</v>
      </c>
      <c r="E16">
        <v>85.9</v>
      </c>
      <c r="F16">
        <v>8.6</v>
      </c>
      <c r="G16">
        <v>121.1</v>
      </c>
      <c r="H16">
        <v>12.1</v>
      </c>
      <c r="I16">
        <v>100</v>
      </c>
      <c r="J16">
        <f>I16*L16</f>
        <v>20</v>
      </c>
      <c r="K16">
        <f>((1-C16)*C16*(E16-G16)*((1-2*C16)*(E16-G16)^2+3*(F16^2-H16^2)))/SQRT((C16*((1-C16)*(E16-G16)^2+F16^2-H16^2)+H16^2)^3)</f>
        <v>0.49063710810835709</v>
      </c>
      <c r="L16">
        <f>1/5</f>
        <v>0.2</v>
      </c>
      <c r="N16" s="2" t="s">
        <v>10</v>
      </c>
      <c r="O16" s="2">
        <v>1</v>
      </c>
      <c r="P16" s="2"/>
    </row>
    <row r="17" spans="2:16" ht="16.5" thickBot="1" x14ac:dyDescent="0.3">
      <c r="B17">
        <v>13</v>
      </c>
      <c r="C17">
        <v>0.7</v>
      </c>
      <c r="D17">
        <f t="shared" ref="D17:D26" si="10">1-C17</f>
        <v>0.30000000000000004</v>
      </c>
      <c r="E17">
        <v>80</v>
      </c>
      <c r="F17">
        <v>13.3</v>
      </c>
      <c r="G17">
        <v>146.69999999999999</v>
      </c>
      <c r="H17">
        <v>13.3</v>
      </c>
      <c r="I17">
        <v>100</v>
      </c>
      <c r="J17">
        <f t="shared" ref="J17:J26" si="11">I17*L17</f>
        <v>33.333333333333329</v>
      </c>
      <c r="K17">
        <f>((1-C17)*C17*(E17-G17)*((1-2*C17)*(E17-G17)^2+3*(F17^2-H17^2)))/SQRT((C17*((1-C17)*(E17-G17)^2+F17^2-H17^2)+H17^2)^3)</f>
        <v>0.67296690420624083</v>
      </c>
      <c r="L17">
        <f>1/3</f>
        <v>0.33333333333333331</v>
      </c>
      <c r="N17" s="3" t="s">
        <v>16</v>
      </c>
      <c r="O17" s="3">
        <v>0.95563413600484037</v>
      </c>
      <c r="P17" s="3">
        <v>1</v>
      </c>
    </row>
    <row r="18" spans="2:16" x14ac:dyDescent="0.25">
      <c r="B18">
        <v>14</v>
      </c>
      <c r="C18">
        <v>0.8</v>
      </c>
      <c r="D18">
        <f t="shared" si="10"/>
        <v>0.19999999999999996</v>
      </c>
      <c r="E18">
        <v>75.8</v>
      </c>
      <c r="F18">
        <v>12.6</v>
      </c>
      <c r="G18">
        <v>196.8</v>
      </c>
      <c r="H18">
        <v>12.6</v>
      </c>
      <c r="I18">
        <v>100</v>
      </c>
      <c r="J18">
        <f t="shared" si="11"/>
        <v>50</v>
      </c>
      <c r="K18">
        <f>((1-C18)*C18*(E18-G18)*((1-2*C18)*(E18-G18)^2+3*(F18^2-H18^2)))/SQRT((C18*((1-C18)*(E18-G18)^2+F18^2-H18^2)+H18^2)^3)</f>
        <v>1.359481996145872</v>
      </c>
      <c r="L18">
        <f>1/2</f>
        <v>0.5</v>
      </c>
    </row>
    <row r="19" spans="2:16" ht="16.5" thickBot="1" x14ac:dyDescent="0.3">
      <c r="B19">
        <v>15</v>
      </c>
      <c r="C19">
        <v>0.8</v>
      </c>
      <c r="D19">
        <f t="shared" si="10"/>
        <v>0.19999999999999996</v>
      </c>
      <c r="E19">
        <v>50.2</v>
      </c>
      <c r="F19">
        <v>8.4</v>
      </c>
      <c r="G19">
        <v>299.3</v>
      </c>
      <c r="H19">
        <v>8.4</v>
      </c>
      <c r="I19">
        <v>100</v>
      </c>
      <c r="J19">
        <f t="shared" si="11"/>
        <v>100</v>
      </c>
      <c r="K19">
        <f>((1-C19)*C19*(E19-G19)*((1-2*C19)*(E19-G19)^2+3*(F19^2-H19^2)))/SQRT((C19*((1-C19)*(E19-G19)^2+F19^2-H19^2)+H19^2)^3)</f>
        <v>1.4841499649760121</v>
      </c>
      <c r="L19">
        <v>1</v>
      </c>
    </row>
    <row r="20" spans="2:16" x14ac:dyDescent="0.25">
      <c r="B20">
        <v>16</v>
      </c>
      <c r="C20">
        <v>0.9</v>
      </c>
      <c r="D20">
        <f t="shared" si="10"/>
        <v>9.9999999999999978E-2</v>
      </c>
      <c r="E20">
        <v>33.4</v>
      </c>
      <c r="F20">
        <v>5.6</v>
      </c>
      <c r="G20">
        <v>699.8</v>
      </c>
      <c r="H20">
        <v>5.6</v>
      </c>
      <c r="I20">
        <v>100</v>
      </c>
      <c r="J20">
        <f t="shared" si="11"/>
        <v>200</v>
      </c>
      <c r="K20">
        <f>((1-C20)*C20*(E20-G20)*((1-2*C20)*(E20-G20)^2+3*(F20^2-H20^2)))/SQRT((C20*((1-C20)*(E20-G20)^2+F20^2-H20^2)+H20^2)^3)</f>
        <v>2.6635312317474553</v>
      </c>
      <c r="L20">
        <v>2</v>
      </c>
      <c r="N20" s="4"/>
      <c r="O20" s="4" t="s">
        <v>16</v>
      </c>
      <c r="P20" s="4" t="s">
        <v>17</v>
      </c>
    </row>
    <row r="21" spans="2:16" x14ac:dyDescent="0.25">
      <c r="B21">
        <v>17</v>
      </c>
      <c r="C21">
        <v>0.4</v>
      </c>
      <c r="D21">
        <f t="shared" si="10"/>
        <v>0.6</v>
      </c>
      <c r="E21">
        <v>78.900000000000006</v>
      </c>
      <c r="F21">
        <v>7.9</v>
      </c>
      <c r="G21">
        <v>114.1</v>
      </c>
      <c r="H21">
        <v>11.4</v>
      </c>
      <c r="I21">
        <v>100</v>
      </c>
      <c r="J21">
        <f t="shared" si="11"/>
        <v>20</v>
      </c>
      <c r="K21">
        <f>((1-C21)*C21*(E21-G21)*((1-2*C21)*(E21-G21)^2+3*(F21^2-H21^2)))/SQRT((C21*((1-C21)*(E21-G21)^2+F21^2-H21^2)+H21^2)^3)</f>
        <v>-4.7631537086231107E-2</v>
      </c>
      <c r="L21">
        <f>1/5</f>
        <v>0.2</v>
      </c>
      <c r="N21" s="2" t="s">
        <v>16</v>
      </c>
      <c r="O21" s="2">
        <v>1</v>
      </c>
      <c r="P21" s="2"/>
    </row>
    <row r="22" spans="2:16" ht="16.5" thickBot="1" x14ac:dyDescent="0.3">
      <c r="B22">
        <v>18</v>
      </c>
      <c r="C22">
        <v>0.5</v>
      </c>
      <c r="D22">
        <f t="shared" si="10"/>
        <v>0.5</v>
      </c>
      <c r="E22">
        <v>68.7</v>
      </c>
      <c r="F22">
        <v>11.4</v>
      </c>
      <c r="G22">
        <v>131.30000000000001</v>
      </c>
      <c r="H22">
        <v>11.4</v>
      </c>
      <c r="I22">
        <v>100</v>
      </c>
      <c r="J22">
        <f t="shared" si="11"/>
        <v>33.333333333333329</v>
      </c>
      <c r="K22">
        <f>((1-C22)*C22*(E22-G22)*((1-2*C22)*(E22-G22)^2+3*(F22^2-H22^2)))/SQRT((C22*((1-C22)*(E22-G22)^2+F22^2-H22^2)+H22^2)^3)</f>
        <v>0</v>
      </c>
      <c r="L22">
        <f>1/3</f>
        <v>0.33333333333333331</v>
      </c>
      <c r="N22" s="3" t="s">
        <v>17</v>
      </c>
      <c r="O22" s="3">
        <v>0.81706933241103952</v>
      </c>
      <c r="P22" s="3">
        <v>1</v>
      </c>
    </row>
    <row r="23" spans="2:16" ht="16.5" thickBot="1" x14ac:dyDescent="0.3">
      <c r="B23">
        <v>19</v>
      </c>
      <c r="C23">
        <v>0.5</v>
      </c>
      <c r="D23">
        <f t="shared" si="10"/>
        <v>0.5</v>
      </c>
      <c r="E23">
        <v>50.7</v>
      </c>
      <c r="F23">
        <v>8.5</v>
      </c>
      <c r="G23">
        <v>149.30000000000001</v>
      </c>
      <c r="H23">
        <v>8.5</v>
      </c>
      <c r="I23">
        <v>100</v>
      </c>
      <c r="J23">
        <f t="shared" si="11"/>
        <v>50</v>
      </c>
      <c r="K23">
        <f>((1-C23)*C23*(E23-G23)*((1-2*C23)*(E23-G23)^2+3*(F23^2-H23^2)))/SQRT((C23*((1-C23)*(E23-G23)^2+F23^2-H23^2)+H23^2)^3)</f>
        <v>0</v>
      </c>
      <c r="L23">
        <f>1/2</f>
        <v>0.5</v>
      </c>
    </row>
    <row r="24" spans="2:16" x14ac:dyDescent="0.25">
      <c r="B24">
        <v>20</v>
      </c>
      <c r="C24">
        <v>0.2</v>
      </c>
      <c r="D24">
        <f t="shared" si="10"/>
        <v>0.8</v>
      </c>
      <c r="E24">
        <v>65.5</v>
      </c>
      <c r="F24">
        <v>6.6</v>
      </c>
      <c r="G24">
        <v>108.6</v>
      </c>
      <c r="H24">
        <v>10.8</v>
      </c>
      <c r="I24">
        <v>100</v>
      </c>
      <c r="J24">
        <f t="shared" si="11"/>
        <v>20</v>
      </c>
      <c r="K24">
        <f>((1-C24)*C24*(E24-G24)*((1-2*C24)*(E24-G24)^2+3*(F24^2-H24^2)))/SQRT((C24*((1-C24)*(E24-G24)^2+F24^2-H24^2)+H24^2)^3)</f>
        <v>-0.77397114224215913</v>
      </c>
      <c r="L24">
        <f>1/5</f>
        <v>0.2</v>
      </c>
      <c r="N24" s="4"/>
      <c r="O24" s="4" t="s">
        <v>10</v>
      </c>
      <c r="P24" s="4" t="s">
        <v>17</v>
      </c>
    </row>
    <row r="25" spans="2:16" x14ac:dyDescent="0.25">
      <c r="B25">
        <v>21</v>
      </c>
      <c r="C25">
        <v>0.3</v>
      </c>
      <c r="D25">
        <f t="shared" si="10"/>
        <v>0.7</v>
      </c>
      <c r="E25">
        <v>50.7</v>
      </c>
      <c r="F25">
        <v>8.5</v>
      </c>
      <c r="G25">
        <v>121.1</v>
      </c>
      <c r="H25">
        <v>8.5</v>
      </c>
      <c r="I25">
        <v>100</v>
      </c>
      <c r="J25">
        <f t="shared" si="11"/>
        <v>33.333333333333329</v>
      </c>
      <c r="K25">
        <f>((1-C25)*C25*(E25-G25)*((1-2*C25)*(E25-G25)^2+3*(F25^2-H25^2)))/SQRT((C25*((1-C25)*(E25-G25)^2+F25^2-H25^2)+H25^2)^3)</f>
        <v>-0.78927618382434672</v>
      </c>
      <c r="L25">
        <f>1/3</f>
        <v>0.33333333333333331</v>
      </c>
      <c r="N25" s="2" t="s">
        <v>10</v>
      </c>
      <c r="O25" s="2">
        <v>1</v>
      </c>
      <c r="P25" s="2"/>
    </row>
    <row r="26" spans="2:16" ht="16.5" thickBot="1" x14ac:dyDescent="0.3">
      <c r="B26">
        <v>22</v>
      </c>
      <c r="C26">
        <v>0.4</v>
      </c>
      <c r="D26">
        <f t="shared" si="10"/>
        <v>0.6</v>
      </c>
      <c r="E26">
        <v>39.299999999999997</v>
      </c>
      <c r="F26">
        <v>6.5</v>
      </c>
      <c r="G26">
        <v>140.5</v>
      </c>
      <c r="H26">
        <v>6.5</v>
      </c>
      <c r="I26">
        <v>100</v>
      </c>
      <c r="J26">
        <f t="shared" si="11"/>
        <v>50</v>
      </c>
      <c r="K26">
        <f>((1-C26)*C26*(E26-G26)*((1-2*C26)*(E26-G26)^2+3*(F26^2-H26^2)))/SQRT((C26*((1-C26)*(E26-G26)^2+F26^2-H26^2)+H26^2)^3)</f>
        <v>-0.39794384794851184</v>
      </c>
      <c r="L26">
        <f>1/2</f>
        <v>0.5</v>
      </c>
      <c r="N26" s="3" t="s">
        <v>17</v>
      </c>
      <c r="O26" s="3">
        <v>0.67488271681333323</v>
      </c>
      <c r="P26" s="3">
        <v>1</v>
      </c>
    </row>
  </sheetData>
  <pageMargins left="0.75" right="0.75" top="1" bottom="1" header="0.5" footer="0.5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K1" sqref="K1"/>
    </sheetView>
  </sheetViews>
  <sheetFormatPr defaultRowHeight="15.75" x14ac:dyDescent="0.25"/>
  <sheetData>
    <row r="1" spans="1:11" x14ac:dyDescent="0.25">
      <c r="A1">
        <v>1</v>
      </c>
      <c r="B1">
        <v>66</v>
      </c>
      <c r="C1">
        <v>134</v>
      </c>
      <c r="H1">
        <v>100</v>
      </c>
      <c r="I1">
        <v>19.629909152447276</v>
      </c>
      <c r="J1">
        <v>0</v>
      </c>
      <c r="K1">
        <v>2</v>
      </c>
    </row>
    <row r="2" spans="1:11" x14ac:dyDescent="0.25">
      <c r="A2">
        <v>2</v>
      </c>
      <c r="B2">
        <v>43</v>
      </c>
      <c r="C2">
        <v>157</v>
      </c>
      <c r="H2">
        <v>100</v>
      </c>
      <c r="I2">
        <v>32.908965343808667</v>
      </c>
      <c r="J2">
        <v>0</v>
      </c>
      <c r="K2">
        <v>3</v>
      </c>
    </row>
    <row r="3" spans="1:11" x14ac:dyDescent="0.25">
      <c r="A3">
        <v>3</v>
      </c>
      <c r="B3">
        <v>14</v>
      </c>
      <c r="C3">
        <v>186</v>
      </c>
      <c r="H3">
        <v>100</v>
      </c>
      <c r="I3">
        <v>49.652123150307816</v>
      </c>
      <c r="J3">
        <v>0</v>
      </c>
      <c r="K3">
        <v>5</v>
      </c>
    </row>
    <row r="4" spans="1:11" x14ac:dyDescent="0.25">
      <c r="A4">
        <v>4</v>
      </c>
      <c r="B4">
        <v>100</v>
      </c>
      <c r="C4">
        <v>20</v>
      </c>
      <c r="H4">
        <v>100</v>
      </c>
      <c r="I4">
        <v>20</v>
      </c>
      <c r="J4">
        <v>0</v>
      </c>
      <c r="K4">
        <v>2</v>
      </c>
    </row>
    <row r="5" spans="1:11" x14ac:dyDescent="0.25">
      <c r="A5">
        <v>5</v>
      </c>
      <c r="B5">
        <v>99.838800000000006</v>
      </c>
      <c r="C5">
        <v>33.574300000000001</v>
      </c>
      <c r="H5">
        <v>99.838800000000006</v>
      </c>
      <c r="I5">
        <v>33.574300000000001</v>
      </c>
      <c r="J5">
        <v>0</v>
      </c>
      <c r="K5">
        <v>3</v>
      </c>
    </row>
    <row r="6" spans="1:11" x14ac:dyDescent="0.25">
      <c r="A6">
        <v>6</v>
      </c>
      <c r="B6">
        <v>94.863600000000005</v>
      </c>
      <c r="C6">
        <v>54.896599999999999</v>
      </c>
      <c r="H6">
        <v>94.863600000000005</v>
      </c>
      <c r="I6">
        <v>54.896599999999999</v>
      </c>
      <c r="J6">
        <v>0</v>
      </c>
      <c r="K6">
        <v>5</v>
      </c>
    </row>
    <row r="7" spans="1:11" x14ac:dyDescent="0.25">
      <c r="A7">
        <v>7</v>
      </c>
      <c r="B7">
        <v>4.5855598290000001</v>
      </c>
      <c r="C7">
        <v>0.1980422</v>
      </c>
      <c r="H7">
        <v>99.999999950232919</v>
      </c>
      <c r="I7">
        <v>19.999999945211847</v>
      </c>
      <c r="J7">
        <v>0.60799999860115617</v>
      </c>
      <c r="K7">
        <v>2</v>
      </c>
    </row>
    <row r="8" spans="1:11" x14ac:dyDescent="0.25">
      <c r="A8">
        <v>8</v>
      </c>
      <c r="B8">
        <v>4.552489928</v>
      </c>
      <c r="C8">
        <v>0.32459284599999999</v>
      </c>
      <c r="H8">
        <v>99.999999984909806</v>
      </c>
      <c r="I8">
        <v>33.333333331062164</v>
      </c>
      <c r="J8">
        <v>1.0370370371290005</v>
      </c>
      <c r="K8">
        <v>3</v>
      </c>
    </row>
    <row r="9" spans="1:11" x14ac:dyDescent="0.25">
      <c r="A9">
        <v>9</v>
      </c>
      <c r="B9">
        <v>4.4935999999999998</v>
      </c>
      <c r="C9">
        <v>0.472380727</v>
      </c>
      <c r="H9">
        <v>100.00015896336959</v>
      </c>
      <c r="I9">
        <v>50.000079472539625</v>
      </c>
      <c r="J9">
        <v>1.624999999657057</v>
      </c>
      <c r="K9">
        <v>5</v>
      </c>
    </row>
    <row r="10" spans="1:11" x14ac:dyDescent="0.25">
      <c r="A10">
        <v>10</v>
      </c>
      <c r="B10">
        <v>4.2585965960000003</v>
      </c>
      <c r="C10">
        <v>0.83255461099999994</v>
      </c>
      <c r="H10">
        <v>100.00000001605893</v>
      </c>
      <c r="I10">
        <v>99.999999989800529</v>
      </c>
      <c r="J10">
        <v>3.9999999984244954</v>
      </c>
      <c r="K10">
        <v>10</v>
      </c>
    </row>
    <row r="11" spans="1:11" x14ac:dyDescent="0.25">
      <c r="A11">
        <v>11</v>
      </c>
      <c r="B11">
        <v>3.8004512300000002</v>
      </c>
      <c r="C11">
        <v>1.2686362410000001</v>
      </c>
      <c r="H11">
        <v>100.00000000012137</v>
      </c>
      <c r="I11">
        <v>199.99999994330648</v>
      </c>
      <c r="J11">
        <v>13.999999991459559</v>
      </c>
      <c r="K11">
        <v>20</v>
      </c>
    </row>
    <row r="12" spans="1:11" x14ac:dyDescent="0.25">
      <c r="A12">
        <v>12</v>
      </c>
      <c r="B12">
        <v>0.6</v>
      </c>
      <c r="C12">
        <v>0.4</v>
      </c>
      <c r="D12">
        <v>85.9</v>
      </c>
      <c r="E12">
        <v>8.6</v>
      </c>
      <c r="F12">
        <v>121.1</v>
      </c>
      <c r="G12">
        <v>12.1</v>
      </c>
      <c r="H12">
        <v>100</v>
      </c>
      <c r="I12">
        <v>20</v>
      </c>
      <c r="J12">
        <v>0.49063710810835709</v>
      </c>
      <c r="K12">
        <v>2</v>
      </c>
    </row>
    <row r="13" spans="1:11" x14ac:dyDescent="0.25">
      <c r="A13">
        <v>13</v>
      </c>
      <c r="B13">
        <v>0.7</v>
      </c>
      <c r="C13">
        <v>0.30000000000000004</v>
      </c>
      <c r="D13">
        <v>80</v>
      </c>
      <c r="E13">
        <v>13.3</v>
      </c>
      <c r="F13">
        <v>146.69999999999999</v>
      </c>
      <c r="G13">
        <v>13.3</v>
      </c>
      <c r="H13">
        <v>100</v>
      </c>
      <c r="I13">
        <v>33.333333333333329</v>
      </c>
      <c r="J13">
        <v>0.67296690420624083</v>
      </c>
      <c r="K13">
        <v>3</v>
      </c>
    </row>
    <row r="14" spans="1:11" x14ac:dyDescent="0.25">
      <c r="A14">
        <v>14</v>
      </c>
      <c r="B14">
        <v>0.8</v>
      </c>
      <c r="C14">
        <v>0.19999999999999996</v>
      </c>
      <c r="D14">
        <v>75.8</v>
      </c>
      <c r="E14">
        <v>12.6</v>
      </c>
      <c r="F14">
        <v>196.8</v>
      </c>
      <c r="G14">
        <v>12.6</v>
      </c>
      <c r="H14">
        <v>100</v>
      </c>
      <c r="I14">
        <v>50</v>
      </c>
      <c r="J14">
        <v>1.359481996145872</v>
      </c>
      <c r="K14">
        <v>4</v>
      </c>
    </row>
    <row r="15" spans="1:11" x14ac:dyDescent="0.25">
      <c r="A15">
        <v>15</v>
      </c>
      <c r="B15">
        <v>0.8</v>
      </c>
      <c r="C15">
        <v>0.19999999999999996</v>
      </c>
      <c r="D15">
        <v>50.2</v>
      </c>
      <c r="E15">
        <v>8.4</v>
      </c>
      <c r="F15">
        <v>299.3</v>
      </c>
      <c r="G15">
        <v>8.4</v>
      </c>
      <c r="H15">
        <v>100</v>
      </c>
      <c r="I15">
        <v>100</v>
      </c>
      <c r="J15">
        <v>1.4841499649760121</v>
      </c>
      <c r="K15">
        <v>10</v>
      </c>
    </row>
    <row r="16" spans="1:11" x14ac:dyDescent="0.25">
      <c r="A16">
        <v>16</v>
      </c>
      <c r="B16">
        <v>0.9</v>
      </c>
      <c r="C16">
        <v>9.9999999999999978E-2</v>
      </c>
      <c r="D16">
        <v>33.4</v>
      </c>
      <c r="E16">
        <v>5.6</v>
      </c>
      <c r="F16">
        <v>699.8</v>
      </c>
      <c r="G16">
        <v>5.6</v>
      </c>
      <c r="H16">
        <v>100</v>
      </c>
      <c r="I16">
        <v>200</v>
      </c>
      <c r="J16">
        <v>2.6635312317474553</v>
      </c>
      <c r="K16">
        <v>20</v>
      </c>
    </row>
    <row r="17" spans="1:11" x14ac:dyDescent="0.25">
      <c r="A17">
        <v>17</v>
      </c>
      <c r="B17">
        <v>0.4</v>
      </c>
      <c r="C17">
        <v>0.6</v>
      </c>
      <c r="D17">
        <v>78.900000000000006</v>
      </c>
      <c r="E17">
        <v>7.9</v>
      </c>
      <c r="F17">
        <v>114.1</v>
      </c>
      <c r="G17">
        <v>11.4</v>
      </c>
      <c r="H17">
        <v>100</v>
      </c>
      <c r="I17">
        <v>20</v>
      </c>
      <c r="J17">
        <v>-4.7631537086231107E-2</v>
      </c>
      <c r="K17">
        <v>2</v>
      </c>
    </row>
    <row r="18" spans="1:11" x14ac:dyDescent="0.25">
      <c r="A18">
        <v>18</v>
      </c>
      <c r="B18">
        <v>0.5</v>
      </c>
      <c r="C18">
        <v>0.5</v>
      </c>
      <c r="D18">
        <v>68.7</v>
      </c>
      <c r="E18">
        <v>11.4</v>
      </c>
      <c r="F18">
        <v>131.30000000000001</v>
      </c>
      <c r="G18">
        <v>11.4</v>
      </c>
      <c r="H18">
        <v>100</v>
      </c>
      <c r="I18">
        <v>33.333333333333329</v>
      </c>
      <c r="J18">
        <v>0</v>
      </c>
      <c r="K18">
        <v>3</v>
      </c>
    </row>
    <row r="19" spans="1:11" x14ac:dyDescent="0.25">
      <c r="A19">
        <v>19</v>
      </c>
      <c r="B19">
        <v>0.5</v>
      </c>
      <c r="C19">
        <v>0.5</v>
      </c>
      <c r="D19">
        <v>50.7</v>
      </c>
      <c r="E19">
        <v>8.5</v>
      </c>
      <c r="F19">
        <v>149.30000000000001</v>
      </c>
      <c r="G19">
        <v>8.5</v>
      </c>
      <c r="H19">
        <v>100</v>
      </c>
      <c r="I19">
        <v>50</v>
      </c>
      <c r="J19">
        <v>0</v>
      </c>
      <c r="K19">
        <v>5</v>
      </c>
    </row>
    <row r="20" spans="1:11" x14ac:dyDescent="0.25">
      <c r="A20">
        <v>20</v>
      </c>
      <c r="B20">
        <v>0.2</v>
      </c>
      <c r="C20">
        <v>0.8</v>
      </c>
      <c r="D20">
        <v>65.5</v>
      </c>
      <c r="E20">
        <v>6.6</v>
      </c>
      <c r="F20">
        <v>108.6</v>
      </c>
      <c r="G20">
        <v>10.8</v>
      </c>
      <c r="H20">
        <v>100</v>
      </c>
      <c r="I20">
        <v>20</v>
      </c>
      <c r="J20">
        <v>-0.77397114224215913</v>
      </c>
      <c r="K20">
        <v>2</v>
      </c>
    </row>
    <row r="21" spans="1:11" x14ac:dyDescent="0.25">
      <c r="A21">
        <v>21</v>
      </c>
      <c r="B21">
        <v>0.3</v>
      </c>
      <c r="C21">
        <v>0.7</v>
      </c>
      <c r="D21">
        <v>50.7</v>
      </c>
      <c r="E21">
        <v>8.5</v>
      </c>
      <c r="F21">
        <v>121.1</v>
      </c>
      <c r="G21">
        <v>8.5</v>
      </c>
      <c r="H21">
        <v>100</v>
      </c>
      <c r="I21">
        <v>33.333333333333329</v>
      </c>
      <c r="J21">
        <v>-0.78927618382434672</v>
      </c>
      <c r="K21">
        <v>3</v>
      </c>
    </row>
    <row r="22" spans="1:11" x14ac:dyDescent="0.25">
      <c r="A22">
        <v>22</v>
      </c>
      <c r="B22">
        <v>0.4</v>
      </c>
      <c r="C22">
        <v>0.6</v>
      </c>
      <c r="D22">
        <v>39.299999999999997</v>
      </c>
      <c r="E22">
        <v>6.5</v>
      </c>
      <c r="F22">
        <v>140.5</v>
      </c>
      <c r="G22">
        <v>6.5</v>
      </c>
      <c r="H22">
        <v>100</v>
      </c>
      <c r="I22">
        <v>50</v>
      </c>
      <c r="J22">
        <v>-0.39794384794851184</v>
      </c>
      <c r="K22">
        <v>5</v>
      </c>
    </row>
    <row r="24" spans="1:11" x14ac:dyDescent="0.25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25</v>
      </c>
      <c r="G24" t="s">
        <v>26</v>
      </c>
      <c r="H24" t="s">
        <v>6</v>
      </c>
      <c r="I24" t="s">
        <v>7</v>
      </c>
      <c r="J24" t="s">
        <v>16</v>
      </c>
      <c r="K2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ExpInputs(Calc)</vt:lpstr>
      <vt:lpstr>ExpInputs (Lordahl 1988)</vt:lpstr>
      <vt:lpstr>ExpInputs(Lordahl88)no 2-point</vt:lpstr>
      <vt:lpstr>vlookupTable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BEUSER</cp:lastModifiedBy>
  <dcterms:created xsi:type="dcterms:W3CDTF">2021-02-05T19:53:53Z</dcterms:created>
  <dcterms:modified xsi:type="dcterms:W3CDTF">2021-03-25T02:31:02Z</dcterms:modified>
</cp:coreProperties>
</file>