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hn\Desktop\"/>
    </mc:Choice>
  </mc:AlternateContent>
  <bookViews>
    <workbookView xWindow="0" yWindow="0" windowWidth="27285" windowHeight="8385"/>
  </bookViews>
  <sheets>
    <sheet name="MOMVenues" sheetId="1" r:id="rId1"/>
  </sheets>
  <calcPr calcId="0"/>
</workbook>
</file>

<file path=xl/calcChain.xml><?xml version="1.0" encoding="utf-8"?>
<calcChain xmlns="http://schemas.openxmlformats.org/spreadsheetml/2006/main">
  <c r="AT60" i="1" l="1"/>
  <c r="AU60" i="1" s="1"/>
  <c r="AT59" i="1"/>
  <c r="AU59" i="1" s="1"/>
  <c r="AT58" i="1"/>
  <c r="AU58" i="1" s="1"/>
  <c r="AT57" i="1"/>
  <c r="AU57" i="1" s="1"/>
  <c r="AT56" i="1"/>
  <c r="AU56" i="1" s="1"/>
  <c r="AT55" i="1"/>
  <c r="AU55" i="1" s="1"/>
  <c r="AT54" i="1"/>
  <c r="AU54" i="1" s="1"/>
  <c r="AT53" i="1"/>
  <c r="AU53" i="1" s="1"/>
  <c r="AT52" i="1"/>
  <c r="AU52" i="1" s="1"/>
  <c r="AT51" i="1"/>
  <c r="AU51" i="1" s="1"/>
  <c r="AT50" i="1"/>
  <c r="AU50" i="1" s="1"/>
  <c r="AT49" i="1"/>
  <c r="AU49" i="1" s="1"/>
  <c r="AT48" i="1"/>
  <c r="AU48" i="1" s="1"/>
  <c r="AT47" i="1"/>
  <c r="AU47" i="1" s="1"/>
  <c r="AT46" i="1"/>
  <c r="AU46" i="1" s="1"/>
  <c r="AT45" i="1"/>
  <c r="AU45" i="1" s="1"/>
  <c r="AT44" i="1"/>
  <c r="AU44" i="1" s="1"/>
  <c r="AT43" i="1"/>
  <c r="AU43" i="1" s="1"/>
  <c r="AT42" i="1"/>
  <c r="AU42" i="1" s="1"/>
  <c r="AT41" i="1"/>
  <c r="AU41" i="1" s="1"/>
  <c r="AT40" i="1"/>
  <c r="AU40" i="1" s="1"/>
  <c r="AT39" i="1"/>
  <c r="AU39" i="1" s="1"/>
  <c r="AT38" i="1"/>
  <c r="AU38" i="1" s="1"/>
  <c r="AT37" i="1"/>
  <c r="AU37" i="1" s="1"/>
  <c r="AT36" i="1"/>
  <c r="AU36" i="1" s="1"/>
  <c r="AT35" i="1"/>
  <c r="AU35" i="1" s="1"/>
  <c r="AT34" i="1"/>
  <c r="AU34" i="1" s="1"/>
  <c r="AT33" i="1"/>
  <c r="AU33" i="1" s="1"/>
  <c r="AT32" i="1"/>
  <c r="AU32" i="1" s="1"/>
  <c r="AT31" i="1"/>
  <c r="AU31" i="1" s="1"/>
  <c r="AT30" i="1"/>
  <c r="AU30" i="1" s="1"/>
  <c r="AT29" i="1"/>
  <c r="AU29" i="1" s="1"/>
  <c r="AT28" i="1"/>
  <c r="AU28" i="1" s="1"/>
  <c r="AT27" i="1"/>
  <c r="AU27" i="1" s="1"/>
  <c r="AT26" i="1"/>
  <c r="AU26" i="1" s="1"/>
  <c r="AT25" i="1"/>
  <c r="AU25" i="1" s="1"/>
  <c r="AT24" i="1"/>
  <c r="AU24" i="1" s="1"/>
  <c r="AT23" i="1"/>
  <c r="AU23" i="1" s="1"/>
  <c r="AT22" i="1"/>
  <c r="AU22" i="1" s="1"/>
  <c r="AT21" i="1"/>
  <c r="AU21" i="1" s="1"/>
  <c r="AT20" i="1"/>
  <c r="AU20" i="1" s="1"/>
  <c r="AT19" i="1"/>
  <c r="AU19" i="1" s="1"/>
  <c r="AT18" i="1"/>
  <c r="AU18" i="1" s="1"/>
  <c r="AT17" i="1"/>
  <c r="AU17" i="1" s="1"/>
  <c r="AT16" i="1"/>
  <c r="AU16" i="1" s="1"/>
  <c r="AT15" i="1"/>
  <c r="AU15" i="1" s="1"/>
  <c r="AT14" i="1"/>
  <c r="AU14" i="1" s="1"/>
  <c r="AT13" i="1"/>
  <c r="AU13" i="1" s="1"/>
  <c r="AT12" i="1"/>
  <c r="AU12" i="1" s="1"/>
  <c r="AT11" i="1"/>
  <c r="AU11" i="1" s="1"/>
  <c r="AT10" i="1"/>
  <c r="AU10" i="1" s="1"/>
  <c r="AT9" i="1"/>
  <c r="AU9" i="1" s="1"/>
  <c r="AT8" i="1"/>
  <c r="AU8" i="1" s="1"/>
  <c r="AT7" i="1"/>
  <c r="AU7" i="1" s="1"/>
  <c r="AT6" i="1"/>
  <c r="AU6" i="1" s="1"/>
  <c r="AT5" i="1"/>
  <c r="AU5" i="1" s="1"/>
  <c r="AT4" i="1"/>
  <c r="AU4" i="1" s="1"/>
  <c r="AT3" i="1"/>
  <c r="AU3" i="1" s="1"/>
  <c r="AT2" i="1"/>
  <c r="AS60" i="1"/>
  <c r="AS59" i="1"/>
  <c r="AS58" i="1"/>
  <c r="AS57" i="1"/>
  <c r="AS56" i="1"/>
  <c r="AS55" i="1"/>
  <c r="AS54" i="1"/>
  <c r="AS53" i="1"/>
  <c r="AS52" i="1"/>
  <c r="AS51" i="1"/>
  <c r="AS50" i="1"/>
  <c r="AS49" i="1"/>
  <c r="AS48" i="1"/>
  <c r="AS47" i="1"/>
  <c r="AS46" i="1"/>
  <c r="AS45" i="1"/>
  <c r="AS44" i="1"/>
  <c r="AS43" i="1"/>
  <c r="AS42" i="1"/>
  <c r="AS41" i="1"/>
  <c r="AS40" i="1"/>
  <c r="AS39" i="1"/>
  <c r="AS38" i="1"/>
  <c r="AS37" i="1"/>
  <c r="AS36" i="1"/>
  <c r="AS35" i="1"/>
  <c r="AS34" i="1"/>
  <c r="AS33" i="1"/>
  <c r="AS32" i="1"/>
  <c r="AS31" i="1"/>
  <c r="AS30" i="1"/>
  <c r="AS29" i="1"/>
  <c r="AS28" i="1"/>
  <c r="AS27" i="1"/>
  <c r="AS26" i="1"/>
  <c r="AS25" i="1"/>
  <c r="AS24" i="1"/>
  <c r="AS23" i="1"/>
  <c r="AS22" i="1"/>
  <c r="AS21" i="1"/>
  <c r="AS20" i="1"/>
  <c r="AS19" i="1"/>
  <c r="AS18" i="1"/>
  <c r="AS17" i="1"/>
  <c r="AS16" i="1"/>
  <c r="AS15" i="1"/>
  <c r="AS14" i="1"/>
  <c r="AS13" i="1"/>
  <c r="AS12" i="1"/>
  <c r="AS11" i="1"/>
  <c r="AS10" i="1"/>
  <c r="AS9" i="1"/>
  <c r="AS8" i="1"/>
  <c r="AS7" i="1"/>
  <c r="AS6" i="1"/>
  <c r="AS5" i="1"/>
  <c r="AS4" i="1"/>
  <c r="AS3" i="1"/>
  <c r="AS2" i="1"/>
  <c r="AR60" i="1"/>
  <c r="AQ60" i="1"/>
  <c r="AP60" i="1"/>
  <c r="AO60" i="1"/>
  <c r="AN60" i="1"/>
  <c r="AM60" i="1"/>
  <c r="AL60" i="1"/>
  <c r="AK60" i="1"/>
  <c r="AJ60" i="1"/>
  <c r="AI60" i="1"/>
  <c r="AH60" i="1"/>
  <c r="AG60" i="1"/>
  <c r="AF60" i="1"/>
  <c r="AE60" i="1"/>
  <c r="AD60" i="1"/>
  <c r="AC60" i="1"/>
  <c r="AB60" i="1"/>
  <c r="AA60" i="1"/>
  <c r="Z60" i="1"/>
  <c r="Y60" i="1"/>
  <c r="AR59" i="1"/>
  <c r="AQ59" i="1"/>
  <c r="AP59" i="1"/>
  <c r="AO59" i="1"/>
  <c r="AN59" i="1"/>
  <c r="AM59" i="1"/>
  <c r="AL59" i="1"/>
  <c r="AK59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AR58" i="1"/>
  <c r="AQ58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AR57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AR56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AR54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AR53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AR51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AR50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AR48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AR47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AR46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AR44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AR43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AR38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AR37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AR6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AR5" i="1"/>
  <c r="AQ5" i="1"/>
  <c r="AP5" i="1"/>
  <c r="AO5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AR4" i="1"/>
  <c r="AQ4" i="1"/>
  <c r="AP4" i="1"/>
  <c r="AO4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AR3" i="1"/>
  <c r="AQ3" i="1"/>
  <c r="AP3" i="1"/>
  <c r="AO3" i="1"/>
  <c r="AN3" i="1"/>
  <c r="AM3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AQ2" i="1"/>
  <c r="AN2" i="1"/>
  <c r="AM2" i="1"/>
  <c r="AR2" i="1"/>
  <c r="AP2" i="1"/>
  <c r="AO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AU2" i="1" l="1"/>
</calcChain>
</file>

<file path=xl/sharedStrings.xml><?xml version="1.0" encoding="utf-8"?>
<sst xmlns="http://schemas.openxmlformats.org/spreadsheetml/2006/main" count="124" uniqueCount="107">
  <si>
    <t>Name</t>
  </si>
  <si>
    <t>Region</t>
  </si>
  <si>
    <t>Street</t>
  </si>
  <si>
    <t>City</t>
  </si>
  <si>
    <t>State</t>
  </si>
  <si>
    <t>Zip Code</t>
  </si>
  <si>
    <t>Phone</t>
  </si>
  <si>
    <t>Website</t>
  </si>
  <si>
    <t>Social Media</t>
  </si>
  <si>
    <t>Other Links/Pages</t>
  </si>
  <si>
    <t>Contact Person</t>
  </si>
  <si>
    <t>Email</t>
  </si>
  <si>
    <t>Capacity</t>
  </si>
  <si>
    <t>Washroom (Y/N)</t>
  </si>
  <si>
    <t>Wheelchair Accessible</t>
  </si>
  <si>
    <t>Production Notes</t>
  </si>
  <si>
    <t>Venue Type</t>
  </si>
  <si>
    <t>Frank’s Pizza Palace</t>
  </si>
  <si>
    <t>Spats</t>
  </si>
  <si>
    <t>Emmett's</t>
  </si>
  <si>
    <t>Appleton Beer Factory</t>
  </si>
  <si>
    <t xml:space="preserve">Jack’s Apple Pub </t>
  </si>
  <si>
    <t xml:space="preserve">Flanagan’s Wine Review </t>
  </si>
  <si>
    <t xml:space="preserve">Déjà Vu </t>
  </si>
  <si>
    <t>ACOCA Coffee</t>
  </si>
  <si>
    <t>Cozzy Corner</t>
  </si>
  <si>
    <t>McGuinness Irish Pub</t>
  </si>
  <si>
    <t>Fox River House</t>
  </si>
  <si>
    <t>Fratello's</t>
  </si>
  <si>
    <t>Atlas Coffee</t>
  </si>
  <si>
    <t xml:space="preserve">The Bar </t>
  </si>
  <si>
    <t xml:space="preserve">Mill Creek </t>
  </si>
  <si>
    <t xml:space="preserve">Chadwick’s </t>
  </si>
  <si>
    <t xml:space="preserve">CU Saloon </t>
  </si>
  <si>
    <t>Anduzzi’s</t>
  </si>
  <si>
    <t>Performing Arts Center</t>
  </si>
  <si>
    <t xml:space="preserve">Luna </t>
  </si>
  <si>
    <t xml:space="preserve">Durty Leprechaun </t>
  </si>
  <si>
    <t>Ballroom</t>
  </si>
  <si>
    <t>The Clubhouse</t>
  </si>
  <si>
    <t>The Courtyard</t>
  </si>
  <si>
    <t>The Orchard</t>
  </si>
  <si>
    <t>Riverview Gardens</t>
  </si>
  <si>
    <t>Jones Park</t>
  </si>
  <si>
    <t>Copper Rock</t>
  </si>
  <si>
    <t xml:space="preserve">Mad Hatter </t>
  </si>
  <si>
    <t>Cleo’s</t>
  </si>
  <si>
    <t>University Lounge</t>
  </si>
  <si>
    <t>Rookie's</t>
  </si>
  <si>
    <t>Building for Kids Children’s Museum</t>
  </si>
  <si>
    <t>Houdini Plaza</t>
  </si>
  <si>
    <t>Trout Museum of Art</t>
  </si>
  <si>
    <t>Bazil’s Patio</t>
  </si>
  <si>
    <t>Olde Town Tavern</t>
  </si>
  <si>
    <t>Outer Edge</t>
  </si>
  <si>
    <t>Green Gecko</t>
  </si>
  <si>
    <t>Aspen Coffee &amp; Tea</t>
  </si>
  <si>
    <t>Cena</t>
  </si>
  <si>
    <t>Rock Garden Studio</t>
  </si>
  <si>
    <t>Pullman’s</t>
  </si>
  <si>
    <t>Union Jack’s</t>
  </si>
  <si>
    <t>Riverside Bar</t>
  </si>
  <si>
    <t>Skyline Comedy Club</t>
  </si>
  <si>
    <t>Stone Cellar</t>
  </si>
  <si>
    <t>Wooden Nickel</t>
  </si>
  <si>
    <t>Jim’s Place</t>
  </si>
  <si>
    <t>Harmony Café</t>
  </si>
  <si>
    <t>Heid Music Store</t>
  </si>
  <si>
    <t>Dr. Jeckyll’s</t>
  </si>
  <si>
    <t>The Grove</t>
  </si>
  <si>
    <t>History Museum Courtyard</t>
  </si>
  <si>
    <t>Harper Hall</t>
  </si>
  <si>
    <t>Stansbury</t>
  </si>
  <si>
    <t>Memorial Chapel</t>
  </si>
  <si>
    <t>Wriston Amphitheater</t>
  </si>
  <si>
    <t>The Viking Room</t>
  </si>
  <si>
    <t>VeneuID</t>
  </si>
  <si>
    <t>Final</t>
  </si>
  <si>
    <t>venueId</t>
  </si>
  <si>
    <t>venueName</t>
  </si>
  <si>
    <t>Zip</t>
  </si>
  <si>
    <t>Socail</t>
  </si>
  <si>
    <t>Other</t>
  </si>
  <si>
    <t>ContactPerson</t>
  </si>
  <si>
    <t>Washroom</t>
  </si>
  <si>
    <t>Weelchari</t>
  </si>
  <si>
    <t>VenType</t>
  </si>
  <si>
    <t>Hours</t>
  </si>
  <si>
    <t>Yelp</t>
  </si>
  <si>
    <t>Underage</t>
  </si>
  <si>
    <t>UndeageAdult</t>
  </si>
  <si>
    <t>UndarageAdult</t>
  </si>
  <si>
    <t>college</t>
  </si>
  <si>
    <t>appleton</t>
  </si>
  <si>
    <t>wi</t>
  </si>
  <si>
    <t>555-1231</t>
  </si>
  <si>
    <t>www.cnn.com</t>
  </si>
  <si>
    <t>www</t>
  </si>
  <si>
    <t>contact</t>
  </si>
  <si>
    <t>email</t>
  </si>
  <si>
    <t>phone</t>
  </si>
  <si>
    <t>capactiy</t>
  </si>
  <si>
    <t>519 W. College Ave</t>
  </si>
  <si>
    <t>920 380-9904</t>
  </si>
  <si>
    <t>https://www.facebook.com/dejavumartinilounge</t>
  </si>
  <si>
    <t>5:00PM - 2:00AM</t>
  </si>
  <si>
    <t>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</si>
</sst>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rgb="FFD9D9D9"/>
      </right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4">
    <xf numFmtId="0" fontId="0" fillId="0" borderId="0" xfId="0"/>
    <xf numFmtId="0" fontId="18" fillId="0" borderId="10" xfId="0" applyFont="1" applyFill="1" applyBorder="1" applyAlignment="1">
      <alignment vertical="center"/>
    </xf>
    <xf numFmtId="0" fontId="19" fillId="0" borderId="0" xfId="42"/>
    <xf numFmtId="16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cnn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60"/>
  <sheetViews>
    <sheetView tabSelected="1" topLeftCell="U1" workbookViewId="0">
      <pane ySplit="1" topLeftCell="A37" activePane="bottomLeft" state="frozen"/>
      <selection pane="bottomLeft" activeCell="AU2" sqref="AU2:AU60"/>
    </sheetView>
  </sheetViews>
  <sheetFormatPr defaultRowHeight="15" x14ac:dyDescent="0.25"/>
  <cols>
    <col min="11" max="11" width="14.7109375" customWidth="1"/>
    <col min="15" max="15" width="13.85546875" customWidth="1"/>
    <col min="17" max="17" width="16.5703125" customWidth="1"/>
  </cols>
  <sheetData>
    <row r="1" spans="1:4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6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87</v>
      </c>
      <c r="T1" t="s">
        <v>106</v>
      </c>
      <c r="U1" t="s">
        <v>88</v>
      </c>
      <c r="V1" t="s">
        <v>89</v>
      </c>
      <c r="W1" t="s">
        <v>90</v>
      </c>
      <c r="X1" t="s">
        <v>76</v>
      </c>
      <c r="Y1" s="1" t="s">
        <v>78</v>
      </c>
      <c r="Z1" s="1" t="s">
        <v>79</v>
      </c>
      <c r="AA1" s="1" t="s">
        <v>1</v>
      </c>
      <c r="AB1" s="1" t="s">
        <v>2</v>
      </c>
      <c r="AC1" s="1" t="s">
        <v>3</v>
      </c>
      <c r="AD1" s="1" t="s">
        <v>4</v>
      </c>
      <c r="AE1" s="1" t="s">
        <v>80</v>
      </c>
      <c r="AF1" s="1" t="s">
        <v>6</v>
      </c>
      <c r="AG1" s="1" t="s">
        <v>7</v>
      </c>
      <c r="AH1" s="1" t="s">
        <v>81</v>
      </c>
      <c r="AI1" s="1" t="s">
        <v>82</v>
      </c>
      <c r="AJ1" s="1" t="s">
        <v>83</v>
      </c>
      <c r="AK1" s="1" t="s">
        <v>11</v>
      </c>
      <c r="AL1" s="1" t="s">
        <v>12</v>
      </c>
      <c r="AM1" s="1" t="s">
        <v>84</v>
      </c>
      <c r="AN1" s="1" t="s">
        <v>85</v>
      </c>
      <c r="AO1" s="1" t="s">
        <v>86</v>
      </c>
      <c r="AP1" s="1" t="s">
        <v>87</v>
      </c>
      <c r="AQ1" s="1" t="s">
        <v>106</v>
      </c>
      <c r="AR1" s="1" t="s">
        <v>88</v>
      </c>
      <c r="AS1" s="1" t="s">
        <v>89</v>
      </c>
      <c r="AT1" s="1" t="s">
        <v>91</v>
      </c>
      <c r="AU1" s="1" t="s">
        <v>77</v>
      </c>
    </row>
    <row r="2" spans="1:47" x14ac:dyDescent="0.25">
      <c r="A2" t="s">
        <v>17</v>
      </c>
      <c r="B2">
        <v>1</v>
      </c>
      <c r="C2" t="s">
        <v>92</v>
      </c>
      <c r="D2" t="s">
        <v>93</v>
      </c>
      <c r="E2" t="s">
        <v>94</v>
      </c>
      <c r="F2">
        <v>54911</v>
      </c>
      <c r="G2" t="s">
        <v>95</v>
      </c>
      <c r="H2" s="2" t="s">
        <v>96</v>
      </c>
      <c r="I2" t="s">
        <v>97</v>
      </c>
      <c r="J2" t="s">
        <v>97</v>
      </c>
      <c r="K2" t="s">
        <v>98</v>
      </c>
      <c r="L2" t="s">
        <v>99</v>
      </c>
      <c r="M2" t="s">
        <v>100</v>
      </c>
      <c r="N2" t="s">
        <v>101</v>
      </c>
      <c r="O2" t="b">
        <v>1</v>
      </c>
      <c r="P2" t="b">
        <v>1</v>
      </c>
      <c r="R2">
        <v>1</v>
      </c>
      <c r="S2" s="3">
        <v>41651</v>
      </c>
      <c r="T2" s="3"/>
      <c r="V2" t="b">
        <v>0</v>
      </c>
      <c r="W2" t="b">
        <v>1</v>
      </c>
      <c r="X2">
        <v>1</v>
      </c>
      <c r="Y2" t="str">
        <f>CHAR(34)&amp;"venueId"&amp;CHAR(34) &amp;": " &amp;X2&amp;","</f>
        <v>"venueId": 1,</v>
      </c>
      <c r="Z2" t="str">
        <f>CHAR(34) &amp;"venueName"&amp;CHAR(34) &amp;": " &amp;CHAR(34) &amp; A2&amp;CHAR(34)  &amp;","</f>
        <v>"venueName": "Frank’s Pizza Palace",</v>
      </c>
      <c r="AA2" t="str">
        <f>CHAR(34) &amp;"region"&amp;CHAR(34) &amp;": "&amp;CHAR(34)  &amp; B2&amp;CHAR(34)  &amp;","</f>
        <v>"region": "1",</v>
      </c>
      <c r="AB2" t="str">
        <f>CHAR(34) &amp;"address"&amp;CHAR(34) &amp;": " &amp;CHAR(34) &amp; C2 &amp;CHAR(34) &amp;","</f>
        <v>"address": "college",</v>
      </c>
      <c r="AC2" t="str">
        <f>CHAR(34) &amp;"city"&amp;CHAR(34) &amp;": " &amp;CHAR(34) &amp; D2 &amp;CHAR(34) &amp;","</f>
        <v>"city": "appleton",</v>
      </c>
      <c r="AD2" t="str">
        <f>CHAR(34) &amp;"state"&amp;CHAR(34) &amp;": " &amp;CHAR(34) &amp; E2 &amp;CHAR(34) &amp;","</f>
        <v>"state": "wi",</v>
      </c>
      <c r="AE2" t="str">
        <f>CHAR(34) &amp;"zip"&amp;CHAR(34) &amp;": " &amp;CHAR(34) &amp; F2&amp;CHAR(34)  &amp;","</f>
        <v>"zip": "54911",</v>
      </c>
      <c r="AF2" t="str">
        <f>CHAR(34) &amp;"phone"&amp;CHAR(34) &amp;": " &amp;CHAR(34) &amp; G2 &amp;CHAR(34) &amp;","</f>
        <v>"phone": "555-1231",</v>
      </c>
      <c r="AG2" t="str">
        <f>CHAR(34) &amp;"url"&amp;CHAR(34) &amp;": " &amp;CHAR(34) &amp; H2 &amp;CHAR(34) &amp;","</f>
        <v>"url": "www.cnn.com",</v>
      </c>
      <c r="AH2" t="str">
        <f>CHAR(34) &amp;"facebook"&amp;CHAR(34) &amp;": " &amp;CHAR(34) &amp; I2 &amp;CHAR(34) &amp;","</f>
        <v>"facebook": "www",</v>
      </c>
      <c r="AI2" t="str">
        <f>CHAR(34) &amp;"other"&amp;CHAR(34) &amp;": " &amp;CHAR(34) &amp; J2 &amp;CHAR(34) &amp;","</f>
        <v>"other": "www",</v>
      </c>
      <c r="AJ2" t="str">
        <f>CHAR(34) &amp;"contactPerson"&amp;CHAR(34) &amp;": " &amp;CHAR(34) &amp; K2 &amp;CHAR(34) &amp;","</f>
        <v>"contactPerson": "contact",</v>
      </c>
      <c r="AK2" t="str">
        <f>CHAR(34) &amp;"email"&amp;CHAR(34) &amp;": " &amp;CHAR(34) &amp; L2 &amp;CHAR(34) &amp;","</f>
        <v>"email": "email",</v>
      </c>
      <c r="AL2" t="str">
        <f>CHAR(34) &amp;"capacity"&amp;CHAR(34) &amp;": " &amp;CHAR(34) &amp; N2 &amp;CHAR(34) &amp;","</f>
        <v>"capacity": "capactiy",</v>
      </c>
      <c r="AM2" t="str">
        <f>CHAR(34) &amp;"washroom"&amp;CHAR(34) &amp;": " &amp;O2 &amp;","</f>
        <v>"washroom": TRUE,</v>
      </c>
      <c r="AN2" t="str">
        <f>CHAR(34) &amp;"washroom"&amp;CHAR(34) &amp;": " &amp; P2 &amp;","</f>
        <v>"washroom": TRUE,</v>
      </c>
      <c r="AO2" t="str">
        <f>CHAR(34) &amp;"venueType"&amp;CHAR(34) &amp;": " &amp;CHAR(34) &amp; R2 &amp;CHAR(34) &amp;","</f>
        <v>"venueType": "1",</v>
      </c>
      <c r="AP2" t="str">
        <f>CHAR(34) &amp;"hours"&amp;CHAR(34) &amp;": " &amp;CHAR(34) &amp; S2 &amp;CHAR(34) &amp;","</f>
        <v>"hours": "41651",</v>
      </c>
      <c r="AQ2" t="str">
        <f>CHAR(34) &amp;"description"&amp;CHAR(34) &amp;": " &amp;CHAR(34) &amp; T2 &amp;CHAR(34) &amp;","</f>
        <v>"description": "",</v>
      </c>
      <c r="AR2" t="str">
        <f>CHAR(34) &amp;"yelp"&amp;CHAR(34) &amp;": " &amp;CHAR(34) &amp; U2 &amp;CHAR(34) &amp;","</f>
        <v>"yelp": "",</v>
      </c>
      <c r="AS2" t="str">
        <f>CHAR(34) &amp;"underage"&amp;CHAR(34)&amp;": "  &amp; V2 &amp;","</f>
        <v>"underage": FALSE,</v>
      </c>
      <c r="AT2" t="str">
        <f>CHAR(34) &amp;"underageWithAdult"&amp;CHAR(34) &amp;": " &amp; W2</f>
        <v>"underageWithAdult": TRUE</v>
      </c>
      <c r="AU2" t="str">
        <f>"{" &amp;Y2 &amp;Z2&amp;AA2&amp;AB2&amp;AC2&amp;AD2&amp;AE2&amp;AF2&amp;AG2&amp;AH2&amp;AI2&amp;AJ2&amp;AK2&amp;AL2&amp;AM2&amp;AN2&amp;AO2 &amp;AP2&amp;AQ2&amp;AR2&amp;AS2&amp;AT2&amp;"},"</f>
        <v>{"venueId": 1,"venueName": "Frank’s Pizza Palace","region": "1","address": "college","city": "appleton","state": "wi","zip": "54911","phone": "555-1231","url": "www.cnn.com","facebook": "www","other": "www","contactPerson": "contact","email": "email","capacity": "capactiy","washroom": TRUE,"washroom": TRUE,"venueType": "1","hours": "41651","description": "","yelp": "","underage": FALSE,"underageWithAdult": TRUE},</v>
      </c>
    </row>
    <row r="3" spans="1:47" x14ac:dyDescent="0.25">
      <c r="A3" t="s">
        <v>18</v>
      </c>
      <c r="O3" t="b">
        <v>1</v>
      </c>
      <c r="P3" t="b">
        <v>1</v>
      </c>
      <c r="V3" t="b">
        <v>1</v>
      </c>
      <c r="W3" t="b">
        <v>1</v>
      </c>
      <c r="X3">
        <v>2</v>
      </c>
      <c r="Y3" t="str">
        <f t="shared" ref="Y3:Y60" si="0">CHAR(34)&amp;"venueId"&amp;CHAR(34) &amp;": " &amp;X3&amp;","</f>
        <v>"venueId": 2,</v>
      </c>
      <c r="Z3" t="str">
        <f t="shared" ref="Z3:Z60" si="1">CHAR(34) &amp;"venueName"&amp;CHAR(34) &amp;": " &amp;CHAR(34) &amp; A3&amp;CHAR(34)  &amp;","</f>
        <v>"venueName": "Spats",</v>
      </c>
      <c r="AA3" t="str">
        <f t="shared" ref="AA3:AA60" si="2">CHAR(34) &amp;"region"&amp;CHAR(34) &amp;": "&amp;CHAR(34)  &amp; B3&amp;CHAR(34)  &amp;","</f>
        <v>"region": "",</v>
      </c>
      <c r="AB3" t="str">
        <f t="shared" ref="AB3:AB60" si="3">CHAR(34) &amp;"address"&amp;CHAR(34) &amp;": " &amp;CHAR(34) &amp; C3 &amp;CHAR(34) &amp;","</f>
        <v>"address": "",</v>
      </c>
      <c r="AC3" t="str">
        <f t="shared" ref="AC3:AC60" si="4">CHAR(34) &amp;"city"&amp;CHAR(34) &amp;": " &amp;CHAR(34) &amp; D3 &amp;CHAR(34) &amp;","</f>
        <v>"city": "",</v>
      </c>
      <c r="AD3" t="str">
        <f t="shared" ref="AD3:AD60" si="5">CHAR(34) &amp;"state"&amp;CHAR(34) &amp;": " &amp;CHAR(34) &amp; E3 &amp;CHAR(34) &amp;","</f>
        <v>"state": "",</v>
      </c>
      <c r="AE3" t="str">
        <f t="shared" ref="AE3:AE60" si="6">CHAR(34) &amp;"zip"&amp;CHAR(34) &amp;": " &amp;CHAR(34) &amp; F3&amp;CHAR(34)  &amp;","</f>
        <v>"zip": "",</v>
      </c>
      <c r="AF3" t="str">
        <f t="shared" ref="AF3:AF60" si="7">CHAR(34) &amp;"phone"&amp;CHAR(34) &amp;": " &amp;CHAR(34) &amp; G3 &amp;CHAR(34) &amp;","</f>
        <v>"phone": "",</v>
      </c>
      <c r="AG3" t="str">
        <f t="shared" ref="AG3:AG60" si="8">CHAR(34) &amp;"url"&amp;CHAR(34) &amp;": " &amp;CHAR(34) &amp; H3 &amp;CHAR(34) &amp;","</f>
        <v>"url": "",</v>
      </c>
      <c r="AH3" t="str">
        <f t="shared" ref="AH3:AH60" si="9">CHAR(34) &amp;"facebook"&amp;CHAR(34) &amp;": " &amp;CHAR(34) &amp; I3 &amp;CHAR(34) &amp;","</f>
        <v>"facebook": "",</v>
      </c>
      <c r="AI3" t="str">
        <f t="shared" ref="AI3:AI60" si="10">CHAR(34) &amp;"other"&amp;CHAR(34) &amp;": " &amp;CHAR(34) &amp; J3 &amp;CHAR(34) &amp;","</f>
        <v>"other": "",</v>
      </c>
      <c r="AJ3" t="str">
        <f t="shared" ref="AJ3:AJ60" si="11">CHAR(34) &amp;"contactPerson"&amp;CHAR(34) &amp;": " &amp;CHAR(34) &amp; K3 &amp;CHAR(34) &amp;","</f>
        <v>"contactPerson": "",</v>
      </c>
      <c r="AK3" t="str">
        <f t="shared" ref="AK3:AK60" si="12">CHAR(34) &amp;"email"&amp;CHAR(34) &amp;": " &amp;CHAR(34) &amp; L3 &amp;CHAR(34) &amp;","</f>
        <v>"email": "",</v>
      </c>
      <c r="AL3" t="str">
        <f t="shared" ref="AL3:AL60" si="13">CHAR(34) &amp;"capacity"&amp;CHAR(34) &amp;": " &amp;CHAR(34) &amp; N3 &amp;CHAR(34) &amp;","</f>
        <v>"capacity": "",</v>
      </c>
      <c r="AM3" t="str">
        <f t="shared" ref="AM3:AM60" si="14">CHAR(34) &amp;"washroom"&amp;CHAR(34) &amp;": " &amp;O3 &amp;","</f>
        <v>"washroom": TRUE,</v>
      </c>
      <c r="AN3" t="str">
        <f t="shared" ref="AN3:AN60" si="15">CHAR(34) &amp;"washroom"&amp;CHAR(34) &amp;": " &amp; P3 &amp;","</f>
        <v>"washroom": TRUE,</v>
      </c>
      <c r="AO3" t="str">
        <f t="shared" ref="AO3:AO60" si="16">CHAR(34) &amp;"venueType"&amp;CHAR(34) &amp;": " &amp;CHAR(34) &amp; R3 &amp;CHAR(34) &amp;","</f>
        <v>"venueType": "",</v>
      </c>
      <c r="AP3" t="str">
        <f t="shared" ref="AP3:AP60" si="17">CHAR(34) &amp;"hours"&amp;CHAR(34) &amp;": " &amp;CHAR(34) &amp; S3 &amp;CHAR(34) &amp;","</f>
        <v>"hours": "",</v>
      </c>
      <c r="AQ3" t="str">
        <f t="shared" ref="AQ3:AQ60" si="18">CHAR(34) &amp;"description"&amp;CHAR(34) &amp;": " &amp;CHAR(34) &amp; T3 &amp;CHAR(34) &amp;","</f>
        <v>"description": "",</v>
      </c>
      <c r="AR3" t="str">
        <f t="shared" ref="AR3:AR60" si="19">CHAR(34) &amp;"yelp"&amp;CHAR(34) &amp;": " &amp;CHAR(34) &amp; U3 &amp;CHAR(34) &amp;","</f>
        <v>"yelp": "",</v>
      </c>
      <c r="AS3" t="str">
        <f t="shared" ref="AS3:AS60" si="20">CHAR(34) &amp;"underage"&amp;CHAR(34)&amp;": "  &amp; V3 &amp;","</f>
        <v>"underage": TRUE,</v>
      </c>
      <c r="AT3" t="str">
        <f t="shared" ref="AT3:AT60" si="21">CHAR(34) &amp;"underageWithAdult"&amp;CHAR(34) &amp;": " &amp; W3</f>
        <v>"underageWithAdult": TRUE</v>
      </c>
      <c r="AU3" t="str">
        <f t="shared" ref="AU3:AU60" si="22">"{" &amp;Y3 &amp;Z3&amp;AA3&amp;AB3&amp;AC3&amp;AD3&amp;AE3&amp;AF3&amp;AG3&amp;AH3&amp;AI3&amp;AJ3&amp;AK3&amp;AL3&amp;AM3&amp;AN3&amp;AO3 &amp;AP3&amp;AQ3&amp;AR3&amp;AS3&amp;AT3&amp;"},"</f>
        <v>{"venueId": 2,"venueName": "Spats","region": "","address": "","city": "","state": "","zip": "","phone": "","url": "","facebook": "","other": "","contactPerson": "","email": "","capacity": "","washroom": TRUE,"washroom": TRUE,"venueType": "","hours": "","description": "","yelp": "","underage": TRUE,"underageWithAdult": TRUE},</v>
      </c>
    </row>
    <row r="4" spans="1:47" x14ac:dyDescent="0.25">
      <c r="A4" t="s">
        <v>19</v>
      </c>
      <c r="O4" t="b">
        <v>1</v>
      </c>
      <c r="P4" t="b">
        <v>1</v>
      </c>
      <c r="V4" t="b">
        <v>1</v>
      </c>
      <c r="W4" t="b">
        <v>1</v>
      </c>
      <c r="X4">
        <v>3</v>
      </c>
      <c r="Y4" t="str">
        <f t="shared" si="0"/>
        <v>"venueId": 3,</v>
      </c>
      <c r="Z4" t="str">
        <f t="shared" si="1"/>
        <v>"venueName": "Emmett's",</v>
      </c>
      <c r="AA4" t="str">
        <f t="shared" si="2"/>
        <v>"region": "",</v>
      </c>
      <c r="AB4" t="str">
        <f t="shared" si="3"/>
        <v>"address": "",</v>
      </c>
      <c r="AC4" t="str">
        <f t="shared" si="4"/>
        <v>"city": "",</v>
      </c>
      <c r="AD4" t="str">
        <f t="shared" si="5"/>
        <v>"state": "",</v>
      </c>
      <c r="AE4" t="str">
        <f t="shared" si="6"/>
        <v>"zip": "",</v>
      </c>
      <c r="AF4" t="str">
        <f t="shared" si="7"/>
        <v>"phone": "",</v>
      </c>
      <c r="AG4" t="str">
        <f t="shared" si="8"/>
        <v>"url": "",</v>
      </c>
      <c r="AH4" t="str">
        <f t="shared" si="9"/>
        <v>"facebook": "",</v>
      </c>
      <c r="AI4" t="str">
        <f t="shared" si="10"/>
        <v>"other": "",</v>
      </c>
      <c r="AJ4" t="str">
        <f t="shared" si="11"/>
        <v>"contactPerson": "",</v>
      </c>
      <c r="AK4" t="str">
        <f t="shared" si="12"/>
        <v>"email": "",</v>
      </c>
      <c r="AL4" t="str">
        <f t="shared" si="13"/>
        <v>"capacity": "",</v>
      </c>
      <c r="AM4" t="str">
        <f t="shared" si="14"/>
        <v>"washroom": TRUE,</v>
      </c>
      <c r="AN4" t="str">
        <f t="shared" si="15"/>
        <v>"washroom": TRUE,</v>
      </c>
      <c r="AO4" t="str">
        <f t="shared" si="16"/>
        <v>"venueType": "",</v>
      </c>
      <c r="AP4" t="str">
        <f t="shared" si="17"/>
        <v>"hours": "",</v>
      </c>
      <c r="AQ4" t="str">
        <f t="shared" si="18"/>
        <v>"description": "",</v>
      </c>
      <c r="AR4" t="str">
        <f t="shared" si="19"/>
        <v>"yelp": "",</v>
      </c>
      <c r="AS4" t="str">
        <f t="shared" si="20"/>
        <v>"underage": TRUE,</v>
      </c>
      <c r="AT4" t="str">
        <f t="shared" si="21"/>
        <v>"underageWithAdult": TRUE</v>
      </c>
      <c r="AU4" t="str">
        <f t="shared" si="22"/>
        <v>{"venueId": 3,"venueName": "Emmett's","region": "","address": "","city": "","state": "","zip": "","phone": "","url": "","facebook": "","other": "","contactPerson": "","email": "","capacity": "","washroom": TRUE,"washroom": TRUE,"venueType": "","hours": "","description": "","yelp": "","underage": TRUE,"underageWithAdult": TRUE},</v>
      </c>
    </row>
    <row r="5" spans="1:47" x14ac:dyDescent="0.25">
      <c r="A5" t="s">
        <v>20</v>
      </c>
      <c r="O5" t="b">
        <v>1</v>
      </c>
      <c r="P5" t="b">
        <v>1</v>
      </c>
      <c r="V5" t="b">
        <v>1</v>
      </c>
      <c r="W5" t="b">
        <v>1</v>
      </c>
      <c r="X5">
        <v>4</v>
      </c>
      <c r="Y5" t="str">
        <f t="shared" si="0"/>
        <v>"venueId": 4,</v>
      </c>
      <c r="Z5" t="str">
        <f t="shared" si="1"/>
        <v>"venueName": "Appleton Beer Factory",</v>
      </c>
      <c r="AA5" t="str">
        <f t="shared" si="2"/>
        <v>"region": "",</v>
      </c>
      <c r="AB5" t="str">
        <f t="shared" si="3"/>
        <v>"address": "",</v>
      </c>
      <c r="AC5" t="str">
        <f t="shared" si="4"/>
        <v>"city": "",</v>
      </c>
      <c r="AD5" t="str">
        <f t="shared" si="5"/>
        <v>"state": "",</v>
      </c>
      <c r="AE5" t="str">
        <f t="shared" si="6"/>
        <v>"zip": "",</v>
      </c>
      <c r="AF5" t="str">
        <f t="shared" si="7"/>
        <v>"phone": "",</v>
      </c>
      <c r="AG5" t="str">
        <f t="shared" si="8"/>
        <v>"url": "",</v>
      </c>
      <c r="AH5" t="str">
        <f t="shared" si="9"/>
        <v>"facebook": "",</v>
      </c>
      <c r="AI5" t="str">
        <f t="shared" si="10"/>
        <v>"other": "",</v>
      </c>
      <c r="AJ5" t="str">
        <f t="shared" si="11"/>
        <v>"contactPerson": "",</v>
      </c>
      <c r="AK5" t="str">
        <f t="shared" si="12"/>
        <v>"email": "",</v>
      </c>
      <c r="AL5" t="str">
        <f t="shared" si="13"/>
        <v>"capacity": "",</v>
      </c>
      <c r="AM5" t="str">
        <f t="shared" si="14"/>
        <v>"washroom": TRUE,</v>
      </c>
      <c r="AN5" t="str">
        <f t="shared" si="15"/>
        <v>"washroom": TRUE,</v>
      </c>
      <c r="AO5" t="str">
        <f t="shared" si="16"/>
        <v>"venueType": "",</v>
      </c>
      <c r="AP5" t="str">
        <f t="shared" si="17"/>
        <v>"hours": "",</v>
      </c>
      <c r="AQ5" t="str">
        <f t="shared" si="18"/>
        <v>"description": "",</v>
      </c>
      <c r="AR5" t="str">
        <f t="shared" si="19"/>
        <v>"yelp": "",</v>
      </c>
      <c r="AS5" t="str">
        <f t="shared" si="20"/>
        <v>"underage": TRUE,</v>
      </c>
      <c r="AT5" t="str">
        <f t="shared" si="21"/>
        <v>"underageWithAdult": TRUE</v>
      </c>
      <c r="AU5" t="str">
        <f t="shared" si="22"/>
        <v>{"venueId": 4,"venueName": "Appleton Beer Factory","region": "","address": "","city": "","state": "","zip": "","phone": "","url": "","facebook": "","other": "","contactPerson": "","email": "","capacity": "","washroom": TRUE,"washroom": TRUE,"venueType": "","hours": "","description": "","yelp": "","underage": TRUE,"underageWithAdult": TRUE},</v>
      </c>
    </row>
    <row r="6" spans="1:47" x14ac:dyDescent="0.25">
      <c r="A6" t="s">
        <v>21</v>
      </c>
      <c r="O6" t="b">
        <v>1</v>
      </c>
      <c r="P6" t="b">
        <v>1</v>
      </c>
      <c r="V6" t="b">
        <v>1</v>
      </c>
      <c r="W6" t="b">
        <v>1</v>
      </c>
      <c r="X6">
        <v>5</v>
      </c>
      <c r="Y6" t="str">
        <f t="shared" si="0"/>
        <v>"venueId": 5,</v>
      </c>
      <c r="Z6" t="str">
        <f t="shared" si="1"/>
        <v>"venueName": "Jack’s Apple Pub ",</v>
      </c>
      <c r="AA6" t="str">
        <f t="shared" si="2"/>
        <v>"region": "",</v>
      </c>
      <c r="AB6" t="str">
        <f t="shared" si="3"/>
        <v>"address": "",</v>
      </c>
      <c r="AC6" t="str">
        <f t="shared" si="4"/>
        <v>"city": "",</v>
      </c>
      <c r="AD6" t="str">
        <f t="shared" si="5"/>
        <v>"state": "",</v>
      </c>
      <c r="AE6" t="str">
        <f t="shared" si="6"/>
        <v>"zip": "",</v>
      </c>
      <c r="AF6" t="str">
        <f t="shared" si="7"/>
        <v>"phone": "",</v>
      </c>
      <c r="AG6" t="str">
        <f t="shared" si="8"/>
        <v>"url": "",</v>
      </c>
      <c r="AH6" t="str">
        <f t="shared" si="9"/>
        <v>"facebook": "",</v>
      </c>
      <c r="AI6" t="str">
        <f t="shared" si="10"/>
        <v>"other": "",</v>
      </c>
      <c r="AJ6" t="str">
        <f t="shared" si="11"/>
        <v>"contactPerson": "",</v>
      </c>
      <c r="AK6" t="str">
        <f t="shared" si="12"/>
        <v>"email": "",</v>
      </c>
      <c r="AL6" t="str">
        <f t="shared" si="13"/>
        <v>"capacity": "",</v>
      </c>
      <c r="AM6" t="str">
        <f t="shared" si="14"/>
        <v>"washroom": TRUE,</v>
      </c>
      <c r="AN6" t="str">
        <f t="shared" si="15"/>
        <v>"washroom": TRUE,</v>
      </c>
      <c r="AO6" t="str">
        <f t="shared" si="16"/>
        <v>"venueType": "",</v>
      </c>
      <c r="AP6" t="str">
        <f t="shared" si="17"/>
        <v>"hours": "",</v>
      </c>
      <c r="AQ6" t="str">
        <f t="shared" si="18"/>
        <v>"description": "",</v>
      </c>
      <c r="AR6" t="str">
        <f t="shared" si="19"/>
        <v>"yelp": "",</v>
      </c>
      <c r="AS6" t="str">
        <f t="shared" si="20"/>
        <v>"underage": TRUE,</v>
      </c>
      <c r="AT6" t="str">
        <f t="shared" si="21"/>
        <v>"underageWithAdult": TRUE</v>
      </c>
      <c r="AU6" t="str">
        <f t="shared" si="22"/>
        <v>{"venueId": 5,"venueName": "Jack’s Apple Pub ","region": "","address": "","city": "","state": "","zip": "","phone": "","url": "","facebook": "","other": "","contactPerson": "","email": "","capacity": "","washroom": TRUE,"washroom": TRUE,"venueType": "","hours": "","description": "","yelp": "","underage": TRUE,"underageWithAdult": TRUE},</v>
      </c>
    </row>
    <row r="7" spans="1:47" x14ac:dyDescent="0.25">
      <c r="A7" t="s">
        <v>22</v>
      </c>
      <c r="O7" t="b">
        <v>1</v>
      </c>
      <c r="P7" t="b">
        <v>1</v>
      </c>
      <c r="V7" t="b">
        <v>1</v>
      </c>
      <c r="W7" t="b">
        <v>1</v>
      </c>
      <c r="X7">
        <v>6</v>
      </c>
      <c r="Y7" t="str">
        <f t="shared" si="0"/>
        <v>"venueId": 6,</v>
      </c>
      <c r="Z7" t="str">
        <f t="shared" si="1"/>
        <v>"venueName": "Flanagan’s Wine Review ",</v>
      </c>
      <c r="AA7" t="str">
        <f t="shared" si="2"/>
        <v>"region": "",</v>
      </c>
      <c r="AB7" t="str">
        <f t="shared" si="3"/>
        <v>"address": "",</v>
      </c>
      <c r="AC7" t="str">
        <f t="shared" si="4"/>
        <v>"city": "",</v>
      </c>
      <c r="AD7" t="str">
        <f t="shared" si="5"/>
        <v>"state": "",</v>
      </c>
      <c r="AE7" t="str">
        <f t="shared" si="6"/>
        <v>"zip": "",</v>
      </c>
      <c r="AF7" t="str">
        <f t="shared" si="7"/>
        <v>"phone": "",</v>
      </c>
      <c r="AG7" t="str">
        <f t="shared" si="8"/>
        <v>"url": "",</v>
      </c>
      <c r="AH7" t="str">
        <f t="shared" si="9"/>
        <v>"facebook": "",</v>
      </c>
      <c r="AI7" t="str">
        <f t="shared" si="10"/>
        <v>"other": "",</v>
      </c>
      <c r="AJ7" t="str">
        <f t="shared" si="11"/>
        <v>"contactPerson": "",</v>
      </c>
      <c r="AK7" t="str">
        <f t="shared" si="12"/>
        <v>"email": "",</v>
      </c>
      <c r="AL7" t="str">
        <f t="shared" si="13"/>
        <v>"capacity": "",</v>
      </c>
      <c r="AM7" t="str">
        <f t="shared" si="14"/>
        <v>"washroom": TRUE,</v>
      </c>
      <c r="AN7" t="str">
        <f t="shared" si="15"/>
        <v>"washroom": TRUE,</v>
      </c>
      <c r="AO7" t="str">
        <f t="shared" si="16"/>
        <v>"venueType": "",</v>
      </c>
      <c r="AP7" t="str">
        <f t="shared" si="17"/>
        <v>"hours": "",</v>
      </c>
      <c r="AQ7" t="str">
        <f t="shared" si="18"/>
        <v>"description": "",</v>
      </c>
      <c r="AR7" t="str">
        <f t="shared" si="19"/>
        <v>"yelp": "",</v>
      </c>
      <c r="AS7" t="str">
        <f t="shared" si="20"/>
        <v>"underage": TRUE,</v>
      </c>
      <c r="AT7" t="str">
        <f t="shared" si="21"/>
        <v>"underageWithAdult": TRUE</v>
      </c>
      <c r="AU7" t="str">
        <f t="shared" si="22"/>
        <v>{"venueId": 6,"venueName": "Flanagan’s Wine Review ","region": "","address": "","city": "","state": "","zip": "","phone": "","url": "","facebook": "","other": "","contactPerson": "","email": "","capacity": "","washroom": TRUE,"washroom": TRUE,"venueType": "","hours": "","description": "","yelp": "","underage": TRUE,"underageWithAdult": TRUE},</v>
      </c>
    </row>
    <row r="8" spans="1:47" x14ac:dyDescent="0.25">
      <c r="A8" t="s">
        <v>23</v>
      </c>
      <c r="B8">
        <v>1</v>
      </c>
      <c r="C8" t="s">
        <v>102</v>
      </c>
      <c r="D8" t="s">
        <v>93</v>
      </c>
      <c r="E8" t="s">
        <v>94</v>
      </c>
      <c r="F8">
        <v>54911</v>
      </c>
      <c r="H8" t="s">
        <v>103</v>
      </c>
      <c r="I8" t="s">
        <v>104</v>
      </c>
      <c r="O8" t="b">
        <v>1</v>
      </c>
      <c r="P8" t="b">
        <v>1</v>
      </c>
      <c r="S8" t="s">
        <v>105</v>
      </c>
      <c r="T8" t="s">
        <v>105</v>
      </c>
      <c r="V8" t="b">
        <v>1</v>
      </c>
      <c r="W8" t="b">
        <v>1</v>
      </c>
      <c r="X8">
        <v>7</v>
      </c>
      <c r="Y8" t="str">
        <f t="shared" si="0"/>
        <v>"venueId": 7,</v>
      </c>
      <c r="Z8" t="str">
        <f t="shared" si="1"/>
        <v>"venueName": "Déjà Vu ",</v>
      </c>
      <c r="AA8" t="str">
        <f t="shared" si="2"/>
        <v>"region": "1",</v>
      </c>
      <c r="AB8" t="str">
        <f t="shared" si="3"/>
        <v>"address": "519 W. College Ave",</v>
      </c>
      <c r="AC8" t="str">
        <f t="shared" si="4"/>
        <v>"city": "appleton",</v>
      </c>
      <c r="AD8" t="str">
        <f t="shared" si="5"/>
        <v>"state": "wi",</v>
      </c>
      <c r="AE8" t="str">
        <f t="shared" si="6"/>
        <v>"zip": "54911",</v>
      </c>
      <c r="AF8" t="str">
        <f t="shared" si="7"/>
        <v>"phone": "",</v>
      </c>
      <c r="AG8" t="str">
        <f t="shared" si="8"/>
        <v>"url": "920 380-9904",</v>
      </c>
      <c r="AH8" t="str">
        <f t="shared" si="9"/>
        <v>"facebook": "https://www.facebook.com/dejavumartinilounge",</v>
      </c>
      <c r="AI8" t="str">
        <f t="shared" si="10"/>
        <v>"other": "",</v>
      </c>
      <c r="AJ8" t="str">
        <f t="shared" si="11"/>
        <v>"contactPerson": "",</v>
      </c>
      <c r="AK8" t="str">
        <f t="shared" si="12"/>
        <v>"email": "",</v>
      </c>
      <c r="AL8" t="str">
        <f t="shared" si="13"/>
        <v>"capacity": "",</v>
      </c>
      <c r="AM8" t="str">
        <f t="shared" si="14"/>
        <v>"washroom": TRUE,</v>
      </c>
      <c r="AN8" t="str">
        <f t="shared" si="15"/>
        <v>"washroom": TRUE,</v>
      </c>
      <c r="AO8" t="str">
        <f t="shared" si="16"/>
        <v>"venueType": "",</v>
      </c>
      <c r="AP8" t="str">
        <f t="shared" si="17"/>
        <v>"hours": "5:00PM - 2:00AM",</v>
      </c>
      <c r="AQ8" t="str">
        <f t="shared" si="18"/>
        <v>"description": "5:00PM - 2:00AM",</v>
      </c>
      <c r="AR8" t="str">
        <f t="shared" si="19"/>
        <v>"yelp": "",</v>
      </c>
      <c r="AS8" t="str">
        <f t="shared" si="20"/>
        <v>"underage": TRUE,</v>
      </c>
      <c r="AT8" t="str">
        <f t="shared" si="21"/>
        <v>"underageWithAdult": TRUE</v>
      </c>
      <c r="AU8" t="str">
        <f t="shared" si="22"/>
        <v>{"venueId": 7,"venueName": "Déjà Vu ","region": "1","address": "519 W. College Ave","city": "appleton","state": "wi","zip": "54911","phone": "","url": "920 380-9904","facebook": "https://www.facebook.com/dejavumartinilounge","other": "","contactPerson": "","email": "","capacity": "","washroom": TRUE,"washroom": TRUE,"venueType": "","hours": "5:00PM - 2:00AM","description": "5:00PM - 2:00AM","yelp": "","underage": TRUE,"underageWithAdult": TRUE},</v>
      </c>
    </row>
    <row r="9" spans="1:47" x14ac:dyDescent="0.25">
      <c r="A9" t="s">
        <v>24</v>
      </c>
      <c r="O9" t="b">
        <v>1</v>
      </c>
      <c r="P9" t="b">
        <v>1</v>
      </c>
      <c r="V9" t="b">
        <v>0</v>
      </c>
      <c r="W9" t="b">
        <v>0</v>
      </c>
      <c r="X9">
        <v>8</v>
      </c>
      <c r="Y9" t="str">
        <f t="shared" si="0"/>
        <v>"venueId": 8,</v>
      </c>
      <c r="Z9" t="str">
        <f t="shared" si="1"/>
        <v>"venueName": "ACOCA Coffee",</v>
      </c>
      <c r="AA9" t="str">
        <f t="shared" si="2"/>
        <v>"region": "",</v>
      </c>
      <c r="AB9" t="str">
        <f t="shared" si="3"/>
        <v>"address": "",</v>
      </c>
      <c r="AC9" t="str">
        <f t="shared" si="4"/>
        <v>"city": "",</v>
      </c>
      <c r="AD9" t="str">
        <f t="shared" si="5"/>
        <v>"state": "",</v>
      </c>
      <c r="AE9" t="str">
        <f t="shared" si="6"/>
        <v>"zip": "",</v>
      </c>
      <c r="AF9" t="str">
        <f t="shared" si="7"/>
        <v>"phone": "",</v>
      </c>
      <c r="AG9" t="str">
        <f t="shared" si="8"/>
        <v>"url": "",</v>
      </c>
      <c r="AH9" t="str">
        <f t="shared" si="9"/>
        <v>"facebook": "",</v>
      </c>
      <c r="AI9" t="str">
        <f t="shared" si="10"/>
        <v>"other": "",</v>
      </c>
      <c r="AJ9" t="str">
        <f t="shared" si="11"/>
        <v>"contactPerson": "",</v>
      </c>
      <c r="AK9" t="str">
        <f t="shared" si="12"/>
        <v>"email": "",</v>
      </c>
      <c r="AL9" t="str">
        <f t="shared" si="13"/>
        <v>"capacity": "",</v>
      </c>
      <c r="AM9" t="str">
        <f t="shared" si="14"/>
        <v>"washroom": TRUE,</v>
      </c>
      <c r="AN9" t="str">
        <f t="shared" si="15"/>
        <v>"washroom": TRUE,</v>
      </c>
      <c r="AO9" t="str">
        <f t="shared" si="16"/>
        <v>"venueType": "",</v>
      </c>
      <c r="AP9" t="str">
        <f t="shared" si="17"/>
        <v>"hours": "",</v>
      </c>
      <c r="AQ9" t="str">
        <f t="shared" si="18"/>
        <v>"description": "",</v>
      </c>
      <c r="AR9" t="str">
        <f t="shared" si="19"/>
        <v>"yelp": "",</v>
      </c>
      <c r="AS9" t="str">
        <f t="shared" si="20"/>
        <v>"underage": FALSE,</v>
      </c>
      <c r="AT9" t="str">
        <f t="shared" si="21"/>
        <v>"underageWithAdult": FALSE</v>
      </c>
      <c r="AU9" t="str">
        <f t="shared" si="22"/>
        <v>{"venueId": 8,"venueName": "ACOCA Coffee","region": "","address": "","city": "","state": "","zip": "","phone": "","url": "","facebook": "","other": "","contactPerson": "","email": "","capacity": "","washroom": TRUE,"washroom": TRUE,"venueType": "","hours": "","description": "","yelp": "","underage": FALSE,"underageWithAdult": FALSE},</v>
      </c>
    </row>
    <row r="10" spans="1:47" x14ac:dyDescent="0.25">
      <c r="A10" t="s">
        <v>25</v>
      </c>
      <c r="O10" t="b">
        <v>1</v>
      </c>
      <c r="P10" t="b">
        <v>1</v>
      </c>
      <c r="V10" t="b">
        <v>0</v>
      </c>
      <c r="W10" t="b">
        <v>0</v>
      </c>
      <c r="X10">
        <v>9</v>
      </c>
      <c r="Y10" t="str">
        <f t="shared" si="0"/>
        <v>"venueId": 9,</v>
      </c>
      <c r="Z10" t="str">
        <f t="shared" si="1"/>
        <v>"venueName": "Cozzy Corner",</v>
      </c>
      <c r="AA10" t="str">
        <f t="shared" si="2"/>
        <v>"region": "",</v>
      </c>
      <c r="AB10" t="str">
        <f t="shared" si="3"/>
        <v>"address": "",</v>
      </c>
      <c r="AC10" t="str">
        <f t="shared" si="4"/>
        <v>"city": "",</v>
      </c>
      <c r="AD10" t="str">
        <f t="shared" si="5"/>
        <v>"state": "",</v>
      </c>
      <c r="AE10" t="str">
        <f t="shared" si="6"/>
        <v>"zip": "",</v>
      </c>
      <c r="AF10" t="str">
        <f t="shared" si="7"/>
        <v>"phone": "",</v>
      </c>
      <c r="AG10" t="str">
        <f t="shared" si="8"/>
        <v>"url": "",</v>
      </c>
      <c r="AH10" t="str">
        <f t="shared" si="9"/>
        <v>"facebook": "",</v>
      </c>
      <c r="AI10" t="str">
        <f t="shared" si="10"/>
        <v>"other": "",</v>
      </c>
      <c r="AJ10" t="str">
        <f t="shared" si="11"/>
        <v>"contactPerson": "",</v>
      </c>
      <c r="AK10" t="str">
        <f t="shared" si="12"/>
        <v>"email": "",</v>
      </c>
      <c r="AL10" t="str">
        <f t="shared" si="13"/>
        <v>"capacity": "",</v>
      </c>
      <c r="AM10" t="str">
        <f t="shared" si="14"/>
        <v>"washroom": TRUE,</v>
      </c>
      <c r="AN10" t="str">
        <f t="shared" si="15"/>
        <v>"washroom": TRUE,</v>
      </c>
      <c r="AO10" t="str">
        <f t="shared" si="16"/>
        <v>"venueType": "",</v>
      </c>
      <c r="AP10" t="str">
        <f t="shared" si="17"/>
        <v>"hours": "",</v>
      </c>
      <c r="AQ10" t="str">
        <f t="shared" si="18"/>
        <v>"description": "",</v>
      </c>
      <c r="AR10" t="str">
        <f t="shared" si="19"/>
        <v>"yelp": "",</v>
      </c>
      <c r="AS10" t="str">
        <f t="shared" si="20"/>
        <v>"underage": FALSE,</v>
      </c>
      <c r="AT10" t="str">
        <f t="shared" si="21"/>
        <v>"underageWithAdult": FALSE</v>
      </c>
      <c r="AU10" t="str">
        <f t="shared" si="22"/>
        <v>{"venueId": 9,"venueName": "Cozzy Corner","region": "","address": "","city": "","state": "","zip": "","phone": "","url": "","facebook": "","other": "","contactPerson": "","email": "","capacity": "","washroom": TRUE,"washroom": TRUE,"venueType": "","hours": "","description": "","yelp": "","underage": FALSE,"underageWithAdult": FALSE},</v>
      </c>
    </row>
    <row r="11" spans="1:47" x14ac:dyDescent="0.25">
      <c r="A11" t="s">
        <v>26</v>
      </c>
      <c r="O11" t="b">
        <v>1</v>
      </c>
      <c r="P11" t="b">
        <v>1</v>
      </c>
      <c r="V11" t="b">
        <v>0</v>
      </c>
      <c r="W11" t="b">
        <v>0</v>
      </c>
      <c r="X11">
        <v>10</v>
      </c>
      <c r="Y11" t="str">
        <f t="shared" si="0"/>
        <v>"venueId": 10,</v>
      </c>
      <c r="Z11" t="str">
        <f t="shared" si="1"/>
        <v>"venueName": "McGuinness Irish Pub",</v>
      </c>
      <c r="AA11" t="str">
        <f t="shared" si="2"/>
        <v>"region": "",</v>
      </c>
      <c r="AB11" t="str">
        <f t="shared" si="3"/>
        <v>"address": "",</v>
      </c>
      <c r="AC11" t="str">
        <f t="shared" si="4"/>
        <v>"city": "",</v>
      </c>
      <c r="AD11" t="str">
        <f t="shared" si="5"/>
        <v>"state": "",</v>
      </c>
      <c r="AE11" t="str">
        <f t="shared" si="6"/>
        <v>"zip": "",</v>
      </c>
      <c r="AF11" t="str">
        <f t="shared" si="7"/>
        <v>"phone": "",</v>
      </c>
      <c r="AG11" t="str">
        <f t="shared" si="8"/>
        <v>"url": "",</v>
      </c>
      <c r="AH11" t="str">
        <f t="shared" si="9"/>
        <v>"facebook": "",</v>
      </c>
      <c r="AI11" t="str">
        <f t="shared" si="10"/>
        <v>"other": "",</v>
      </c>
      <c r="AJ11" t="str">
        <f t="shared" si="11"/>
        <v>"contactPerson": "",</v>
      </c>
      <c r="AK11" t="str">
        <f t="shared" si="12"/>
        <v>"email": "",</v>
      </c>
      <c r="AL11" t="str">
        <f t="shared" si="13"/>
        <v>"capacity": "",</v>
      </c>
      <c r="AM11" t="str">
        <f t="shared" si="14"/>
        <v>"washroom": TRUE,</v>
      </c>
      <c r="AN11" t="str">
        <f t="shared" si="15"/>
        <v>"washroom": TRUE,</v>
      </c>
      <c r="AO11" t="str">
        <f t="shared" si="16"/>
        <v>"venueType": "",</v>
      </c>
      <c r="AP11" t="str">
        <f t="shared" si="17"/>
        <v>"hours": "",</v>
      </c>
      <c r="AQ11" t="str">
        <f t="shared" si="18"/>
        <v>"description": "",</v>
      </c>
      <c r="AR11" t="str">
        <f t="shared" si="19"/>
        <v>"yelp": "",</v>
      </c>
      <c r="AS11" t="str">
        <f t="shared" si="20"/>
        <v>"underage": FALSE,</v>
      </c>
      <c r="AT11" t="str">
        <f t="shared" si="21"/>
        <v>"underageWithAdult": FALSE</v>
      </c>
      <c r="AU11" t="str">
        <f t="shared" si="22"/>
        <v>{"venueId": 10,"venueName": "McGuinness Irish Pub","region": "","address": "","city": "","state": "","zip": "","phone": "","url": "","facebook": "","other": "","contactPerson": "","email": "","capacity": "","washroom": TRUE,"washroom": TRUE,"venueType": "","hours": "","description": "","yelp": "","underage": FALSE,"underageWithAdult": FALSE},</v>
      </c>
    </row>
    <row r="12" spans="1:47" x14ac:dyDescent="0.25">
      <c r="A12" t="s">
        <v>27</v>
      </c>
      <c r="O12" t="b">
        <v>1</v>
      </c>
      <c r="P12" t="b">
        <v>1</v>
      </c>
      <c r="V12" t="b">
        <v>0</v>
      </c>
      <c r="W12" t="b">
        <v>0</v>
      </c>
      <c r="X12">
        <v>11</v>
      </c>
      <c r="Y12" t="str">
        <f t="shared" si="0"/>
        <v>"venueId": 11,</v>
      </c>
      <c r="Z12" t="str">
        <f t="shared" si="1"/>
        <v>"venueName": "Fox River House",</v>
      </c>
      <c r="AA12" t="str">
        <f t="shared" si="2"/>
        <v>"region": "",</v>
      </c>
      <c r="AB12" t="str">
        <f t="shared" si="3"/>
        <v>"address": "",</v>
      </c>
      <c r="AC12" t="str">
        <f t="shared" si="4"/>
        <v>"city": "",</v>
      </c>
      <c r="AD12" t="str">
        <f t="shared" si="5"/>
        <v>"state": "",</v>
      </c>
      <c r="AE12" t="str">
        <f t="shared" si="6"/>
        <v>"zip": "",</v>
      </c>
      <c r="AF12" t="str">
        <f t="shared" si="7"/>
        <v>"phone": "",</v>
      </c>
      <c r="AG12" t="str">
        <f t="shared" si="8"/>
        <v>"url": "",</v>
      </c>
      <c r="AH12" t="str">
        <f t="shared" si="9"/>
        <v>"facebook": "",</v>
      </c>
      <c r="AI12" t="str">
        <f t="shared" si="10"/>
        <v>"other": "",</v>
      </c>
      <c r="AJ12" t="str">
        <f t="shared" si="11"/>
        <v>"contactPerson": "",</v>
      </c>
      <c r="AK12" t="str">
        <f t="shared" si="12"/>
        <v>"email": "",</v>
      </c>
      <c r="AL12" t="str">
        <f t="shared" si="13"/>
        <v>"capacity": "",</v>
      </c>
      <c r="AM12" t="str">
        <f t="shared" si="14"/>
        <v>"washroom": TRUE,</v>
      </c>
      <c r="AN12" t="str">
        <f t="shared" si="15"/>
        <v>"washroom": TRUE,</v>
      </c>
      <c r="AO12" t="str">
        <f t="shared" si="16"/>
        <v>"venueType": "",</v>
      </c>
      <c r="AP12" t="str">
        <f t="shared" si="17"/>
        <v>"hours": "",</v>
      </c>
      <c r="AQ12" t="str">
        <f t="shared" si="18"/>
        <v>"description": "",</v>
      </c>
      <c r="AR12" t="str">
        <f t="shared" si="19"/>
        <v>"yelp": "",</v>
      </c>
      <c r="AS12" t="str">
        <f t="shared" si="20"/>
        <v>"underage": FALSE,</v>
      </c>
      <c r="AT12" t="str">
        <f t="shared" si="21"/>
        <v>"underageWithAdult": FALSE</v>
      </c>
      <c r="AU12" t="str">
        <f t="shared" si="22"/>
        <v>{"venueId": 11,"venueName": "Fox River House","region": "","address": "","city": "","state": "","zip": "","phone": "","url": "","facebook": "","other": "","contactPerson": "","email": "","capacity": "","washroom": TRUE,"washroom": TRUE,"venueType": "","hours": "","description": "","yelp": "","underage": FALSE,"underageWithAdult": FALSE},</v>
      </c>
    </row>
    <row r="13" spans="1:47" x14ac:dyDescent="0.25">
      <c r="A13" t="s">
        <v>28</v>
      </c>
      <c r="O13" t="b">
        <v>1</v>
      </c>
      <c r="P13" t="b">
        <v>1</v>
      </c>
      <c r="V13" t="b">
        <v>0</v>
      </c>
      <c r="W13" t="b">
        <v>0</v>
      </c>
      <c r="X13">
        <v>12</v>
      </c>
      <c r="Y13" t="str">
        <f t="shared" si="0"/>
        <v>"venueId": 12,</v>
      </c>
      <c r="Z13" t="str">
        <f t="shared" si="1"/>
        <v>"venueName": "Fratello's",</v>
      </c>
      <c r="AA13" t="str">
        <f t="shared" si="2"/>
        <v>"region": "",</v>
      </c>
      <c r="AB13" t="str">
        <f t="shared" si="3"/>
        <v>"address": "",</v>
      </c>
      <c r="AC13" t="str">
        <f t="shared" si="4"/>
        <v>"city": "",</v>
      </c>
      <c r="AD13" t="str">
        <f t="shared" si="5"/>
        <v>"state": "",</v>
      </c>
      <c r="AE13" t="str">
        <f t="shared" si="6"/>
        <v>"zip": "",</v>
      </c>
      <c r="AF13" t="str">
        <f t="shared" si="7"/>
        <v>"phone": "",</v>
      </c>
      <c r="AG13" t="str">
        <f t="shared" si="8"/>
        <v>"url": "",</v>
      </c>
      <c r="AH13" t="str">
        <f t="shared" si="9"/>
        <v>"facebook": "",</v>
      </c>
      <c r="AI13" t="str">
        <f t="shared" si="10"/>
        <v>"other": "",</v>
      </c>
      <c r="AJ13" t="str">
        <f t="shared" si="11"/>
        <v>"contactPerson": "",</v>
      </c>
      <c r="AK13" t="str">
        <f t="shared" si="12"/>
        <v>"email": "",</v>
      </c>
      <c r="AL13" t="str">
        <f t="shared" si="13"/>
        <v>"capacity": "",</v>
      </c>
      <c r="AM13" t="str">
        <f t="shared" si="14"/>
        <v>"washroom": TRUE,</v>
      </c>
      <c r="AN13" t="str">
        <f t="shared" si="15"/>
        <v>"washroom": TRUE,</v>
      </c>
      <c r="AO13" t="str">
        <f t="shared" si="16"/>
        <v>"venueType": "",</v>
      </c>
      <c r="AP13" t="str">
        <f t="shared" si="17"/>
        <v>"hours": "",</v>
      </c>
      <c r="AQ13" t="str">
        <f t="shared" si="18"/>
        <v>"description": "",</v>
      </c>
      <c r="AR13" t="str">
        <f t="shared" si="19"/>
        <v>"yelp": "",</v>
      </c>
      <c r="AS13" t="str">
        <f t="shared" si="20"/>
        <v>"underage": FALSE,</v>
      </c>
      <c r="AT13" t="str">
        <f t="shared" si="21"/>
        <v>"underageWithAdult": FALSE</v>
      </c>
      <c r="AU13" t="str">
        <f t="shared" si="22"/>
        <v>{"venueId": 12,"venueName": "Fratello's","region": "","address": "","city": "","state": "","zip": "","phone": "","url": "","facebook": "","other": "","contactPerson": "","email": "","capacity": "","washroom": TRUE,"washroom": TRUE,"venueType": "","hours": "","description": "","yelp": "","underage": FALSE,"underageWithAdult": FALSE},</v>
      </c>
    </row>
    <row r="14" spans="1:47" x14ac:dyDescent="0.25">
      <c r="A14" t="s">
        <v>29</v>
      </c>
      <c r="O14" t="b">
        <v>1</v>
      </c>
      <c r="P14" t="b">
        <v>1</v>
      </c>
      <c r="V14" t="b">
        <v>0</v>
      </c>
      <c r="W14" t="b">
        <v>0</v>
      </c>
      <c r="X14">
        <v>13</v>
      </c>
      <c r="Y14" t="str">
        <f t="shared" si="0"/>
        <v>"venueId": 13,</v>
      </c>
      <c r="Z14" t="str">
        <f t="shared" si="1"/>
        <v>"venueName": "Atlas Coffee",</v>
      </c>
      <c r="AA14" t="str">
        <f t="shared" si="2"/>
        <v>"region": "",</v>
      </c>
      <c r="AB14" t="str">
        <f t="shared" si="3"/>
        <v>"address": "",</v>
      </c>
      <c r="AC14" t="str">
        <f t="shared" si="4"/>
        <v>"city": "",</v>
      </c>
      <c r="AD14" t="str">
        <f t="shared" si="5"/>
        <v>"state": "",</v>
      </c>
      <c r="AE14" t="str">
        <f t="shared" si="6"/>
        <v>"zip": "",</v>
      </c>
      <c r="AF14" t="str">
        <f t="shared" si="7"/>
        <v>"phone": "",</v>
      </c>
      <c r="AG14" t="str">
        <f t="shared" si="8"/>
        <v>"url": "",</v>
      </c>
      <c r="AH14" t="str">
        <f t="shared" si="9"/>
        <v>"facebook": "",</v>
      </c>
      <c r="AI14" t="str">
        <f t="shared" si="10"/>
        <v>"other": "",</v>
      </c>
      <c r="AJ14" t="str">
        <f t="shared" si="11"/>
        <v>"contactPerson": "",</v>
      </c>
      <c r="AK14" t="str">
        <f t="shared" si="12"/>
        <v>"email": "",</v>
      </c>
      <c r="AL14" t="str">
        <f t="shared" si="13"/>
        <v>"capacity": "",</v>
      </c>
      <c r="AM14" t="str">
        <f t="shared" si="14"/>
        <v>"washroom": TRUE,</v>
      </c>
      <c r="AN14" t="str">
        <f t="shared" si="15"/>
        <v>"washroom": TRUE,</v>
      </c>
      <c r="AO14" t="str">
        <f t="shared" si="16"/>
        <v>"venueType": "",</v>
      </c>
      <c r="AP14" t="str">
        <f t="shared" si="17"/>
        <v>"hours": "",</v>
      </c>
      <c r="AQ14" t="str">
        <f t="shared" si="18"/>
        <v>"description": "",</v>
      </c>
      <c r="AR14" t="str">
        <f t="shared" si="19"/>
        <v>"yelp": "",</v>
      </c>
      <c r="AS14" t="str">
        <f t="shared" si="20"/>
        <v>"underage": FALSE,</v>
      </c>
      <c r="AT14" t="str">
        <f t="shared" si="21"/>
        <v>"underageWithAdult": FALSE</v>
      </c>
      <c r="AU14" t="str">
        <f t="shared" si="22"/>
        <v>{"venueId": 13,"venueName": "Atlas Coffee","region": "","address": "","city": "","state": "","zip": "","phone": "","url": "","facebook": "","other": "","contactPerson": "","email": "","capacity": "","washroom": TRUE,"washroom": TRUE,"venueType": "","hours": "","description": "","yelp": "","underage": FALSE,"underageWithAdult": FALSE},</v>
      </c>
    </row>
    <row r="15" spans="1:47" x14ac:dyDescent="0.25">
      <c r="A15" t="s">
        <v>30</v>
      </c>
      <c r="O15" t="b">
        <v>1</v>
      </c>
      <c r="P15" t="b">
        <v>1</v>
      </c>
      <c r="V15" t="b">
        <v>0</v>
      </c>
      <c r="W15" t="b">
        <v>0</v>
      </c>
      <c r="X15">
        <v>14</v>
      </c>
      <c r="Y15" t="str">
        <f t="shared" si="0"/>
        <v>"venueId": 14,</v>
      </c>
      <c r="Z15" t="str">
        <f t="shared" si="1"/>
        <v>"venueName": "The Bar ",</v>
      </c>
      <c r="AA15" t="str">
        <f t="shared" si="2"/>
        <v>"region": "",</v>
      </c>
      <c r="AB15" t="str">
        <f t="shared" si="3"/>
        <v>"address": "",</v>
      </c>
      <c r="AC15" t="str">
        <f t="shared" si="4"/>
        <v>"city": "",</v>
      </c>
      <c r="AD15" t="str">
        <f t="shared" si="5"/>
        <v>"state": "",</v>
      </c>
      <c r="AE15" t="str">
        <f t="shared" si="6"/>
        <v>"zip": "",</v>
      </c>
      <c r="AF15" t="str">
        <f t="shared" si="7"/>
        <v>"phone": "",</v>
      </c>
      <c r="AG15" t="str">
        <f t="shared" si="8"/>
        <v>"url": "",</v>
      </c>
      <c r="AH15" t="str">
        <f t="shared" si="9"/>
        <v>"facebook": "",</v>
      </c>
      <c r="AI15" t="str">
        <f t="shared" si="10"/>
        <v>"other": "",</v>
      </c>
      <c r="AJ15" t="str">
        <f t="shared" si="11"/>
        <v>"contactPerson": "",</v>
      </c>
      <c r="AK15" t="str">
        <f t="shared" si="12"/>
        <v>"email": "",</v>
      </c>
      <c r="AL15" t="str">
        <f t="shared" si="13"/>
        <v>"capacity": "",</v>
      </c>
      <c r="AM15" t="str">
        <f t="shared" si="14"/>
        <v>"washroom": TRUE,</v>
      </c>
      <c r="AN15" t="str">
        <f t="shared" si="15"/>
        <v>"washroom": TRUE,</v>
      </c>
      <c r="AO15" t="str">
        <f t="shared" si="16"/>
        <v>"venueType": "",</v>
      </c>
      <c r="AP15" t="str">
        <f t="shared" si="17"/>
        <v>"hours": "",</v>
      </c>
      <c r="AQ15" t="str">
        <f t="shared" si="18"/>
        <v>"description": "",</v>
      </c>
      <c r="AR15" t="str">
        <f t="shared" si="19"/>
        <v>"yelp": "",</v>
      </c>
      <c r="AS15" t="str">
        <f t="shared" si="20"/>
        <v>"underage": FALSE,</v>
      </c>
      <c r="AT15" t="str">
        <f t="shared" si="21"/>
        <v>"underageWithAdult": FALSE</v>
      </c>
      <c r="AU15" t="str">
        <f t="shared" si="22"/>
        <v>{"venueId": 14,"venueName": "The Bar ","region": "","address": "","city": "","state": "","zip": "","phone": "","url": "","facebook": "","other": "","contactPerson": "","email": "","capacity": "","washroom": TRUE,"washroom": TRUE,"venueType": "","hours": "","description": "","yelp": "","underage": FALSE,"underageWithAdult": FALSE},</v>
      </c>
    </row>
    <row r="16" spans="1:47" x14ac:dyDescent="0.25">
      <c r="A16" t="s">
        <v>31</v>
      </c>
      <c r="O16" t="b">
        <v>1</v>
      </c>
      <c r="P16" t="b">
        <v>1</v>
      </c>
      <c r="V16" t="b">
        <v>0</v>
      </c>
      <c r="W16" t="b">
        <v>0</v>
      </c>
      <c r="X16">
        <v>15</v>
      </c>
      <c r="Y16" t="str">
        <f t="shared" si="0"/>
        <v>"venueId": 15,</v>
      </c>
      <c r="Z16" t="str">
        <f t="shared" si="1"/>
        <v>"venueName": "Mill Creek ",</v>
      </c>
      <c r="AA16" t="str">
        <f t="shared" si="2"/>
        <v>"region": "",</v>
      </c>
      <c r="AB16" t="str">
        <f t="shared" si="3"/>
        <v>"address": "",</v>
      </c>
      <c r="AC16" t="str">
        <f t="shared" si="4"/>
        <v>"city": "",</v>
      </c>
      <c r="AD16" t="str">
        <f t="shared" si="5"/>
        <v>"state": "",</v>
      </c>
      <c r="AE16" t="str">
        <f t="shared" si="6"/>
        <v>"zip": "",</v>
      </c>
      <c r="AF16" t="str">
        <f t="shared" si="7"/>
        <v>"phone": "",</v>
      </c>
      <c r="AG16" t="str">
        <f t="shared" si="8"/>
        <v>"url": "",</v>
      </c>
      <c r="AH16" t="str">
        <f t="shared" si="9"/>
        <v>"facebook": "",</v>
      </c>
      <c r="AI16" t="str">
        <f t="shared" si="10"/>
        <v>"other": "",</v>
      </c>
      <c r="AJ16" t="str">
        <f t="shared" si="11"/>
        <v>"contactPerson": "",</v>
      </c>
      <c r="AK16" t="str">
        <f t="shared" si="12"/>
        <v>"email": "",</v>
      </c>
      <c r="AL16" t="str">
        <f t="shared" si="13"/>
        <v>"capacity": "",</v>
      </c>
      <c r="AM16" t="str">
        <f t="shared" si="14"/>
        <v>"washroom": TRUE,</v>
      </c>
      <c r="AN16" t="str">
        <f t="shared" si="15"/>
        <v>"washroom": TRUE,</v>
      </c>
      <c r="AO16" t="str">
        <f t="shared" si="16"/>
        <v>"venueType": "",</v>
      </c>
      <c r="AP16" t="str">
        <f t="shared" si="17"/>
        <v>"hours": "",</v>
      </c>
      <c r="AQ16" t="str">
        <f t="shared" si="18"/>
        <v>"description": "",</v>
      </c>
      <c r="AR16" t="str">
        <f t="shared" si="19"/>
        <v>"yelp": "",</v>
      </c>
      <c r="AS16" t="str">
        <f t="shared" si="20"/>
        <v>"underage": FALSE,</v>
      </c>
      <c r="AT16" t="str">
        <f t="shared" si="21"/>
        <v>"underageWithAdult": FALSE</v>
      </c>
      <c r="AU16" t="str">
        <f t="shared" si="22"/>
        <v>{"venueId": 15,"venueName": "Mill Creek ","region": "","address": "","city": "","state": "","zip": "","phone": "","url": "","facebook": "","other": "","contactPerson": "","email": "","capacity": "","washroom": TRUE,"washroom": TRUE,"venueType": "","hours": "","description": "","yelp": "","underage": FALSE,"underageWithAdult": FALSE},</v>
      </c>
    </row>
    <row r="17" spans="1:47" x14ac:dyDescent="0.25">
      <c r="A17" t="s">
        <v>32</v>
      </c>
      <c r="O17" t="b">
        <v>1</v>
      </c>
      <c r="P17" t="b">
        <v>1</v>
      </c>
      <c r="V17" t="b">
        <v>0</v>
      </c>
      <c r="W17" t="b">
        <v>0</v>
      </c>
      <c r="X17">
        <v>16</v>
      </c>
      <c r="Y17" t="str">
        <f t="shared" si="0"/>
        <v>"venueId": 16,</v>
      </c>
      <c r="Z17" t="str">
        <f t="shared" si="1"/>
        <v>"venueName": "Chadwick’s ",</v>
      </c>
      <c r="AA17" t="str">
        <f t="shared" si="2"/>
        <v>"region": "",</v>
      </c>
      <c r="AB17" t="str">
        <f t="shared" si="3"/>
        <v>"address": "",</v>
      </c>
      <c r="AC17" t="str">
        <f t="shared" si="4"/>
        <v>"city": "",</v>
      </c>
      <c r="AD17" t="str">
        <f t="shared" si="5"/>
        <v>"state": "",</v>
      </c>
      <c r="AE17" t="str">
        <f t="shared" si="6"/>
        <v>"zip": "",</v>
      </c>
      <c r="AF17" t="str">
        <f t="shared" si="7"/>
        <v>"phone": "",</v>
      </c>
      <c r="AG17" t="str">
        <f t="shared" si="8"/>
        <v>"url": "",</v>
      </c>
      <c r="AH17" t="str">
        <f t="shared" si="9"/>
        <v>"facebook": "",</v>
      </c>
      <c r="AI17" t="str">
        <f t="shared" si="10"/>
        <v>"other": "",</v>
      </c>
      <c r="AJ17" t="str">
        <f t="shared" si="11"/>
        <v>"contactPerson": "",</v>
      </c>
      <c r="AK17" t="str">
        <f t="shared" si="12"/>
        <v>"email": "",</v>
      </c>
      <c r="AL17" t="str">
        <f t="shared" si="13"/>
        <v>"capacity": "",</v>
      </c>
      <c r="AM17" t="str">
        <f t="shared" si="14"/>
        <v>"washroom": TRUE,</v>
      </c>
      <c r="AN17" t="str">
        <f t="shared" si="15"/>
        <v>"washroom": TRUE,</v>
      </c>
      <c r="AO17" t="str">
        <f t="shared" si="16"/>
        <v>"venueType": "",</v>
      </c>
      <c r="AP17" t="str">
        <f t="shared" si="17"/>
        <v>"hours": "",</v>
      </c>
      <c r="AQ17" t="str">
        <f t="shared" si="18"/>
        <v>"description": "",</v>
      </c>
      <c r="AR17" t="str">
        <f t="shared" si="19"/>
        <v>"yelp": "",</v>
      </c>
      <c r="AS17" t="str">
        <f t="shared" si="20"/>
        <v>"underage": FALSE,</v>
      </c>
      <c r="AT17" t="str">
        <f t="shared" si="21"/>
        <v>"underageWithAdult": FALSE</v>
      </c>
      <c r="AU17" t="str">
        <f t="shared" si="22"/>
        <v>{"venueId": 16,"venueName": "Chadwick’s ","region": "","address": "","city": "","state": "","zip": "","phone": "","url": "","facebook": "","other": "","contactPerson": "","email": "","capacity": "","washroom": TRUE,"washroom": TRUE,"venueType": "","hours": "","description": "","yelp": "","underage": FALSE,"underageWithAdult": FALSE},</v>
      </c>
    </row>
    <row r="18" spans="1:47" x14ac:dyDescent="0.25">
      <c r="A18" t="s">
        <v>33</v>
      </c>
      <c r="O18" t="b">
        <v>1</v>
      </c>
      <c r="P18" t="b">
        <v>1</v>
      </c>
      <c r="V18" t="b">
        <v>0</v>
      </c>
      <c r="W18" t="b">
        <v>0</v>
      </c>
      <c r="X18">
        <v>17</v>
      </c>
      <c r="Y18" t="str">
        <f t="shared" si="0"/>
        <v>"venueId": 17,</v>
      </c>
      <c r="Z18" t="str">
        <f t="shared" si="1"/>
        <v>"venueName": "CU Saloon ",</v>
      </c>
      <c r="AA18" t="str">
        <f t="shared" si="2"/>
        <v>"region": "",</v>
      </c>
      <c r="AB18" t="str">
        <f t="shared" si="3"/>
        <v>"address": "",</v>
      </c>
      <c r="AC18" t="str">
        <f t="shared" si="4"/>
        <v>"city": "",</v>
      </c>
      <c r="AD18" t="str">
        <f t="shared" si="5"/>
        <v>"state": "",</v>
      </c>
      <c r="AE18" t="str">
        <f t="shared" si="6"/>
        <v>"zip": "",</v>
      </c>
      <c r="AF18" t="str">
        <f t="shared" si="7"/>
        <v>"phone": "",</v>
      </c>
      <c r="AG18" t="str">
        <f t="shared" si="8"/>
        <v>"url": "",</v>
      </c>
      <c r="AH18" t="str">
        <f t="shared" si="9"/>
        <v>"facebook": "",</v>
      </c>
      <c r="AI18" t="str">
        <f t="shared" si="10"/>
        <v>"other": "",</v>
      </c>
      <c r="AJ18" t="str">
        <f t="shared" si="11"/>
        <v>"contactPerson": "",</v>
      </c>
      <c r="AK18" t="str">
        <f t="shared" si="12"/>
        <v>"email": "",</v>
      </c>
      <c r="AL18" t="str">
        <f t="shared" si="13"/>
        <v>"capacity": "",</v>
      </c>
      <c r="AM18" t="str">
        <f t="shared" si="14"/>
        <v>"washroom": TRUE,</v>
      </c>
      <c r="AN18" t="str">
        <f t="shared" si="15"/>
        <v>"washroom": TRUE,</v>
      </c>
      <c r="AO18" t="str">
        <f t="shared" si="16"/>
        <v>"venueType": "",</v>
      </c>
      <c r="AP18" t="str">
        <f t="shared" si="17"/>
        <v>"hours": "",</v>
      </c>
      <c r="AQ18" t="str">
        <f t="shared" si="18"/>
        <v>"description": "",</v>
      </c>
      <c r="AR18" t="str">
        <f t="shared" si="19"/>
        <v>"yelp": "",</v>
      </c>
      <c r="AS18" t="str">
        <f t="shared" si="20"/>
        <v>"underage": FALSE,</v>
      </c>
      <c r="AT18" t="str">
        <f t="shared" si="21"/>
        <v>"underageWithAdult": FALSE</v>
      </c>
      <c r="AU18" t="str">
        <f t="shared" si="22"/>
        <v>{"venueId": 17,"venueName": "CU Saloon ","region": "","address": "","city": "","state": "","zip": "","phone": "","url": "","facebook": "","other": "","contactPerson": "","email": "","capacity": "","washroom": TRUE,"washroom": TRUE,"venueType": "","hours": "","description": "","yelp": "","underage": FALSE,"underageWithAdult": FALSE},</v>
      </c>
    </row>
    <row r="19" spans="1:47" x14ac:dyDescent="0.25">
      <c r="A19" t="s">
        <v>34</v>
      </c>
      <c r="O19" t="b">
        <v>1</v>
      </c>
      <c r="P19" t="b">
        <v>1</v>
      </c>
      <c r="V19" t="b">
        <v>0</v>
      </c>
      <c r="W19" t="b">
        <v>0</v>
      </c>
      <c r="X19">
        <v>18</v>
      </c>
      <c r="Y19" t="str">
        <f t="shared" si="0"/>
        <v>"venueId": 18,</v>
      </c>
      <c r="Z19" t="str">
        <f t="shared" si="1"/>
        <v>"venueName": "Anduzzi’s",</v>
      </c>
      <c r="AA19" t="str">
        <f t="shared" si="2"/>
        <v>"region": "",</v>
      </c>
      <c r="AB19" t="str">
        <f t="shared" si="3"/>
        <v>"address": "",</v>
      </c>
      <c r="AC19" t="str">
        <f t="shared" si="4"/>
        <v>"city": "",</v>
      </c>
      <c r="AD19" t="str">
        <f t="shared" si="5"/>
        <v>"state": "",</v>
      </c>
      <c r="AE19" t="str">
        <f t="shared" si="6"/>
        <v>"zip": "",</v>
      </c>
      <c r="AF19" t="str">
        <f t="shared" si="7"/>
        <v>"phone": "",</v>
      </c>
      <c r="AG19" t="str">
        <f t="shared" si="8"/>
        <v>"url": "",</v>
      </c>
      <c r="AH19" t="str">
        <f t="shared" si="9"/>
        <v>"facebook": "",</v>
      </c>
      <c r="AI19" t="str">
        <f t="shared" si="10"/>
        <v>"other": "",</v>
      </c>
      <c r="AJ19" t="str">
        <f t="shared" si="11"/>
        <v>"contactPerson": "",</v>
      </c>
      <c r="AK19" t="str">
        <f t="shared" si="12"/>
        <v>"email": "",</v>
      </c>
      <c r="AL19" t="str">
        <f t="shared" si="13"/>
        <v>"capacity": "",</v>
      </c>
      <c r="AM19" t="str">
        <f t="shared" si="14"/>
        <v>"washroom": TRUE,</v>
      </c>
      <c r="AN19" t="str">
        <f t="shared" si="15"/>
        <v>"washroom": TRUE,</v>
      </c>
      <c r="AO19" t="str">
        <f t="shared" si="16"/>
        <v>"venueType": "",</v>
      </c>
      <c r="AP19" t="str">
        <f t="shared" si="17"/>
        <v>"hours": "",</v>
      </c>
      <c r="AQ19" t="str">
        <f t="shared" si="18"/>
        <v>"description": "",</v>
      </c>
      <c r="AR19" t="str">
        <f t="shared" si="19"/>
        <v>"yelp": "",</v>
      </c>
      <c r="AS19" t="str">
        <f t="shared" si="20"/>
        <v>"underage": FALSE,</v>
      </c>
      <c r="AT19" t="str">
        <f t="shared" si="21"/>
        <v>"underageWithAdult": FALSE</v>
      </c>
      <c r="AU19" t="str">
        <f t="shared" si="22"/>
        <v>{"venueId": 18,"venueName": "Anduzzi’s","region": "","address": "","city": "","state": "","zip": "","phone": "","url": "","facebook": "","other": "","contactPerson": "","email": "","capacity": "","washroom": TRUE,"washroom": TRUE,"venueType": "","hours": "","description": "","yelp": "","underage": FALSE,"underageWithAdult": FALSE},</v>
      </c>
    </row>
    <row r="20" spans="1:47" x14ac:dyDescent="0.25">
      <c r="A20" t="s">
        <v>35</v>
      </c>
      <c r="O20" t="b">
        <v>1</v>
      </c>
      <c r="P20" t="b">
        <v>1</v>
      </c>
      <c r="V20" t="b">
        <v>0</v>
      </c>
      <c r="W20" t="b">
        <v>0</v>
      </c>
      <c r="X20">
        <v>19</v>
      </c>
      <c r="Y20" t="str">
        <f t="shared" si="0"/>
        <v>"venueId": 19,</v>
      </c>
      <c r="Z20" t="str">
        <f t="shared" si="1"/>
        <v>"venueName": "Performing Arts Center",</v>
      </c>
      <c r="AA20" t="str">
        <f t="shared" si="2"/>
        <v>"region": "",</v>
      </c>
      <c r="AB20" t="str">
        <f t="shared" si="3"/>
        <v>"address": "",</v>
      </c>
      <c r="AC20" t="str">
        <f t="shared" si="4"/>
        <v>"city": "",</v>
      </c>
      <c r="AD20" t="str">
        <f t="shared" si="5"/>
        <v>"state": "",</v>
      </c>
      <c r="AE20" t="str">
        <f t="shared" si="6"/>
        <v>"zip": "",</v>
      </c>
      <c r="AF20" t="str">
        <f t="shared" si="7"/>
        <v>"phone": "",</v>
      </c>
      <c r="AG20" t="str">
        <f t="shared" si="8"/>
        <v>"url": "",</v>
      </c>
      <c r="AH20" t="str">
        <f t="shared" si="9"/>
        <v>"facebook": "",</v>
      </c>
      <c r="AI20" t="str">
        <f t="shared" si="10"/>
        <v>"other": "",</v>
      </c>
      <c r="AJ20" t="str">
        <f t="shared" si="11"/>
        <v>"contactPerson": "",</v>
      </c>
      <c r="AK20" t="str">
        <f t="shared" si="12"/>
        <v>"email": "",</v>
      </c>
      <c r="AL20" t="str">
        <f t="shared" si="13"/>
        <v>"capacity": "",</v>
      </c>
      <c r="AM20" t="str">
        <f t="shared" si="14"/>
        <v>"washroom": TRUE,</v>
      </c>
      <c r="AN20" t="str">
        <f t="shared" si="15"/>
        <v>"washroom": TRUE,</v>
      </c>
      <c r="AO20" t="str">
        <f t="shared" si="16"/>
        <v>"venueType": "",</v>
      </c>
      <c r="AP20" t="str">
        <f t="shared" si="17"/>
        <v>"hours": "",</v>
      </c>
      <c r="AQ20" t="str">
        <f t="shared" si="18"/>
        <v>"description": "",</v>
      </c>
      <c r="AR20" t="str">
        <f t="shared" si="19"/>
        <v>"yelp": "",</v>
      </c>
      <c r="AS20" t="str">
        <f t="shared" si="20"/>
        <v>"underage": FALSE,</v>
      </c>
      <c r="AT20" t="str">
        <f t="shared" si="21"/>
        <v>"underageWithAdult": FALSE</v>
      </c>
      <c r="AU20" t="str">
        <f t="shared" si="22"/>
        <v>{"venueId": 19,"venueName": "Performing Arts Center","region": "","address": "","city": "","state": "","zip": "","phone": "","url": "","facebook": "","other": "","contactPerson": "","email": "","capacity": "","washroom": TRUE,"washroom": TRUE,"venueType": "","hours": "","description": "","yelp": "","underage": FALSE,"underageWithAdult": FALSE},</v>
      </c>
    </row>
    <row r="21" spans="1:47" x14ac:dyDescent="0.25">
      <c r="A21" t="s">
        <v>36</v>
      </c>
      <c r="O21" t="b">
        <v>1</v>
      </c>
      <c r="P21" t="b">
        <v>1</v>
      </c>
      <c r="V21" t="b">
        <v>0</v>
      </c>
      <c r="W21" t="b">
        <v>0</v>
      </c>
      <c r="X21">
        <v>20</v>
      </c>
      <c r="Y21" t="str">
        <f t="shared" si="0"/>
        <v>"venueId": 20,</v>
      </c>
      <c r="Z21" t="str">
        <f t="shared" si="1"/>
        <v>"venueName": "Luna ",</v>
      </c>
      <c r="AA21" t="str">
        <f t="shared" si="2"/>
        <v>"region": "",</v>
      </c>
      <c r="AB21" t="str">
        <f t="shared" si="3"/>
        <v>"address": "",</v>
      </c>
      <c r="AC21" t="str">
        <f t="shared" si="4"/>
        <v>"city": "",</v>
      </c>
      <c r="AD21" t="str">
        <f t="shared" si="5"/>
        <v>"state": "",</v>
      </c>
      <c r="AE21" t="str">
        <f t="shared" si="6"/>
        <v>"zip": "",</v>
      </c>
      <c r="AF21" t="str">
        <f t="shared" si="7"/>
        <v>"phone": "",</v>
      </c>
      <c r="AG21" t="str">
        <f t="shared" si="8"/>
        <v>"url": "",</v>
      </c>
      <c r="AH21" t="str">
        <f t="shared" si="9"/>
        <v>"facebook": "",</v>
      </c>
      <c r="AI21" t="str">
        <f t="shared" si="10"/>
        <v>"other": "",</v>
      </c>
      <c r="AJ21" t="str">
        <f t="shared" si="11"/>
        <v>"contactPerson": "",</v>
      </c>
      <c r="AK21" t="str">
        <f t="shared" si="12"/>
        <v>"email": "",</v>
      </c>
      <c r="AL21" t="str">
        <f t="shared" si="13"/>
        <v>"capacity": "",</v>
      </c>
      <c r="AM21" t="str">
        <f t="shared" si="14"/>
        <v>"washroom": TRUE,</v>
      </c>
      <c r="AN21" t="str">
        <f t="shared" si="15"/>
        <v>"washroom": TRUE,</v>
      </c>
      <c r="AO21" t="str">
        <f t="shared" si="16"/>
        <v>"venueType": "",</v>
      </c>
      <c r="AP21" t="str">
        <f t="shared" si="17"/>
        <v>"hours": "",</v>
      </c>
      <c r="AQ21" t="str">
        <f t="shared" si="18"/>
        <v>"description": "",</v>
      </c>
      <c r="AR21" t="str">
        <f t="shared" si="19"/>
        <v>"yelp": "",</v>
      </c>
      <c r="AS21" t="str">
        <f t="shared" si="20"/>
        <v>"underage": FALSE,</v>
      </c>
      <c r="AT21" t="str">
        <f t="shared" si="21"/>
        <v>"underageWithAdult": FALSE</v>
      </c>
      <c r="AU21" t="str">
        <f t="shared" si="22"/>
        <v>{"venueId": 20,"venueName": "Luna ","region": "","address": "","city": "","state": "","zip": "","phone": "","url": "","facebook": "","other": "","contactPerson": "","email": "","capacity": "","washroom": TRUE,"washroom": TRUE,"venueType": "","hours": "","description": "","yelp": "","underage": FALSE,"underageWithAdult": FALSE},</v>
      </c>
    </row>
    <row r="22" spans="1:47" x14ac:dyDescent="0.25">
      <c r="A22" t="s">
        <v>37</v>
      </c>
      <c r="O22" t="b">
        <v>1</v>
      </c>
      <c r="P22" t="b">
        <v>1</v>
      </c>
      <c r="V22" t="b">
        <v>0</v>
      </c>
      <c r="W22" t="b">
        <v>0</v>
      </c>
      <c r="X22">
        <v>21</v>
      </c>
      <c r="Y22" t="str">
        <f t="shared" si="0"/>
        <v>"venueId": 21,</v>
      </c>
      <c r="Z22" t="str">
        <f t="shared" si="1"/>
        <v>"venueName": "Durty Leprechaun ",</v>
      </c>
      <c r="AA22" t="str">
        <f t="shared" si="2"/>
        <v>"region": "",</v>
      </c>
      <c r="AB22" t="str">
        <f t="shared" si="3"/>
        <v>"address": "",</v>
      </c>
      <c r="AC22" t="str">
        <f t="shared" si="4"/>
        <v>"city": "",</v>
      </c>
      <c r="AD22" t="str">
        <f t="shared" si="5"/>
        <v>"state": "",</v>
      </c>
      <c r="AE22" t="str">
        <f t="shared" si="6"/>
        <v>"zip": "",</v>
      </c>
      <c r="AF22" t="str">
        <f t="shared" si="7"/>
        <v>"phone": "",</v>
      </c>
      <c r="AG22" t="str">
        <f t="shared" si="8"/>
        <v>"url": "",</v>
      </c>
      <c r="AH22" t="str">
        <f t="shared" si="9"/>
        <v>"facebook": "",</v>
      </c>
      <c r="AI22" t="str">
        <f t="shared" si="10"/>
        <v>"other": "",</v>
      </c>
      <c r="AJ22" t="str">
        <f t="shared" si="11"/>
        <v>"contactPerson": "",</v>
      </c>
      <c r="AK22" t="str">
        <f t="shared" si="12"/>
        <v>"email": "",</v>
      </c>
      <c r="AL22" t="str">
        <f t="shared" si="13"/>
        <v>"capacity": "",</v>
      </c>
      <c r="AM22" t="str">
        <f t="shared" si="14"/>
        <v>"washroom": TRUE,</v>
      </c>
      <c r="AN22" t="str">
        <f t="shared" si="15"/>
        <v>"washroom": TRUE,</v>
      </c>
      <c r="AO22" t="str">
        <f t="shared" si="16"/>
        <v>"venueType": "",</v>
      </c>
      <c r="AP22" t="str">
        <f t="shared" si="17"/>
        <v>"hours": "",</v>
      </c>
      <c r="AQ22" t="str">
        <f t="shared" si="18"/>
        <v>"description": "",</v>
      </c>
      <c r="AR22" t="str">
        <f t="shared" si="19"/>
        <v>"yelp": "",</v>
      </c>
      <c r="AS22" t="str">
        <f t="shared" si="20"/>
        <v>"underage": FALSE,</v>
      </c>
      <c r="AT22" t="str">
        <f t="shared" si="21"/>
        <v>"underageWithAdult": FALSE</v>
      </c>
      <c r="AU22" t="str">
        <f t="shared" si="22"/>
        <v>{"venueId": 21,"venueName": "Durty Leprechaun ","region": "","address": "","city": "","state": "","zip": "","phone": "","url": "","facebook": "","other": "","contactPerson": "","email": "","capacity": "","washroom": TRUE,"washroom": TRUE,"venueType": "","hours": "","description": "","yelp": "","underage": FALSE,"underageWithAdult": FALSE},</v>
      </c>
    </row>
    <row r="23" spans="1:47" x14ac:dyDescent="0.25">
      <c r="A23" t="s">
        <v>38</v>
      </c>
      <c r="O23" t="b">
        <v>1</v>
      </c>
      <c r="P23" t="b">
        <v>1</v>
      </c>
      <c r="V23" t="b">
        <v>0</v>
      </c>
      <c r="W23" t="b">
        <v>0</v>
      </c>
      <c r="X23">
        <v>22</v>
      </c>
      <c r="Y23" t="str">
        <f t="shared" si="0"/>
        <v>"venueId": 22,</v>
      </c>
      <c r="Z23" t="str">
        <f t="shared" si="1"/>
        <v>"venueName": "Ballroom",</v>
      </c>
      <c r="AA23" t="str">
        <f t="shared" si="2"/>
        <v>"region": "",</v>
      </c>
      <c r="AB23" t="str">
        <f t="shared" si="3"/>
        <v>"address": "",</v>
      </c>
      <c r="AC23" t="str">
        <f t="shared" si="4"/>
        <v>"city": "",</v>
      </c>
      <c r="AD23" t="str">
        <f t="shared" si="5"/>
        <v>"state": "",</v>
      </c>
      <c r="AE23" t="str">
        <f t="shared" si="6"/>
        <v>"zip": "",</v>
      </c>
      <c r="AF23" t="str">
        <f t="shared" si="7"/>
        <v>"phone": "",</v>
      </c>
      <c r="AG23" t="str">
        <f t="shared" si="8"/>
        <v>"url": "",</v>
      </c>
      <c r="AH23" t="str">
        <f t="shared" si="9"/>
        <v>"facebook": "",</v>
      </c>
      <c r="AI23" t="str">
        <f t="shared" si="10"/>
        <v>"other": "",</v>
      </c>
      <c r="AJ23" t="str">
        <f t="shared" si="11"/>
        <v>"contactPerson": "",</v>
      </c>
      <c r="AK23" t="str">
        <f t="shared" si="12"/>
        <v>"email": "",</v>
      </c>
      <c r="AL23" t="str">
        <f t="shared" si="13"/>
        <v>"capacity": "",</v>
      </c>
      <c r="AM23" t="str">
        <f t="shared" si="14"/>
        <v>"washroom": TRUE,</v>
      </c>
      <c r="AN23" t="str">
        <f t="shared" si="15"/>
        <v>"washroom": TRUE,</v>
      </c>
      <c r="AO23" t="str">
        <f t="shared" si="16"/>
        <v>"venueType": "",</v>
      </c>
      <c r="AP23" t="str">
        <f t="shared" si="17"/>
        <v>"hours": "",</v>
      </c>
      <c r="AQ23" t="str">
        <f t="shared" si="18"/>
        <v>"description": "",</v>
      </c>
      <c r="AR23" t="str">
        <f t="shared" si="19"/>
        <v>"yelp": "",</v>
      </c>
      <c r="AS23" t="str">
        <f t="shared" si="20"/>
        <v>"underage": FALSE,</v>
      </c>
      <c r="AT23" t="str">
        <f t="shared" si="21"/>
        <v>"underageWithAdult": FALSE</v>
      </c>
      <c r="AU23" t="str">
        <f t="shared" si="22"/>
        <v>{"venueId": 22,"venueName": "Ballroom","region": "","address": "","city": "","state": "","zip": "","phone": "","url": "","facebook": "","other": "","contactPerson": "","email": "","capacity": "","washroom": TRUE,"washroom": TRUE,"venueType": "","hours": "","description": "","yelp": "","underage": FALSE,"underageWithAdult": FALSE},</v>
      </c>
    </row>
    <row r="24" spans="1:47" x14ac:dyDescent="0.25">
      <c r="A24" t="s">
        <v>39</v>
      </c>
      <c r="O24" t="b">
        <v>1</v>
      </c>
      <c r="P24" t="b">
        <v>1</v>
      </c>
      <c r="V24" t="b">
        <v>0</v>
      </c>
      <c r="W24" t="b">
        <v>0</v>
      </c>
      <c r="X24">
        <v>23</v>
      </c>
      <c r="Y24" t="str">
        <f t="shared" si="0"/>
        <v>"venueId": 23,</v>
      </c>
      <c r="Z24" t="str">
        <f t="shared" si="1"/>
        <v>"venueName": "The Clubhouse",</v>
      </c>
      <c r="AA24" t="str">
        <f t="shared" si="2"/>
        <v>"region": "",</v>
      </c>
      <c r="AB24" t="str">
        <f t="shared" si="3"/>
        <v>"address": "",</v>
      </c>
      <c r="AC24" t="str">
        <f t="shared" si="4"/>
        <v>"city": "",</v>
      </c>
      <c r="AD24" t="str">
        <f t="shared" si="5"/>
        <v>"state": "",</v>
      </c>
      <c r="AE24" t="str">
        <f t="shared" si="6"/>
        <v>"zip": "",</v>
      </c>
      <c r="AF24" t="str">
        <f t="shared" si="7"/>
        <v>"phone": "",</v>
      </c>
      <c r="AG24" t="str">
        <f t="shared" si="8"/>
        <v>"url": "",</v>
      </c>
      <c r="AH24" t="str">
        <f t="shared" si="9"/>
        <v>"facebook": "",</v>
      </c>
      <c r="AI24" t="str">
        <f t="shared" si="10"/>
        <v>"other": "",</v>
      </c>
      <c r="AJ24" t="str">
        <f t="shared" si="11"/>
        <v>"contactPerson": "",</v>
      </c>
      <c r="AK24" t="str">
        <f t="shared" si="12"/>
        <v>"email": "",</v>
      </c>
      <c r="AL24" t="str">
        <f t="shared" si="13"/>
        <v>"capacity": "",</v>
      </c>
      <c r="AM24" t="str">
        <f t="shared" si="14"/>
        <v>"washroom": TRUE,</v>
      </c>
      <c r="AN24" t="str">
        <f t="shared" si="15"/>
        <v>"washroom": TRUE,</v>
      </c>
      <c r="AO24" t="str">
        <f t="shared" si="16"/>
        <v>"venueType": "",</v>
      </c>
      <c r="AP24" t="str">
        <f t="shared" si="17"/>
        <v>"hours": "",</v>
      </c>
      <c r="AQ24" t="str">
        <f t="shared" si="18"/>
        <v>"description": "",</v>
      </c>
      <c r="AR24" t="str">
        <f t="shared" si="19"/>
        <v>"yelp": "",</v>
      </c>
      <c r="AS24" t="str">
        <f t="shared" si="20"/>
        <v>"underage": FALSE,</v>
      </c>
      <c r="AT24" t="str">
        <f t="shared" si="21"/>
        <v>"underageWithAdult": FALSE</v>
      </c>
      <c r="AU24" t="str">
        <f t="shared" si="22"/>
        <v>{"venueId": 23,"venueName": "The Clubhouse","region": "","address": "","city": "","state": "","zip": "","phone": "","url": "","facebook": "","other": "","contactPerson": "","email": "","capacity": "","washroom": TRUE,"washroom": TRUE,"venueType": "","hours": "","description": "","yelp": "","underage": FALSE,"underageWithAdult": FALSE},</v>
      </c>
    </row>
    <row r="25" spans="1:47" x14ac:dyDescent="0.25">
      <c r="A25" t="s">
        <v>40</v>
      </c>
      <c r="O25" t="b">
        <v>1</v>
      </c>
      <c r="P25" t="b">
        <v>1</v>
      </c>
      <c r="V25" t="b">
        <v>0</v>
      </c>
      <c r="W25" t="b">
        <v>0</v>
      </c>
      <c r="X25">
        <v>24</v>
      </c>
      <c r="Y25" t="str">
        <f t="shared" si="0"/>
        <v>"venueId": 24,</v>
      </c>
      <c r="Z25" t="str">
        <f t="shared" si="1"/>
        <v>"venueName": "The Courtyard",</v>
      </c>
      <c r="AA25" t="str">
        <f t="shared" si="2"/>
        <v>"region": "",</v>
      </c>
      <c r="AB25" t="str">
        <f t="shared" si="3"/>
        <v>"address": "",</v>
      </c>
      <c r="AC25" t="str">
        <f t="shared" si="4"/>
        <v>"city": "",</v>
      </c>
      <c r="AD25" t="str">
        <f t="shared" si="5"/>
        <v>"state": "",</v>
      </c>
      <c r="AE25" t="str">
        <f t="shared" si="6"/>
        <v>"zip": "",</v>
      </c>
      <c r="AF25" t="str">
        <f t="shared" si="7"/>
        <v>"phone": "",</v>
      </c>
      <c r="AG25" t="str">
        <f t="shared" si="8"/>
        <v>"url": "",</v>
      </c>
      <c r="AH25" t="str">
        <f t="shared" si="9"/>
        <v>"facebook": "",</v>
      </c>
      <c r="AI25" t="str">
        <f t="shared" si="10"/>
        <v>"other": "",</v>
      </c>
      <c r="AJ25" t="str">
        <f t="shared" si="11"/>
        <v>"contactPerson": "",</v>
      </c>
      <c r="AK25" t="str">
        <f t="shared" si="12"/>
        <v>"email": "",</v>
      </c>
      <c r="AL25" t="str">
        <f t="shared" si="13"/>
        <v>"capacity": "",</v>
      </c>
      <c r="AM25" t="str">
        <f t="shared" si="14"/>
        <v>"washroom": TRUE,</v>
      </c>
      <c r="AN25" t="str">
        <f t="shared" si="15"/>
        <v>"washroom": TRUE,</v>
      </c>
      <c r="AO25" t="str">
        <f t="shared" si="16"/>
        <v>"venueType": "",</v>
      </c>
      <c r="AP25" t="str">
        <f t="shared" si="17"/>
        <v>"hours": "",</v>
      </c>
      <c r="AQ25" t="str">
        <f t="shared" si="18"/>
        <v>"description": "",</v>
      </c>
      <c r="AR25" t="str">
        <f t="shared" si="19"/>
        <v>"yelp": "",</v>
      </c>
      <c r="AS25" t="str">
        <f t="shared" si="20"/>
        <v>"underage": FALSE,</v>
      </c>
      <c r="AT25" t="str">
        <f t="shared" si="21"/>
        <v>"underageWithAdult": FALSE</v>
      </c>
      <c r="AU25" t="str">
        <f t="shared" si="22"/>
        <v>{"venueId": 24,"venueName": "The Courtyard","region": "","address": "","city": "","state": "","zip": "","phone": "","url": "","facebook": "","other": "","contactPerson": "","email": "","capacity": "","washroom": TRUE,"washroom": TRUE,"venueType": "","hours": "","description": "","yelp": "","underage": FALSE,"underageWithAdult": FALSE},</v>
      </c>
    </row>
    <row r="26" spans="1:47" x14ac:dyDescent="0.25">
      <c r="A26" t="s">
        <v>41</v>
      </c>
      <c r="O26" t="b">
        <v>1</v>
      </c>
      <c r="P26" t="b">
        <v>1</v>
      </c>
      <c r="V26" t="b">
        <v>0</v>
      </c>
      <c r="W26" t="b">
        <v>0</v>
      </c>
      <c r="X26">
        <v>25</v>
      </c>
      <c r="Y26" t="str">
        <f t="shared" si="0"/>
        <v>"venueId": 25,</v>
      </c>
      <c r="Z26" t="str">
        <f t="shared" si="1"/>
        <v>"venueName": "The Orchard",</v>
      </c>
      <c r="AA26" t="str">
        <f t="shared" si="2"/>
        <v>"region": "",</v>
      </c>
      <c r="AB26" t="str">
        <f t="shared" si="3"/>
        <v>"address": "",</v>
      </c>
      <c r="AC26" t="str">
        <f t="shared" si="4"/>
        <v>"city": "",</v>
      </c>
      <c r="AD26" t="str">
        <f t="shared" si="5"/>
        <v>"state": "",</v>
      </c>
      <c r="AE26" t="str">
        <f t="shared" si="6"/>
        <v>"zip": "",</v>
      </c>
      <c r="AF26" t="str">
        <f t="shared" si="7"/>
        <v>"phone": "",</v>
      </c>
      <c r="AG26" t="str">
        <f t="shared" si="8"/>
        <v>"url": "",</v>
      </c>
      <c r="AH26" t="str">
        <f t="shared" si="9"/>
        <v>"facebook": "",</v>
      </c>
      <c r="AI26" t="str">
        <f t="shared" si="10"/>
        <v>"other": "",</v>
      </c>
      <c r="AJ26" t="str">
        <f t="shared" si="11"/>
        <v>"contactPerson": "",</v>
      </c>
      <c r="AK26" t="str">
        <f t="shared" si="12"/>
        <v>"email": "",</v>
      </c>
      <c r="AL26" t="str">
        <f t="shared" si="13"/>
        <v>"capacity": "",</v>
      </c>
      <c r="AM26" t="str">
        <f t="shared" si="14"/>
        <v>"washroom": TRUE,</v>
      </c>
      <c r="AN26" t="str">
        <f t="shared" si="15"/>
        <v>"washroom": TRUE,</v>
      </c>
      <c r="AO26" t="str">
        <f t="shared" si="16"/>
        <v>"venueType": "",</v>
      </c>
      <c r="AP26" t="str">
        <f t="shared" si="17"/>
        <v>"hours": "",</v>
      </c>
      <c r="AQ26" t="str">
        <f t="shared" si="18"/>
        <v>"description": "",</v>
      </c>
      <c r="AR26" t="str">
        <f t="shared" si="19"/>
        <v>"yelp": "",</v>
      </c>
      <c r="AS26" t="str">
        <f t="shared" si="20"/>
        <v>"underage": FALSE,</v>
      </c>
      <c r="AT26" t="str">
        <f t="shared" si="21"/>
        <v>"underageWithAdult": FALSE</v>
      </c>
      <c r="AU26" t="str">
        <f t="shared" si="22"/>
        <v>{"venueId": 25,"venueName": "The Orchard","region": "","address": "","city": "","state": "","zip": "","phone": "","url": "","facebook": "","other": "","contactPerson": "","email": "","capacity": "","washroom": TRUE,"washroom": TRUE,"venueType": "","hours": "","description": "","yelp": "","underage": FALSE,"underageWithAdult": FALSE},</v>
      </c>
    </row>
    <row r="27" spans="1:47" x14ac:dyDescent="0.25">
      <c r="A27" t="s">
        <v>42</v>
      </c>
      <c r="O27" t="b">
        <v>1</v>
      </c>
      <c r="P27" t="b">
        <v>1</v>
      </c>
      <c r="V27" t="b">
        <v>0</v>
      </c>
      <c r="W27" t="b">
        <v>0</v>
      </c>
      <c r="X27">
        <v>26</v>
      </c>
      <c r="Y27" t="str">
        <f t="shared" si="0"/>
        <v>"venueId": 26,</v>
      </c>
      <c r="Z27" t="str">
        <f t="shared" si="1"/>
        <v>"venueName": "Riverview Gardens",</v>
      </c>
      <c r="AA27" t="str">
        <f t="shared" si="2"/>
        <v>"region": "",</v>
      </c>
      <c r="AB27" t="str">
        <f t="shared" si="3"/>
        <v>"address": "",</v>
      </c>
      <c r="AC27" t="str">
        <f t="shared" si="4"/>
        <v>"city": "",</v>
      </c>
      <c r="AD27" t="str">
        <f t="shared" si="5"/>
        <v>"state": "",</v>
      </c>
      <c r="AE27" t="str">
        <f t="shared" si="6"/>
        <v>"zip": "",</v>
      </c>
      <c r="AF27" t="str">
        <f t="shared" si="7"/>
        <v>"phone": "",</v>
      </c>
      <c r="AG27" t="str">
        <f t="shared" si="8"/>
        <v>"url": "",</v>
      </c>
      <c r="AH27" t="str">
        <f t="shared" si="9"/>
        <v>"facebook": "",</v>
      </c>
      <c r="AI27" t="str">
        <f t="shared" si="10"/>
        <v>"other": "",</v>
      </c>
      <c r="AJ27" t="str">
        <f t="shared" si="11"/>
        <v>"contactPerson": "",</v>
      </c>
      <c r="AK27" t="str">
        <f t="shared" si="12"/>
        <v>"email": "",</v>
      </c>
      <c r="AL27" t="str">
        <f t="shared" si="13"/>
        <v>"capacity": "",</v>
      </c>
      <c r="AM27" t="str">
        <f t="shared" si="14"/>
        <v>"washroom": TRUE,</v>
      </c>
      <c r="AN27" t="str">
        <f t="shared" si="15"/>
        <v>"washroom": TRUE,</v>
      </c>
      <c r="AO27" t="str">
        <f t="shared" si="16"/>
        <v>"venueType": "",</v>
      </c>
      <c r="AP27" t="str">
        <f t="shared" si="17"/>
        <v>"hours": "",</v>
      </c>
      <c r="AQ27" t="str">
        <f t="shared" si="18"/>
        <v>"description": "",</v>
      </c>
      <c r="AR27" t="str">
        <f t="shared" si="19"/>
        <v>"yelp": "",</v>
      </c>
      <c r="AS27" t="str">
        <f t="shared" si="20"/>
        <v>"underage": FALSE,</v>
      </c>
      <c r="AT27" t="str">
        <f t="shared" si="21"/>
        <v>"underageWithAdult": FALSE</v>
      </c>
      <c r="AU27" t="str">
        <f t="shared" si="22"/>
        <v>{"venueId": 26,"venueName": "Riverview Gardens","region": "","address": "","city": "","state": "","zip": "","phone": "","url": "","facebook": "","other": "","contactPerson": "","email": "","capacity": "","washroom": TRUE,"washroom": TRUE,"venueType": "","hours": "","description": "","yelp": "","underage": FALSE,"underageWithAdult": FALSE},</v>
      </c>
    </row>
    <row r="28" spans="1:47" x14ac:dyDescent="0.25">
      <c r="A28" t="s">
        <v>43</v>
      </c>
      <c r="O28" t="b">
        <v>1</v>
      </c>
      <c r="P28" t="b">
        <v>1</v>
      </c>
      <c r="V28" t="b">
        <v>0</v>
      </c>
      <c r="W28" t="b">
        <v>0</v>
      </c>
      <c r="X28">
        <v>27</v>
      </c>
      <c r="Y28" t="str">
        <f t="shared" si="0"/>
        <v>"venueId": 27,</v>
      </c>
      <c r="Z28" t="str">
        <f t="shared" si="1"/>
        <v>"venueName": "Jones Park",</v>
      </c>
      <c r="AA28" t="str">
        <f t="shared" si="2"/>
        <v>"region": "",</v>
      </c>
      <c r="AB28" t="str">
        <f t="shared" si="3"/>
        <v>"address": "",</v>
      </c>
      <c r="AC28" t="str">
        <f t="shared" si="4"/>
        <v>"city": "",</v>
      </c>
      <c r="AD28" t="str">
        <f t="shared" si="5"/>
        <v>"state": "",</v>
      </c>
      <c r="AE28" t="str">
        <f t="shared" si="6"/>
        <v>"zip": "",</v>
      </c>
      <c r="AF28" t="str">
        <f t="shared" si="7"/>
        <v>"phone": "",</v>
      </c>
      <c r="AG28" t="str">
        <f t="shared" si="8"/>
        <v>"url": "",</v>
      </c>
      <c r="AH28" t="str">
        <f t="shared" si="9"/>
        <v>"facebook": "",</v>
      </c>
      <c r="AI28" t="str">
        <f t="shared" si="10"/>
        <v>"other": "",</v>
      </c>
      <c r="AJ28" t="str">
        <f t="shared" si="11"/>
        <v>"contactPerson": "",</v>
      </c>
      <c r="AK28" t="str">
        <f t="shared" si="12"/>
        <v>"email": "",</v>
      </c>
      <c r="AL28" t="str">
        <f t="shared" si="13"/>
        <v>"capacity": "",</v>
      </c>
      <c r="AM28" t="str">
        <f t="shared" si="14"/>
        <v>"washroom": TRUE,</v>
      </c>
      <c r="AN28" t="str">
        <f t="shared" si="15"/>
        <v>"washroom": TRUE,</v>
      </c>
      <c r="AO28" t="str">
        <f t="shared" si="16"/>
        <v>"venueType": "",</v>
      </c>
      <c r="AP28" t="str">
        <f t="shared" si="17"/>
        <v>"hours": "",</v>
      </c>
      <c r="AQ28" t="str">
        <f t="shared" si="18"/>
        <v>"description": "",</v>
      </c>
      <c r="AR28" t="str">
        <f t="shared" si="19"/>
        <v>"yelp": "",</v>
      </c>
      <c r="AS28" t="str">
        <f t="shared" si="20"/>
        <v>"underage": FALSE,</v>
      </c>
      <c r="AT28" t="str">
        <f t="shared" si="21"/>
        <v>"underageWithAdult": FALSE</v>
      </c>
      <c r="AU28" t="str">
        <f t="shared" si="22"/>
        <v>{"venueId": 27,"venueName": "Jones Park","region": "","address": "","city": "","state": "","zip": "","phone": "","url": "","facebook": "","other": "","contactPerson": "","email": "","capacity": "","washroom": TRUE,"washroom": TRUE,"venueType": "","hours": "","description": "","yelp": "","underage": FALSE,"underageWithAdult": FALSE},</v>
      </c>
    </row>
    <row r="29" spans="1:47" x14ac:dyDescent="0.25">
      <c r="A29" t="s">
        <v>44</v>
      </c>
      <c r="O29" t="b">
        <v>1</v>
      </c>
      <c r="P29" t="b">
        <v>1</v>
      </c>
      <c r="V29" t="b">
        <v>0</v>
      </c>
      <c r="W29" t="b">
        <v>0</v>
      </c>
      <c r="X29">
        <v>28</v>
      </c>
      <c r="Y29" t="str">
        <f t="shared" si="0"/>
        <v>"venueId": 28,</v>
      </c>
      <c r="Z29" t="str">
        <f t="shared" si="1"/>
        <v>"venueName": "Copper Rock",</v>
      </c>
      <c r="AA29" t="str">
        <f t="shared" si="2"/>
        <v>"region": "",</v>
      </c>
      <c r="AB29" t="str">
        <f t="shared" si="3"/>
        <v>"address": "",</v>
      </c>
      <c r="AC29" t="str">
        <f t="shared" si="4"/>
        <v>"city": "",</v>
      </c>
      <c r="AD29" t="str">
        <f t="shared" si="5"/>
        <v>"state": "",</v>
      </c>
      <c r="AE29" t="str">
        <f t="shared" si="6"/>
        <v>"zip": "",</v>
      </c>
      <c r="AF29" t="str">
        <f t="shared" si="7"/>
        <v>"phone": "",</v>
      </c>
      <c r="AG29" t="str">
        <f t="shared" si="8"/>
        <v>"url": "",</v>
      </c>
      <c r="AH29" t="str">
        <f t="shared" si="9"/>
        <v>"facebook": "",</v>
      </c>
      <c r="AI29" t="str">
        <f t="shared" si="10"/>
        <v>"other": "",</v>
      </c>
      <c r="AJ29" t="str">
        <f t="shared" si="11"/>
        <v>"contactPerson": "",</v>
      </c>
      <c r="AK29" t="str">
        <f t="shared" si="12"/>
        <v>"email": "",</v>
      </c>
      <c r="AL29" t="str">
        <f t="shared" si="13"/>
        <v>"capacity": "",</v>
      </c>
      <c r="AM29" t="str">
        <f t="shared" si="14"/>
        <v>"washroom": TRUE,</v>
      </c>
      <c r="AN29" t="str">
        <f t="shared" si="15"/>
        <v>"washroom": TRUE,</v>
      </c>
      <c r="AO29" t="str">
        <f t="shared" si="16"/>
        <v>"venueType": "",</v>
      </c>
      <c r="AP29" t="str">
        <f t="shared" si="17"/>
        <v>"hours": "",</v>
      </c>
      <c r="AQ29" t="str">
        <f t="shared" si="18"/>
        <v>"description": "",</v>
      </c>
      <c r="AR29" t="str">
        <f t="shared" si="19"/>
        <v>"yelp": "",</v>
      </c>
      <c r="AS29" t="str">
        <f t="shared" si="20"/>
        <v>"underage": FALSE,</v>
      </c>
      <c r="AT29" t="str">
        <f t="shared" si="21"/>
        <v>"underageWithAdult": FALSE</v>
      </c>
      <c r="AU29" t="str">
        <f t="shared" si="22"/>
        <v>{"venueId": 28,"venueName": "Copper Rock","region": "","address": "","city": "","state": "","zip": "","phone": "","url": "","facebook": "","other": "","contactPerson": "","email": "","capacity": "","washroom": TRUE,"washroom": TRUE,"venueType": "","hours": "","description": "","yelp": "","underage": FALSE,"underageWithAdult": FALSE},</v>
      </c>
    </row>
    <row r="30" spans="1:47" x14ac:dyDescent="0.25">
      <c r="A30" t="s">
        <v>45</v>
      </c>
      <c r="O30" t="b">
        <v>1</v>
      </c>
      <c r="P30" t="b">
        <v>1</v>
      </c>
      <c r="V30" t="b">
        <v>0</v>
      </c>
      <c r="W30" t="b">
        <v>0</v>
      </c>
      <c r="X30">
        <v>29</v>
      </c>
      <c r="Y30" t="str">
        <f t="shared" si="0"/>
        <v>"venueId": 29,</v>
      </c>
      <c r="Z30" t="str">
        <f t="shared" si="1"/>
        <v>"venueName": "Mad Hatter ",</v>
      </c>
      <c r="AA30" t="str">
        <f t="shared" si="2"/>
        <v>"region": "",</v>
      </c>
      <c r="AB30" t="str">
        <f t="shared" si="3"/>
        <v>"address": "",</v>
      </c>
      <c r="AC30" t="str">
        <f t="shared" si="4"/>
        <v>"city": "",</v>
      </c>
      <c r="AD30" t="str">
        <f t="shared" si="5"/>
        <v>"state": "",</v>
      </c>
      <c r="AE30" t="str">
        <f t="shared" si="6"/>
        <v>"zip": "",</v>
      </c>
      <c r="AF30" t="str">
        <f t="shared" si="7"/>
        <v>"phone": "",</v>
      </c>
      <c r="AG30" t="str">
        <f t="shared" si="8"/>
        <v>"url": "",</v>
      </c>
      <c r="AH30" t="str">
        <f t="shared" si="9"/>
        <v>"facebook": "",</v>
      </c>
      <c r="AI30" t="str">
        <f t="shared" si="10"/>
        <v>"other": "",</v>
      </c>
      <c r="AJ30" t="str">
        <f t="shared" si="11"/>
        <v>"contactPerson": "",</v>
      </c>
      <c r="AK30" t="str">
        <f t="shared" si="12"/>
        <v>"email": "",</v>
      </c>
      <c r="AL30" t="str">
        <f t="shared" si="13"/>
        <v>"capacity": "",</v>
      </c>
      <c r="AM30" t="str">
        <f t="shared" si="14"/>
        <v>"washroom": TRUE,</v>
      </c>
      <c r="AN30" t="str">
        <f t="shared" si="15"/>
        <v>"washroom": TRUE,</v>
      </c>
      <c r="AO30" t="str">
        <f t="shared" si="16"/>
        <v>"venueType": "",</v>
      </c>
      <c r="AP30" t="str">
        <f t="shared" si="17"/>
        <v>"hours": "",</v>
      </c>
      <c r="AQ30" t="str">
        <f t="shared" si="18"/>
        <v>"description": "",</v>
      </c>
      <c r="AR30" t="str">
        <f t="shared" si="19"/>
        <v>"yelp": "",</v>
      </c>
      <c r="AS30" t="str">
        <f t="shared" si="20"/>
        <v>"underage": FALSE,</v>
      </c>
      <c r="AT30" t="str">
        <f t="shared" si="21"/>
        <v>"underageWithAdult": FALSE</v>
      </c>
      <c r="AU30" t="str">
        <f t="shared" si="22"/>
        <v>{"venueId": 29,"venueName": "Mad Hatter ","region": "","address": "","city": "","state": "","zip": "","phone": "","url": "","facebook": "","other": "","contactPerson": "","email": "","capacity": "","washroom": TRUE,"washroom": TRUE,"venueType": "","hours": "","description": "","yelp": "","underage": FALSE,"underageWithAdult": FALSE},</v>
      </c>
    </row>
    <row r="31" spans="1:47" x14ac:dyDescent="0.25">
      <c r="A31" t="s">
        <v>46</v>
      </c>
      <c r="O31" t="b">
        <v>1</v>
      </c>
      <c r="P31" t="b">
        <v>1</v>
      </c>
      <c r="V31" t="b">
        <v>0</v>
      </c>
      <c r="W31" t="b">
        <v>0</v>
      </c>
      <c r="X31">
        <v>30</v>
      </c>
      <c r="Y31" t="str">
        <f t="shared" si="0"/>
        <v>"venueId": 30,</v>
      </c>
      <c r="Z31" t="str">
        <f t="shared" si="1"/>
        <v>"venueName": "Cleo’s",</v>
      </c>
      <c r="AA31" t="str">
        <f t="shared" si="2"/>
        <v>"region": "",</v>
      </c>
      <c r="AB31" t="str">
        <f t="shared" si="3"/>
        <v>"address": "",</v>
      </c>
      <c r="AC31" t="str">
        <f t="shared" si="4"/>
        <v>"city": "",</v>
      </c>
      <c r="AD31" t="str">
        <f t="shared" si="5"/>
        <v>"state": "",</v>
      </c>
      <c r="AE31" t="str">
        <f t="shared" si="6"/>
        <v>"zip": "",</v>
      </c>
      <c r="AF31" t="str">
        <f t="shared" si="7"/>
        <v>"phone": "",</v>
      </c>
      <c r="AG31" t="str">
        <f t="shared" si="8"/>
        <v>"url": "",</v>
      </c>
      <c r="AH31" t="str">
        <f t="shared" si="9"/>
        <v>"facebook": "",</v>
      </c>
      <c r="AI31" t="str">
        <f t="shared" si="10"/>
        <v>"other": "",</v>
      </c>
      <c r="AJ31" t="str">
        <f t="shared" si="11"/>
        <v>"contactPerson": "",</v>
      </c>
      <c r="AK31" t="str">
        <f t="shared" si="12"/>
        <v>"email": "",</v>
      </c>
      <c r="AL31" t="str">
        <f t="shared" si="13"/>
        <v>"capacity": "",</v>
      </c>
      <c r="AM31" t="str">
        <f t="shared" si="14"/>
        <v>"washroom": TRUE,</v>
      </c>
      <c r="AN31" t="str">
        <f t="shared" si="15"/>
        <v>"washroom": TRUE,</v>
      </c>
      <c r="AO31" t="str">
        <f t="shared" si="16"/>
        <v>"venueType": "",</v>
      </c>
      <c r="AP31" t="str">
        <f t="shared" si="17"/>
        <v>"hours": "",</v>
      </c>
      <c r="AQ31" t="str">
        <f t="shared" si="18"/>
        <v>"description": "",</v>
      </c>
      <c r="AR31" t="str">
        <f t="shared" si="19"/>
        <v>"yelp": "",</v>
      </c>
      <c r="AS31" t="str">
        <f t="shared" si="20"/>
        <v>"underage": FALSE,</v>
      </c>
      <c r="AT31" t="str">
        <f t="shared" si="21"/>
        <v>"underageWithAdult": FALSE</v>
      </c>
      <c r="AU31" t="str">
        <f t="shared" si="22"/>
        <v>{"venueId": 30,"venueName": "Cleo’s","region": "","address": "","city": "","state": "","zip": "","phone": "","url": "","facebook": "","other": "","contactPerson": "","email": "","capacity": "","washroom": TRUE,"washroom": TRUE,"venueType": "","hours": "","description": "","yelp": "","underage": FALSE,"underageWithAdult": FALSE},</v>
      </c>
    </row>
    <row r="32" spans="1:47" x14ac:dyDescent="0.25">
      <c r="A32" t="s">
        <v>47</v>
      </c>
      <c r="O32" t="b">
        <v>1</v>
      </c>
      <c r="P32" t="b">
        <v>1</v>
      </c>
      <c r="V32" t="b">
        <v>0</v>
      </c>
      <c r="W32" t="b">
        <v>0</v>
      </c>
      <c r="X32">
        <v>31</v>
      </c>
      <c r="Y32" t="str">
        <f t="shared" si="0"/>
        <v>"venueId": 31,</v>
      </c>
      <c r="Z32" t="str">
        <f t="shared" si="1"/>
        <v>"venueName": "University Lounge",</v>
      </c>
      <c r="AA32" t="str">
        <f t="shared" si="2"/>
        <v>"region": "",</v>
      </c>
      <c r="AB32" t="str">
        <f t="shared" si="3"/>
        <v>"address": "",</v>
      </c>
      <c r="AC32" t="str">
        <f t="shared" si="4"/>
        <v>"city": "",</v>
      </c>
      <c r="AD32" t="str">
        <f t="shared" si="5"/>
        <v>"state": "",</v>
      </c>
      <c r="AE32" t="str">
        <f t="shared" si="6"/>
        <v>"zip": "",</v>
      </c>
      <c r="AF32" t="str">
        <f t="shared" si="7"/>
        <v>"phone": "",</v>
      </c>
      <c r="AG32" t="str">
        <f t="shared" si="8"/>
        <v>"url": "",</v>
      </c>
      <c r="AH32" t="str">
        <f t="shared" si="9"/>
        <v>"facebook": "",</v>
      </c>
      <c r="AI32" t="str">
        <f t="shared" si="10"/>
        <v>"other": "",</v>
      </c>
      <c r="AJ32" t="str">
        <f t="shared" si="11"/>
        <v>"contactPerson": "",</v>
      </c>
      <c r="AK32" t="str">
        <f t="shared" si="12"/>
        <v>"email": "",</v>
      </c>
      <c r="AL32" t="str">
        <f t="shared" si="13"/>
        <v>"capacity": "",</v>
      </c>
      <c r="AM32" t="str">
        <f t="shared" si="14"/>
        <v>"washroom": TRUE,</v>
      </c>
      <c r="AN32" t="str">
        <f t="shared" si="15"/>
        <v>"washroom": TRUE,</v>
      </c>
      <c r="AO32" t="str">
        <f t="shared" si="16"/>
        <v>"venueType": "",</v>
      </c>
      <c r="AP32" t="str">
        <f t="shared" si="17"/>
        <v>"hours": "",</v>
      </c>
      <c r="AQ32" t="str">
        <f t="shared" si="18"/>
        <v>"description": "",</v>
      </c>
      <c r="AR32" t="str">
        <f t="shared" si="19"/>
        <v>"yelp": "",</v>
      </c>
      <c r="AS32" t="str">
        <f t="shared" si="20"/>
        <v>"underage": FALSE,</v>
      </c>
      <c r="AT32" t="str">
        <f t="shared" si="21"/>
        <v>"underageWithAdult": FALSE</v>
      </c>
      <c r="AU32" t="str">
        <f t="shared" si="22"/>
        <v>{"venueId": 31,"venueName": "University Lounge","region": "","address": "","city": "","state": "","zip": "","phone": "","url": "","facebook": "","other": "","contactPerson": "","email": "","capacity": "","washroom": TRUE,"washroom": TRUE,"venueType": "","hours": "","description": "","yelp": "","underage": FALSE,"underageWithAdult": FALSE},</v>
      </c>
    </row>
    <row r="33" spans="1:47" x14ac:dyDescent="0.25">
      <c r="A33" t="s">
        <v>48</v>
      </c>
      <c r="O33" t="b">
        <v>1</v>
      </c>
      <c r="P33" t="b">
        <v>1</v>
      </c>
      <c r="V33" t="b">
        <v>0</v>
      </c>
      <c r="W33" t="b">
        <v>0</v>
      </c>
      <c r="X33">
        <v>32</v>
      </c>
      <c r="Y33" t="str">
        <f t="shared" si="0"/>
        <v>"venueId": 32,</v>
      </c>
      <c r="Z33" t="str">
        <f t="shared" si="1"/>
        <v>"venueName": "Rookie's",</v>
      </c>
      <c r="AA33" t="str">
        <f t="shared" si="2"/>
        <v>"region": "",</v>
      </c>
      <c r="AB33" t="str">
        <f t="shared" si="3"/>
        <v>"address": "",</v>
      </c>
      <c r="AC33" t="str">
        <f t="shared" si="4"/>
        <v>"city": "",</v>
      </c>
      <c r="AD33" t="str">
        <f t="shared" si="5"/>
        <v>"state": "",</v>
      </c>
      <c r="AE33" t="str">
        <f t="shared" si="6"/>
        <v>"zip": "",</v>
      </c>
      <c r="AF33" t="str">
        <f t="shared" si="7"/>
        <v>"phone": "",</v>
      </c>
      <c r="AG33" t="str">
        <f t="shared" si="8"/>
        <v>"url": "",</v>
      </c>
      <c r="AH33" t="str">
        <f t="shared" si="9"/>
        <v>"facebook": "",</v>
      </c>
      <c r="AI33" t="str">
        <f t="shared" si="10"/>
        <v>"other": "",</v>
      </c>
      <c r="AJ33" t="str">
        <f t="shared" si="11"/>
        <v>"contactPerson": "",</v>
      </c>
      <c r="AK33" t="str">
        <f t="shared" si="12"/>
        <v>"email": "",</v>
      </c>
      <c r="AL33" t="str">
        <f t="shared" si="13"/>
        <v>"capacity": "",</v>
      </c>
      <c r="AM33" t="str">
        <f t="shared" si="14"/>
        <v>"washroom": TRUE,</v>
      </c>
      <c r="AN33" t="str">
        <f t="shared" si="15"/>
        <v>"washroom": TRUE,</v>
      </c>
      <c r="AO33" t="str">
        <f t="shared" si="16"/>
        <v>"venueType": "",</v>
      </c>
      <c r="AP33" t="str">
        <f t="shared" si="17"/>
        <v>"hours": "",</v>
      </c>
      <c r="AQ33" t="str">
        <f t="shared" si="18"/>
        <v>"description": "",</v>
      </c>
      <c r="AR33" t="str">
        <f t="shared" si="19"/>
        <v>"yelp": "",</v>
      </c>
      <c r="AS33" t="str">
        <f t="shared" si="20"/>
        <v>"underage": FALSE,</v>
      </c>
      <c r="AT33" t="str">
        <f t="shared" si="21"/>
        <v>"underageWithAdult": FALSE</v>
      </c>
      <c r="AU33" t="str">
        <f t="shared" si="22"/>
        <v>{"venueId": 32,"venueName": "Rookie's","region": "","address": "","city": "","state": "","zip": "","phone": "","url": "","facebook": "","other": "","contactPerson": "","email": "","capacity": "","washroom": TRUE,"washroom": TRUE,"venueType": "","hours": "","description": "","yelp": "","underage": FALSE,"underageWithAdult": FALSE},</v>
      </c>
    </row>
    <row r="34" spans="1:47" x14ac:dyDescent="0.25">
      <c r="A34" t="s">
        <v>49</v>
      </c>
      <c r="O34" t="b">
        <v>1</v>
      </c>
      <c r="P34" t="b">
        <v>1</v>
      </c>
      <c r="V34" t="b">
        <v>0</v>
      </c>
      <c r="W34" t="b">
        <v>0</v>
      </c>
      <c r="X34">
        <v>33</v>
      </c>
      <c r="Y34" t="str">
        <f t="shared" si="0"/>
        <v>"venueId": 33,</v>
      </c>
      <c r="Z34" t="str">
        <f t="shared" si="1"/>
        <v>"venueName": "Building for Kids Children’s Museum",</v>
      </c>
      <c r="AA34" t="str">
        <f t="shared" si="2"/>
        <v>"region": "",</v>
      </c>
      <c r="AB34" t="str">
        <f t="shared" si="3"/>
        <v>"address": "",</v>
      </c>
      <c r="AC34" t="str">
        <f t="shared" si="4"/>
        <v>"city": "",</v>
      </c>
      <c r="AD34" t="str">
        <f t="shared" si="5"/>
        <v>"state": "",</v>
      </c>
      <c r="AE34" t="str">
        <f t="shared" si="6"/>
        <v>"zip": "",</v>
      </c>
      <c r="AF34" t="str">
        <f t="shared" si="7"/>
        <v>"phone": "",</v>
      </c>
      <c r="AG34" t="str">
        <f t="shared" si="8"/>
        <v>"url": "",</v>
      </c>
      <c r="AH34" t="str">
        <f t="shared" si="9"/>
        <v>"facebook": "",</v>
      </c>
      <c r="AI34" t="str">
        <f t="shared" si="10"/>
        <v>"other": "",</v>
      </c>
      <c r="AJ34" t="str">
        <f t="shared" si="11"/>
        <v>"contactPerson": "",</v>
      </c>
      <c r="AK34" t="str">
        <f t="shared" si="12"/>
        <v>"email": "",</v>
      </c>
      <c r="AL34" t="str">
        <f t="shared" si="13"/>
        <v>"capacity": "",</v>
      </c>
      <c r="AM34" t="str">
        <f t="shared" si="14"/>
        <v>"washroom": TRUE,</v>
      </c>
      <c r="AN34" t="str">
        <f t="shared" si="15"/>
        <v>"washroom": TRUE,</v>
      </c>
      <c r="AO34" t="str">
        <f t="shared" si="16"/>
        <v>"venueType": "",</v>
      </c>
      <c r="AP34" t="str">
        <f t="shared" si="17"/>
        <v>"hours": "",</v>
      </c>
      <c r="AQ34" t="str">
        <f t="shared" si="18"/>
        <v>"description": "",</v>
      </c>
      <c r="AR34" t="str">
        <f t="shared" si="19"/>
        <v>"yelp": "",</v>
      </c>
      <c r="AS34" t="str">
        <f t="shared" si="20"/>
        <v>"underage": FALSE,</v>
      </c>
      <c r="AT34" t="str">
        <f t="shared" si="21"/>
        <v>"underageWithAdult": FALSE</v>
      </c>
      <c r="AU34" t="str">
        <f t="shared" si="22"/>
        <v>{"venueId": 33,"venueName": "Building for Kids Children’s Museum","region": "","address": "","city": "","state": "","zip": "","phone": "","url": "","facebook": "","other": "","contactPerson": "","email": "","capacity": "","washroom": TRUE,"washroom": TRUE,"venueType": "","hours": "","description": "","yelp": "","underage": FALSE,"underageWithAdult": FALSE},</v>
      </c>
    </row>
    <row r="35" spans="1:47" x14ac:dyDescent="0.25">
      <c r="A35" t="s">
        <v>50</v>
      </c>
      <c r="O35" t="b">
        <v>1</v>
      </c>
      <c r="P35" t="b">
        <v>1</v>
      </c>
      <c r="V35" t="b">
        <v>0</v>
      </c>
      <c r="W35" t="b">
        <v>0</v>
      </c>
      <c r="X35">
        <v>34</v>
      </c>
      <c r="Y35" t="str">
        <f t="shared" si="0"/>
        <v>"venueId": 34,</v>
      </c>
      <c r="Z35" t="str">
        <f t="shared" si="1"/>
        <v>"venueName": "Houdini Plaza",</v>
      </c>
      <c r="AA35" t="str">
        <f t="shared" si="2"/>
        <v>"region": "",</v>
      </c>
      <c r="AB35" t="str">
        <f t="shared" si="3"/>
        <v>"address": "",</v>
      </c>
      <c r="AC35" t="str">
        <f t="shared" si="4"/>
        <v>"city": "",</v>
      </c>
      <c r="AD35" t="str">
        <f t="shared" si="5"/>
        <v>"state": "",</v>
      </c>
      <c r="AE35" t="str">
        <f t="shared" si="6"/>
        <v>"zip": "",</v>
      </c>
      <c r="AF35" t="str">
        <f t="shared" si="7"/>
        <v>"phone": "",</v>
      </c>
      <c r="AG35" t="str">
        <f t="shared" si="8"/>
        <v>"url": "",</v>
      </c>
      <c r="AH35" t="str">
        <f t="shared" si="9"/>
        <v>"facebook": "",</v>
      </c>
      <c r="AI35" t="str">
        <f t="shared" si="10"/>
        <v>"other": "",</v>
      </c>
      <c r="AJ35" t="str">
        <f t="shared" si="11"/>
        <v>"contactPerson": "",</v>
      </c>
      <c r="AK35" t="str">
        <f t="shared" si="12"/>
        <v>"email": "",</v>
      </c>
      <c r="AL35" t="str">
        <f t="shared" si="13"/>
        <v>"capacity": "",</v>
      </c>
      <c r="AM35" t="str">
        <f t="shared" si="14"/>
        <v>"washroom": TRUE,</v>
      </c>
      <c r="AN35" t="str">
        <f t="shared" si="15"/>
        <v>"washroom": TRUE,</v>
      </c>
      <c r="AO35" t="str">
        <f t="shared" si="16"/>
        <v>"venueType": "",</v>
      </c>
      <c r="AP35" t="str">
        <f t="shared" si="17"/>
        <v>"hours": "",</v>
      </c>
      <c r="AQ35" t="str">
        <f t="shared" si="18"/>
        <v>"description": "",</v>
      </c>
      <c r="AR35" t="str">
        <f t="shared" si="19"/>
        <v>"yelp": "",</v>
      </c>
      <c r="AS35" t="str">
        <f t="shared" si="20"/>
        <v>"underage": FALSE,</v>
      </c>
      <c r="AT35" t="str">
        <f t="shared" si="21"/>
        <v>"underageWithAdult": FALSE</v>
      </c>
      <c r="AU35" t="str">
        <f t="shared" si="22"/>
        <v>{"venueId": 34,"venueName": "Houdini Plaza","region": "","address": "","city": "","state": "","zip": "","phone": "","url": "","facebook": "","other": "","contactPerson": "","email": "","capacity": "","washroom": TRUE,"washroom": TRUE,"venueType": "","hours": "","description": "","yelp": "","underage": FALSE,"underageWithAdult": FALSE},</v>
      </c>
    </row>
    <row r="36" spans="1:47" x14ac:dyDescent="0.25">
      <c r="A36" t="s">
        <v>51</v>
      </c>
      <c r="O36" t="b">
        <v>1</v>
      </c>
      <c r="P36" t="b">
        <v>1</v>
      </c>
      <c r="V36" t="b">
        <v>0</v>
      </c>
      <c r="W36" t="b">
        <v>0</v>
      </c>
      <c r="X36">
        <v>35</v>
      </c>
      <c r="Y36" t="str">
        <f t="shared" si="0"/>
        <v>"venueId": 35,</v>
      </c>
      <c r="Z36" t="str">
        <f t="shared" si="1"/>
        <v>"venueName": "Trout Museum of Art",</v>
      </c>
      <c r="AA36" t="str">
        <f t="shared" si="2"/>
        <v>"region": "",</v>
      </c>
      <c r="AB36" t="str">
        <f t="shared" si="3"/>
        <v>"address": "",</v>
      </c>
      <c r="AC36" t="str">
        <f t="shared" si="4"/>
        <v>"city": "",</v>
      </c>
      <c r="AD36" t="str">
        <f t="shared" si="5"/>
        <v>"state": "",</v>
      </c>
      <c r="AE36" t="str">
        <f t="shared" si="6"/>
        <v>"zip": "",</v>
      </c>
      <c r="AF36" t="str">
        <f t="shared" si="7"/>
        <v>"phone": "",</v>
      </c>
      <c r="AG36" t="str">
        <f t="shared" si="8"/>
        <v>"url": "",</v>
      </c>
      <c r="AH36" t="str">
        <f t="shared" si="9"/>
        <v>"facebook": "",</v>
      </c>
      <c r="AI36" t="str">
        <f t="shared" si="10"/>
        <v>"other": "",</v>
      </c>
      <c r="AJ36" t="str">
        <f t="shared" si="11"/>
        <v>"contactPerson": "",</v>
      </c>
      <c r="AK36" t="str">
        <f t="shared" si="12"/>
        <v>"email": "",</v>
      </c>
      <c r="AL36" t="str">
        <f t="shared" si="13"/>
        <v>"capacity": "",</v>
      </c>
      <c r="AM36" t="str">
        <f t="shared" si="14"/>
        <v>"washroom": TRUE,</v>
      </c>
      <c r="AN36" t="str">
        <f t="shared" si="15"/>
        <v>"washroom": TRUE,</v>
      </c>
      <c r="AO36" t="str">
        <f t="shared" si="16"/>
        <v>"venueType": "",</v>
      </c>
      <c r="AP36" t="str">
        <f t="shared" si="17"/>
        <v>"hours": "",</v>
      </c>
      <c r="AQ36" t="str">
        <f t="shared" si="18"/>
        <v>"description": "",</v>
      </c>
      <c r="AR36" t="str">
        <f t="shared" si="19"/>
        <v>"yelp": "",</v>
      </c>
      <c r="AS36" t="str">
        <f t="shared" si="20"/>
        <v>"underage": FALSE,</v>
      </c>
      <c r="AT36" t="str">
        <f t="shared" si="21"/>
        <v>"underageWithAdult": FALSE</v>
      </c>
      <c r="AU36" t="str">
        <f t="shared" si="22"/>
        <v>{"venueId": 35,"venueName": "Trout Museum of Art","region": "","address": "","city": "","state": "","zip": "","phone": "","url": "","facebook": "","other": "","contactPerson": "","email": "","capacity": "","washroom": TRUE,"washroom": TRUE,"venueType": "","hours": "","description": "","yelp": "","underage": FALSE,"underageWithAdult": FALSE},</v>
      </c>
    </row>
    <row r="37" spans="1:47" x14ac:dyDescent="0.25">
      <c r="A37" t="s">
        <v>52</v>
      </c>
      <c r="O37" t="b">
        <v>1</v>
      </c>
      <c r="P37" t="b">
        <v>1</v>
      </c>
      <c r="V37" t="b">
        <v>0</v>
      </c>
      <c r="W37" t="b">
        <v>0</v>
      </c>
      <c r="X37">
        <v>36</v>
      </c>
      <c r="Y37" t="str">
        <f t="shared" si="0"/>
        <v>"venueId": 36,</v>
      </c>
      <c r="Z37" t="str">
        <f t="shared" si="1"/>
        <v>"venueName": "Bazil’s Patio",</v>
      </c>
      <c r="AA37" t="str">
        <f t="shared" si="2"/>
        <v>"region": "",</v>
      </c>
      <c r="AB37" t="str">
        <f t="shared" si="3"/>
        <v>"address": "",</v>
      </c>
      <c r="AC37" t="str">
        <f t="shared" si="4"/>
        <v>"city": "",</v>
      </c>
      <c r="AD37" t="str">
        <f t="shared" si="5"/>
        <v>"state": "",</v>
      </c>
      <c r="AE37" t="str">
        <f t="shared" si="6"/>
        <v>"zip": "",</v>
      </c>
      <c r="AF37" t="str">
        <f t="shared" si="7"/>
        <v>"phone": "",</v>
      </c>
      <c r="AG37" t="str">
        <f t="shared" si="8"/>
        <v>"url": "",</v>
      </c>
      <c r="AH37" t="str">
        <f t="shared" si="9"/>
        <v>"facebook": "",</v>
      </c>
      <c r="AI37" t="str">
        <f t="shared" si="10"/>
        <v>"other": "",</v>
      </c>
      <c r="AJ37" t="str">
        <f t="shared" si="11"/>
        <v>"contactPerson": "",</v>
      </c>
      <c r="AK37" t="str">
        <f t="shared" si="12"/>
        <v>"email": "",</v>
      </c>
      <c r="AL37" t="str">
        <f t="shared" si="13"/>
        <v>"capacity": "",</v>
      </c>
      <c r="AM37" t="str">
        <f t="shared" si="14"/>
        <v>"washroom": TRUE,</v>
      </c>
      <c r="AN37" t="str">
        <f t="shared" si="15"/>
        <v>"washroom": TRUE,</v>
      </c>
      <c r="AO37" t="str">
        <f t="shared" si="16"/>
        <v>"venueType": "",</v>
      </c>
      <c r="AP37" t="str">
        <f t="shared" si="17"/>
        <v>"hours": "",</v>
      </c>
      <c r="AQ37" t="str">
        <f t="shared" si="18"/>
        <v>"description": "",</v>
      </c>
      <c r="AR37" t="str">
        <f t="shared" si="19"/>
        <v>"yelp": "",</v>
      </c>
      <c r="AS37" t="str">
        <f t="shared" si="20"/>
        <v>"underage": FALSE,</v>
      </c>
      <c r="AT37" t="str">
        <f t="shared" si="21"/>
        <v>"underageWithAdult": FALSE</v>
      </c>
      <c r="AU37" t="str">
        <f t="shared" si="22"/>
        <v>{"venueId": 36,"venueName": "Bazil’s Patio","region": "","address": "","city": "","state": "","zip": "","phone": "","url": "","facebook": "","other": "","contactPerson": "","email": "","capacity": "","washroom": TRUE,"washroom": TRUE,"venueType": "","hours": "","description": "","yelp": "","underage": FALSE,"underageWithAdult": FALSE},</v>
      </c>
    </row>
    <row r="38" spans="1:47" x14ac:dyDescent="0.25">
      <c r="A38" t="s">
        <v>53</v>
      </c>
      <c r="O38" t="b">
        <v>1</v>
      </c>
      <c r="P38" t="b">
        <v>1</v>
      </c>
      <c r="V38" t="b">
        <v>0</v>
      </c>
      <c r="W38" t="b">
        <v>0</v>
      </c>
      <c r="X38">
        <v>37</v>
      </c>
      <c r="Y38" t="str">
        <f t="shared" si="0"/>
        <v>"venueId": 37,</v>
      </c>
      <c r="Z38" t="str">
        <f t="shared" si="1"/>
        <v>"venueName": "Olde Town Tavern",</v>
      </c>
      <c r="AA38" t="str">
        <f t="shared" si="2"/>
        <v>"region": "",</v>
      </c>
      <c r="AB38" t="str">
        <f t="shared" si="3"/>
        <v>"address": "",</v>
      </c>
      <c r="AC38" t="str">
        <f t="shared" si="4"/>
        <v>"city": "",</v>
      </c>
      <c r="AD38" t="str">
        <f t="shared" si="5"/>
        <v>"state": "",</v>
      </c>
      <c r="AE38" t="str">
        <f t="shared" si="6"/>
        <v>"zip": "",</v>
      </c>
      <c r="AF38" t="str">
        <f t="shared" si="7"/>
        <v>"phone": "",</v>
      </c>
      <c r="AG38" t="str">
        <f t="shared" si="8"/>
        <v>"url": "",</v>
      </c>
      <c r="AH38" t="str">
        <f t="shared" si="9"/>
        <v>"facebook": "",</v>
      </c>
      <c r="AI38" t="str">
        <f t="shared" si="10"/>
        <v>"other": "",</v>
      </c>
      <c r="AJ38" t="str">
        <f t="shared" si="11"/>
        <v>"contactPerson": "",</v>
      </c>
      <c r="AK38" t="str">
        <f t="shared" si="12"/>
        <v>"email": "",</v>
      </c>
      <c r="AL38" t="str">
        <f t="shared" si="13"/>
        <v>"capacity": "",</v>
      </c>
      <c r="AM38" t="str">
        <f t="shared" si="14"/>
        <v>"washroom": TRUE,</v>
      </c>
      <c r="AN38" t="str">
        <f t="shared" si="15"/>
        <v>"washroom": TRUE,</v>
      </c>
      <c r="AO38" t="str">
        <f t="shared" si="16"/>
        <v>"venueType": "",</v>
      </c>
      <c r="AP38" t="str">
        <f t="shared" si="17"/>
        <v>"hours": "",</v>
      </c>
      <c r="AQ38" t="str">
        <f t="shared" si="18"/>
        <v>"description": "",</v>
      </c>
      <c r="AR38" t="str">
        <f t="shared" si="19"/>
        <v>"yelp": "",</v>
      </c>
      <c r="AS38" t="str">
        <f t="shared" si="20"/>
        <v>"underage": FALSE,</v>
      </c>
      <c r="AT38" t="str">
        <f t="shared" si="21"/>
        <v>"underageWithAdult": FALSE</v>
      </c>
      <c r="AU38" t="str">
        <f t="shared" si="22"/>
        <v>{"venueId": 37,"venueName": "Olde Town Tavern","region": "","address": "","city": "","state": "","zip": "","phone": "","url": "","facebook": "","other": "","contactPerson": "","email": "","capacity": "","washroom": TRUE,"washroom": TRUE,"venueType": "","hours": "","description": "","yelp": "","underage": FALSE,"underageWithAdult": FALSE},</v>
      </c>
    </row>
    <row r="39" spans="1:47" x14ac:dyDescent="0.25">
      <c r="A39" t="s">
        <v>54</v>
      </c>
      <c r="O39" t="b">
        <v>1</v>
      </c>
      <c r="P39" t="b">
        <v>1</v>
      </c>
      <c r="V39" t="b">
        <v>0</v>
      </c>
      <c r="W39" t="b">
        <v>0</v>
      </c>
      <c r="X39">
        <v>38</v>
      </c>
      <c r="Y39" t="str">
        <f t="shared" si="0"/>
        <v>"venueId": 38,</v>
      </c>
      <c r="Z39" t="str">
        <f t="shared" si="1"/>
        <v>"venueName": "Outer Edge",</v>
      </c>
      <c r="AA39" t="str">
        <f t="shared" si="2"/>
        <v>"region": "",</v>
      </c>
      <c r="AB39" t="str">
        <f t="shared" si="3"/>
        <v>"address": "",</v>
      </c>
      <c r="AC39" t="str">
        <f t="shared" si="4"/>
        <v>"city": "",</v>
      </c>
      <c r="AD39" t="str">
        <f t="shared" si="5"/>
        <v>"state": "",</v>
      </c>
      <c r="AE39" t="str">
        <f t="shared" si="6"/>
        <v>"zip": "",</v>
      </c>
      <c r="AF39" t="str">
        <f t="shared" si="7"/>
        <v>"phone": "",</v>
      </c>
      <c r="AG39" t="str">
        <f t="shared" si="8"/>
        <v>"url": "",</v>
      </c>
      <c r="AH39" t="str">
        <f t="shared" si="9"/>
        <v>"facebook": "",</v>
      </c>
      <c r="AI39" t="str">
        <f t="shared" si="10"/>
        <v>"other": "",</v>
      </c>
      <c r="AJ39" t="str">
        <f t="shared" si="11"/>
        <v>"contactPerson": "",</v>
      </c>
      <c r="AK39" t="str">
        <f t="shared" si="12"/>
        <v>"email": "",</v>
      </c>
      <c r="AL39" t="str">
        <f t="shared" si="13"/>
        <v>"capacity": "",</v>
      </c>
      <c r="AM39" t="str">
        <f t="shared" si="14"/>
        <v>"washroom": TRUE,</v>
      </c>
      <c r="AN39" t="str">
        <f t="shared" si="15"/>
        <v>"washroom": TRUE,</v>
      </c>
      <c r="AO39" t="str">
        <f t="shared" si="16"/>
        <v>"venueType": "",</v>
      </c>
      <c r="AP39" t="str">
        <f t="shared" si="17"/>
        <v>"hours": "",</v>
      </c>
      <c r="AQ39" t="str">
        <f t="shared" si="18"/>
        <v>"description": "",</v>
      </c>
      <c r="AR39" t="str">
        <f t="shared" si="19"/>
        <v>"yelp": "",</v>
      </c>
      <c r="AS39" t="str">
        <f t="shared" si="20"/>
        <v>"underage": FALSE,</v>
      </c>
      <c r="AT39" t="str">
        <f t="shared" si="21"/>
        <v>"underageWithAdult": FALSE</v>
      </c>
      <c r="AU39" t="str">
        <f t="shared" si="22"/>
        <v>{"venueId": 38,"venueName": "Outer Edge","region": "","address": "","city": "","state": "","zip": "","phone": "","url": "","facebook": "","other": "","contactPerson": "","email": "","capacity": "","washroom": TRUE,"washroom": TRUE,"venueType": "","hours": "","description": "","yelp": "","underage": FALSE,"underageWithAdult": FALSE},</v>
      </c>
    </row>
    <row r="40" spans="1:47" x14ac:dyDescent="0.25">
      <c r="A40" t="s">
        <v>55</v>
      </c>
      <c r="O40" t="b">
        <v>1</v>
      </c>
      <c r="P40" t="b">
        <v>1</v>
      </c>
      <c r="V40" t="b">
        <v>0</v>
      </c>
      <c r="W40" t="b">
        <v>0</v>
      </c>
      <c r="X40">
        <v>39</v>
      </c>
      <c r="Y40" t="str">
        <f t="shared" si="0"/>
        <v>"venueId": 39,</v>
      </c>
      <c r="Z40" t="str">
        <f t="shared" si="1"/>
        <v>"venueName": "Green Gecko",</v>
      </c>
      <c r="AA40" t="str">
        <f t="shared" si="2"/>
        <v>"region": "",</v>
      </c>
      <c r="AB40" t="str">
        <f t="shared" si="3"/>
        <v>"address": "",</v>
      </c>
      <c r="AC40" t="str">
        <f t="shared" si="4"/>
        <v>"city": "",</v>
      </c>
      <c r="AD40" t="str">
        <f t="shared" si="5"/>
        <v>"state": "",</v>
      </c>
      <c r="AE40" t="str">
        <f t="shared" si="6"/>
        <v>"zip": "",</v>
      </c>
      <c r="AF40" t="str">
        <f t="shared" si="7"/>
        <v>"phone": "",</v>
      </c>
      <c r="AG40" t="str">
        <f t="shared" si="8"/>
        <v>"url": "",</v>
      </c>
      <c r="AH40" t="str">
        <f t="shared" si="9"/>
        <v>"facebook": "",</v>
      </c>
      <c r="AI40" t="str">
        <f t="shared" si="10"/>
        <v>"other": "",</v>
      </c>
      <c r="AJ40" t="str">
        <f t="shared" si="11"/>
        <v>"contactPerson": "",</v>
      </c>
      <c r="AK40" t="str">
        <f t="shared" si="12"/>
        <v>"email": "",</v>
      </c>
      <c r="AL40" t="str">
        <f t="shared" si="13"/>
        <v>"capacity": "",</v>
      </c>
      <c r="AM40" t="str">
        <f t="shared" si="14"/>
        <v>"washroom": TRUE,</v>
      </c>
      <c r="AN40" t="str">
        <f t="shared" si="15"/>
        <v>"washroom": TRUE,</v>
      </c>
      <c r="AO40" t="str">
        <f t="shared" si="16"/>
        <v>"venueType": "",</v>
      </c>
      <c r="AP40" t="str">
        <f t="shared" si="17"/>
        <v>"hours": "",</v>
      </c>
      <c r="AQ40" t="str">
        <f t="shared" si="18"/>
        <v>"description": "",</v>
      </c>
      <c r="AR40" t="str">
        <f t="shared" si="19"/>
        <v>"yelp": "",</v>
      </c>
      <c r="AS40" t="str">
        <f t="shared" si="20"/>
        <v>"underage": FALSE,</v>
      </c>
      <c r="AT40" t="str">
        <f t="shared" si="21"/>
        <v>"underageWithAdult": FALSE</v>
      </c>
      <c r="AU40" t="str">
        <f t="shared" si="22"/>
        <v>{"venueId": 39,"venueName": "Green Gecko","region": "","address": "","city": "","state": "","zip": "","phone": "","url": "","facebook": "","other": "","contactPerson": "","email": "","capacity": "","washroom": TRUE,"washroom": TRUE,"venueType": "","hours": "","description": "","yelp": "","underage": FALSE,"underageWithAdult": FALSE},</v>
      </c>
    </row>
    <row r="41" spans="1:47" x14ac:dyDescent="0.25">
      <c r="A41" t="s">
        <v>56</v>
      </c>
      <c r="O41" t="b">
        <v>1</v>
      </c>
      <c r="P41" t="b">
        <v>1</v>
      </c>
      <c r="V41" t="b">
        <v>0</v>
      </c>
      <c r="W41" t="b">
        <v>0</v>
      </c>
      <c r="X41">
        <v>40</v>
      </c>
      <c r="Y41" t="str">
        <f t="shared" si="0"/>
        <v>"venueId": 40,</v>
      </c>
      <c r="Z41" t="str">
        <f t="shared" si="1"/>
        <v>"venueName": "Aspen Coffee &amp; Tea",</v>
      </c>
      <c r="AA41" t="str">
        <f t="shared" si="2"/>
        <v>"region": "",</v>
      </c>
      <c r="AB41" t="str">
        <f t="shared" si="3"/>
        <v>"address": "",</v>
      </c>
      <c r="AC41" t="str">
        <f t="shared" si="4"/>
        <v>"city": "",</v>
      </c>
      <c r="AD41" t="str">
        <f t="shared" si="5"/>
        <v>"state": "",</v>
      </c>
      <c r="AE41" t="str">
        <f t="shared" si="6"/>
        <v>"zip": "",</v>
      </c>
      <c r="AF41" t="str">
        <f t="shared" si="7"/>
        <v>"phone": "",</v>
      </c>
      <c r="AG41" t="str">
        <f t="shared" si="8"/>
        <v>"url": "",</v>
      </c>
      <c r="AH41" t="str">
        <f t="shared" si="9"/>
        <v>"facebook": "",</v>
      </c>
      <c r="AI41" t="str">
        <f t="shared" si="10"/>
        <v>"other": "",</v>
      </c>
      <c r="AJ41" t="str">
        <f t="shared" si="11"/>
        <v>"contactPerson": "",</v>
      </c>
      <c r="AK41" t="str">
        <f t="shared" si="12"/>
        <v>"email": "",</v>
      </c>
      <c r="AL41" t="str">
        <f t="shared" si="13"/>
        <v>"capacity": "",</v>
      </c>
      <c r="AM41" t="str">
        <f t="shared" si="14"/>
        <v>"washroom": TRUE,</v>
      </c>
      <c r="AN41" t="str">
        <f t="shared" si="15"/>
        <v>"washroom": TRUE,</v>
      </c>
      <c r="AO41" t="str">
        <f t="shared" si="16"/>
        <v>"venueType": "",</v>
      </c>
      <c r="AP41" t="str">
        <f t="shared" si="17"/>
        <v>"hours": "",</v>
      </c>
      <c r="AQ41" t="str">
        <f t="shared" si="18"/>
        <v>"description": "",</v>
      </c>
      <c r="AR41" t="str">
        <f t="shared" si="19"/>
        <v>"yelp": "",</v>
      </c>
      <c r="AS41" t="str">
        <f t="shared" si="20"/>
        <v>"underage": FALSE,</v>
      </c>
      <c r="AT41" t="str">
        <f t="shared" si="21"/>
        <v>"underageWithAdult": FALSE</v>
      </c>
      <c r="AU41" t="str">
        <f t="shared" si="22"/>
        <v>{"venueId": 40,"venueName": "Aspen Coffee &amp; Tea","region": "","address": "","city": "","state": "","zip": "","phone": "","url": "","facebook": "","other": "","contactPerson": "","email": "","capacity": "","washroom": TRUE,"washroom": TRUE,"venueType": "","hours": "","description": "","yelp": "","underage": FALSE,"underageWithAdult": FALSE},</v>
      </c>
    </row>
    <row r="42" spans="1:47" x14ac:dyDescent="0.25">
      <c r="A42" t="s">
        <v>57</v>
      </c>
      <c r="O42" t="b">
        <v>1</v>
      </c>
      <c r="P42" t="b">
        <v>1</v>
      </c>
      <c r="V42" t="b">
        <v>0</v>
      </c>
      <c r="W42" t="b">
        <v>0</v>
      </c>
      <c r="X42">
        <v>41</v>
      </c>
      <c r="Y42" t="str">
        <f t="shared" si="0"/>
        <v>"venueId": 41,</v>
      </c>
      <c r="Z42" t="str">
        <f t="shared" si="1"/>
        <v>"venueName": "Cena",</v>
      </c>
      <c r="AA42" t="str">
        <f t="shared" si="2"/>
        <v>"region": "",</v>
      </c>
      <c r="AB42" t="str">
        <f t="shared" si="3"/>
        <v>"address": "",</v>
      </c>
      <c r="AC42" t="str">
        <f t="shared" si="4"/>
        <v>"city": "",</v>
      </c>
      <c r="AD42" t="str">
        <f t="shared" si="5"/>
        <v>"state": "",</v>
      </c>
      <c r="AE42" t="str">
        <f t="shared" si="6"/>
        <v>"zip": "",</v>
      </c>
      <c r="AF42" t="str">
        <f t="shared" si="7"/>
        <v>"phone": "",</v>
      </c>
      <c r="AG42" t="str">
        <f t="shared" si="8"/>
        <v>"url": "",</v>
      </c>
      <c r="AH42" t="str">
        <f t="shared" si="9"/>
        <v>"facebook": "",</v>
      </c>
      <c r="AI42" t="str">
        <f t="shared" si="10"/>
        <v>"other": "",</v>
      </c>
      <c r="AJ42" t="str">
        <f t="shared" si="11"/>
        <v>"contactPerson": "",</v>
      </c>
      <c r="AK42" t="str">
        <f t="shared" si="12"/>
        <v>"email": "",</v>
      </c>
      <c r="AL42" t="str">
        <f t="shared" si="13"/>
        <v>"capacity": "",</v>
      </c>
      <c r="AM42" t="str">
        <f t="shared" si="14"/>
        <v>"washroom": TRUE,</v>
      </c>
      <c r="AN42" t="str">
        <f t="shared" si="15"/>
        <v>"washroom": TRUE,</v>
      </c>
      <c r="AO42" t="str">
        <f t="shared" si="16"/>
        <v>"venueType": "",</v>
      </c>
      <c r="AP42" t="str">
        <f t="shared" si="17"/>
        <v>"hours": "",</v>
      </c>
      <c r="AQ42" t="str">
        <f t="shared" si="18"/>
        <v>"description": "",</v>
      </c>
      <c r="AR42" t="str">
        <f t="shared" si="19"/>
        <v>"yelp": "",</v>
      </c>
      <c r="AS42" t="str">
        <f t="shared" si="20"/>
        <v>"underage": FALSE,</v>
      </c>
      <c r="AT42" t="str">
        <f t="shared" si="21"/>
        <v>"underageWithAdult": FALSE</v>
      </c>
      <c r="AU42" t="str">
        <f t="shared" si="22"/>
        <v>{"venueId": 41,"venueName": "Cena","region": "","address": "","city": "","state": "","zip": "","phone": "","url": "","facebook": "","other": "","contactPerson": "","email": "","capacity": "","washroom": TRUE,"washroom": TRUE,"venueType": "","hours": "","description": "","yelp": "","underage": FALSE,"underageWithAdult": FALSE},</v>
      </c>
    </row>
    <row r="43" spans="1:47" x14ac:dyDescent="0.25">
      <c r="A43" t="s">
        <v>58</v>
      </c>
      <c r="O43" t="b">
        <v>1</v>
      </c>
      <c r="P43" t="b">
        <v>1</v>
      </c>
      <c r="V43" t="b">
        <v>0</v>
      </c>
      <c r="W43" t="b">
        <v>0</v>
      </c>
      <c r="X43">
        <v>42</v>
      </c>
      <c r="Y43" t="str">
        <f t="shared" si="0"/>
        <v>"venueId": 42,</v>
      </c>
      <c r="Z43" t="str">
        <f t="shared" si="1"/>
        <v>"venueName": "Rock Garden Studio",</v>
      </c>
      <c r="AA43" t="str">
        <f t="shared" si="2"/>
        <v>"region": "",</v>
      </c>
      <c r="AB43" t="str">
        <f t="shared" si="3"/>
        <v>"address": "",</v>
      </c>
      <c r="AC43" t="str">
        <f t="shared" si="4"/>
        <v>"city": "",</v>
      </c>
      <c r="AD43" t="str">
        <f t="shared" si="5"/>
        <v>"state": "",</v>
      </c>
      <c r="AE43" t="str">
        <f t="shared" si="6"/>
        <v>"zip": "",</v>
      </c>
      <c r="AF43" t="str">
        <f t="shared" si="7"/>
        <v>"phone": "",</v>
      </c>
      <c r="AG43" t="str">
        <f t="shared" si="8"/>
        <v>"url": "",</v>
      </c>
      <c r="AH43" t="str">
        <f t="shared" si="9"/>
        <v>"facebook": "",</v>
      </c>
      <c r="AI43" t="str">
        <f t="shared" si="10"/>
        <v>"other": "",</v>
      </c>
      <c r="AJ43" t="str">
        <f t="shared" si="11"/>
        <v>"contactPerson": "",</v>
      </c>
      <c r="AK43" t="str">
        <f t="shared" si="12"/>
        <v>"email": "",</v>
      </c>
      <c r="AL43" t="str">
        <f t="shared" si="13"/>
        <v>"capacity": "",</v>
      </c>
      <c r="AM43" t="str">
        <f t="shared" si="14"/>
        <v>"washroom": TRUE,</v>
      </c>
      <c r="AN43" t="str">
        <f t="shared" si="15"/>
        <v>"washroom": TRUE,</v>
      </c>
      <c r="AO43" t="str">
        <f t="shared" si="16"/>
        <v>"venueType": "",</v>
      </c>
      <c r="AP43" t="str">
        <f t="shared" si="17"/>
        <v>"hours": "",</v>
      </c>
      <c r="AQ43" t="str">
        <f t="shared" si="18"/>
        <v>"description": "",</v>
      </c>
      <c r="AR43" t="str">
        <f t="shared" si="19"/>
        <v>"yelp": "",</v>
      </c>
      <c r="AS43" t="str">
        <f t="shared" si="20"/>
        <v>"underage": FALSE,</v>
      </c>
      <c r="AT43" t="str">
        <f t="shared" si="21"/>
        <v>"underageWithAdult": FALSE</v>
      </c>
      <c r="AU43" t="str">
        <f t="shared" si="22"/>
        <v>{"venueId": 42,"venueName": "Rock Garden Studio","region": "","address": "","city": "","state": "","zip": "","phone": "","url": "","facebook": "","other": "","contactPerson": "","email": "","capacity": "","washroom": TRUE,"washroom": TRUE,"venueType": "","hours": "","description": "","yelp": "","underage": FALSE,"underageWithAdult": FALSE},</v>
      </c>
    </row>
    <row r="44" spans="1:47" x14ac:dyDescent="0.25">
      <c r="A44" t="s">
        <v>59</v>
      </c>
      <c r="O44" t="b">
        <v>1</v>
      </c>
      <c r="P44" t="b">
        <v>1</v>
      </c>
      <c r="V44" t="b">
        <v>0</v>
      </c>
      <c r="W44" t="b">
        <v>0</v>
      </c>
      <c r="X44">
        <v>43</v>
      </c>
      <c r="Y44" t="str">
        <f t="shared" si="0"/>
        <v>"venueId": 43,</v>
      </c>
      <c r="Z44" t="str">
        <f t="shared" si="1"/>
        <v>"venueName": "Pullman’s",</v>
      </c>
      <c r="AA44" t="str">
        <f t="shared" si="2"/>
        <v>"region": "",</v>
      </c>
      <c r="AB44" t="str">
        <f t="shared" si="3"/>
        <v>"address": "",</v>
      </c>
      <c r="AC44" t="str">
        <f t="shared" si="4"/>
        <v>"city": "",</v>
      </c>
      <c r="AD44" t="str">
        <f t="shared" si="5"/>
        <v>"state": "",</v>
      </c>
      <c r="AE44" t="str">
        <f t="shared" si="6"/>
        <v>"zip": "",</v>
      </c>
      <c r="AF44" t="str">
        <f t="shared" si="7"/>
        <v>"phone": "",</v>
      </c>
      <c r="AG44" t="str">
        <f t="shared" si="8"/>
        <v>"url": "",</v>
      </c>
      <c r="AH44" t="str">
        <f t="shared" si="9"/>
        <v>"facebook": "",</v>
      </c>
      <c r="AI44" t="str">
        <f t="shared" si="10"/>
        <v>"other": "",</v>
      </c>
      <c r="AJ44" t="str">
        <f t="shared" si="11"/>
        <v>"contactPerson": "",</v>
      </c>
      <c r="AK44" t="str">
        <f t="shared" si="12"/>
        <v>"email": "",</v>
      </c>
      <c r="AL44" t="str">
        <f t="shared" si="13"/>
        <v>"capacity": "",</v>
      </c>
      <c r="AM44" t="str">
        <f t="shared" si="14"/>
        <v>"washroom": TRUE,</v>
      </c>
      <c r="AN44" t="str">
        <f t="shared" si="15"/>
        <v>"washroom": TRUE,</v>
      </c>
      <c r="AO44" t="str">
        <f t="shared" si="16"/>
        <v>"venueType": "",</v>
      </c>
      <c r="AP44" t="str">
        <f t="shared" si="17"/>
        <v>"hours": "",</v>
      </c>
      <c r="AQ44" t="str">
        <f t="shared" si="18"/>
        <v>"description": "",</v>
      </c>
      <c r="AR44" t="str">
        <f t="shared" si="19"/>
        <v>"yelp": "",</v>
      </c>
      <c r="AS44" t="str">
        <f t="shared" si="20"/>
        <v>"underage": FALSE,</v>
      </c>
      <c r="AT44" t="str">
        <f t="shared" si="21"/>
        <v>"underageWithAdult": FALSE</v>
      </c>
      <c r="AU44" t="str">
        <f t="shared" si="22"/>
        <v>{"venueId": 43,"venueName": "Pullman’s","region": "","address": "","city": "","state": "","zip": "","phone": "","url": "","facebook": "","other": "","contactPerson": "","email": "","capacity": "","washroom": TRUE,"washroom": TRUE,"venueType": "","hours": "","description": "","yelp": "","underage": FALSE,"underageWithAdult": FALSE},</v>
      </c>
    </row>
    <row r="45" spans="1:47" x14ac:dyDescent="0.25">
      <c r="A45" t="s">
        <v>60</v>
      </c>
      <c r="O45" t="b">
        <v>1</v>
      </c>
      <c r="P45" t="b">
        <v>1</v>
      </c>
      <c r="V45" t="b">
        <v>0</v>
      </c>
      <c r="W45" t="b">
        <v>0</v>
      </c>
      <c r="X45">
        <v>44</v>
      </c>
      <c r="Y45" t="str">
        <f t="shared" si="0"/>
        <v>"venueId": 44,</v>
      </c>
      <c r="Z45" t="str">
        <f t="shared" si="1"/>
        <v>"venueName": "Union Jack’s",</v>
      </c>
      <c r="AA45" t="str">
        <f t="shared" si="2"/>
        <v>"region": "",</v>
      </c>
      <c r="AB45" t="str">
        <f t="shared" si="3"/>
        <v>"address": "",</v>
      </c>
      <c r="AC45" t="str">
        <f t="shared" si="4"/>
        <v>"city": "",</v>
      </c>
      <c r="AD45" t="str">
        <f t="shared" si="5"/>
        <v>"state": "",</v>
      </c>
      <c r="AE45" t="str">
        <f t="shared" si="6"/>
        <v>"zip": "",</v>
      </c>
      <c r="AF45" t="str">
        <f t="shared" si="7"/>
        <v>"phone": "",</v>
      </c>
      <c r="AG45" t="str">
        <f t="shared" si="8"/>
        <v>"url": "",</v>
      </c>
      <c r="AH45" t="str">
        <f t="shared" si="9"/>
        <v>"facebook": "",</v>
      </c>
      <c r="AI45" t="str">
        <f t="shared" si="10"/>
        <v>"other": "",</v>
      </c>
      <c r="AJ45" t="str">
        <f t="shared" si="11"/>
        <v>"contactPerson": "",</v>
      </c>
      <c r="AK45" t="str">
        <f t="shared" si="12"/>
        <v>"email": "",</v>
      </c>
      <c r="AL45" t="str">
        <f t="shared" si="13"/>
        <v>"capacity": "",</v>
      </c>
      <c r="AM45" t="str">
        <f t="shared" si="14"/>
        <v>"washroom": TRUE,</v>
      </c>
      <c r="AN45" t="str">
        <f t="shared" si="15"/>
        <v>"washroom": TRUE,</v>
      </c>
      <c r="AO45" t="str">
        <f t="shared" si="16"/>
        <v>"venueType": "",</v>
      </c>
      <c r="AP45" t="str">
        <f t="shared" si="17"/>
        <v>"hours": "",</v>
      </c>
      <c r="AQ45" t="str">
        <f t="shared" si="18"/>
        <v>"description": "",</v>
      </c>
      <c r="AR45" t="str">
        <f t="shared" si="19"/>
        <v>"yelp": "",</v>
      </c>
      <c r="AS45" t="str">
        <f t="shared" si="20"/>
        <v>"underage": FALSE,</v>
      </c>
      <c r="AT45" t="str">
        <f t="shared" si="21"/>
        <v>"underageWithAdult": FALSE</v>
      </c>
      <c r="AU45" t="str">
        <f t="shared" si="22"/>
        <v>{"venueId": 44,"venueName": "Union Jack’s","region": "","address": "","city": "","state": "","zip": "","phone": "","url": "","facebook": "","other": "","contactPerson": "","email": "","capacity": "","washroom": TRUE,"washroom": TRUE,"venueType": "","hours": "","description": "","yelp": "","underage": FALSE,"underageWithAdult": FALSE},</v>
      </c>
    </row>
    <row r="46" spans="1:47" x14ac:dyDescent="0.25">
      <c r="A46" t="s">
        <v>61</v>
      </c>
      <c r="O46" t="b">
        <v>1</v>
      </c>
      <c r="P46" t="b">
        <v>1</v>
      </c>
      <c r="V46" t="b">
        <v>0</v>
      </c>
      <c r="W46" t="b">
        <v>0</v>
      </c>
      <c r="X46">
        <v>45</v>
      </c>
      <c r="Y46" t="str">
        <f t="shared" si="0"/>
        <v>"venueId": 45,</v>
      </c>
      <c r="Z46" t="str">
        <f t="shared" si="1"/>
        <v>"venueName": "Riverside Bar",</v>
      </c>
      <c r="AA46" t="str">
        <f t="shared" si="2"/>
        <v>"region": "",</v>
      </c>
      <c r="AB46" t="str">
        <f t="shared" si="3"/>
        <v>"address": "",</v>
      </c>
      <c r="AC46" t="str">
        <f t="shared" si="4"/>
        <v>"city": "",</v>
      </c>
      <c r="AD46" t="str">
        <f t="shared" si="5"/>
        <v>"state": "",</v>
      </c>
      <c r="AE46" t="str">
        <f t="shared" si="6"/>
        <v>"zip": "",</v>
      </c>
      <c r="AF46" t="str">
        <f t="shared" si="7"/>
        <v>"phone": "",</v>
      </c>
      <c r="AG46" t="str">
        <f t="shared" si="8"/>
        <v>"url": "",</v>
      </c>
      <c r="AH46" t="str">
        <f t="shared" si="9"/>
        <v>"facebook": "",</v>
      </c>
      <c r="AI46" t="str">
        <f t="shared" si="10"/>
        <v>"other": "",</v>
      </c>
      <c r="AJ46" t="str">
        <f t="shared" si="11"/>
        <v>"contactPerson": "",</v>
      </c>
      <c r="AK46" t="str">
        <f t="shared" si="12"/>
        <v>"email": "",</v>
      </c>
      <c r="AL46" t="str">
        <f t="shared" si="13"/>
        <v>"capacity": "",</v>
      </c>
      <c r="AM46" t="str">
        <f t="shared" si="14"/>
        <v>"washroom": TRUE,</v>
      </c>
      <c r="AN46" t="str">
        <f t="shared" si="15"/>
        <v>"washroom": TRUE,</v>
      </c>
      <c r="AO46" t="str">
        <f t="shared" si="16"/>
        <v>"venueType": "",</v>
      </c>
      <c r="AP46" t="str">
        <f t="shared" si="17"/>
        <v>"hours": "",</v>
      </c>
      <c r="AQ46" t="str">
        <f t="shared" si="18"/>
        <v>"description": "",</v>
      </c>
      <c r="AR46" t="str">
        <f t="shared" si="19"/>
        <v>"yelp": "",</v>
      </c>
      <c r="AS46" t="str">
        <f t="shared" si="20"/>
        <v>"underage": FALSE,</v>
      </c>
      <c r="AT46" t="str">
        <f t="shared" si="21"/>
        <v>"underageWithAdult": FALSE</v>
      </c>
      <c r="AU46" t="str">
        <f t="shared" si="22"/>
        <v>{"venueId": 45,"venueName": "Riverside Bar","region": "","address": "","city": "","state": "","zip": "","phone": "","url": "","facebook": "","other": "","contactPerson": "","email": "","capacity": "","washroom": TRUE,"washroom": TRUE,"venueType": "","hours": "","description": "","yelp": "","underage": FALSE,"underageWithAdult": FALSE},</v>
      </c>
    </row>
    <row r="47" spans="1:47" x14ac:dyDescent="0.25">
      <c r="A47" t="s">
        <v>62</v>
      </c>
      <c r="O47" t="b">
        <v>1</v>
      </c>
      <c r="P47" t="b">
        <v>1</v>
      </c>
      <c r="V47" t="b">
        <v>0</v>
      </c>
      <c r="W47" t="b">
        <v>0</v>
      </c>
      <c r="X47">
        <v>46</v>
      </c>
      <c r="Y47" t="str">
        <f t="shared" si="0"/>
        <v>"venueId": 46,</v>
      </c>
      <c r="Z47" t="str">
        <f t="shared" si="1"/>
        <v>"venueName": "Skyline Comedy Club",</v>
      </c>
      <c r="AA47" t="str">
        <f t="shared" si="2"/>
        <v>"region": "",</v>
      </c>
      <c r="AB47" t="str">
        <f t="shared" si="3"/>
        <v>"address": "",</v>
      </c>
      <c r="AC47" t="str">
        <f t="shared" si="4"/>
        <v>"city": "",</v>
      </c>
      <c r="AD47" t="str">
        <f t="shared" si="5"/>
        <v>"state": "",</v>
      </c>
      <c r="AE47" t="str">
        <f t="shared" si="6"/>
        <v>"zip": "",</v>
      </c>
      <c r="AF47" t="str">
        <f t="shared" si="7"/>
        <v>"phone": "",</v>
      </c>
      <c r="AG47" t="str">
        <f t="shared" si="8"/>
        <v>"url": "",</v>
      </c>
      <c r="AH47" t="str">
        <f t="shared" si="9"/>
        <v>"facebook": "",</v>
      </c>
      <c r="AI47" t="str">
        <f t="shared" si="10"/>
        <v>"other": "",</v>
      </c>
      <c r="AJ47" t="str">
        <f t="shared" si="11"/>
        <v>"contactPerson": "",</v>
      </c>
      <c r="AK47" t="str">
        <f t="shared" si="12"/>
        <v>"email": "",</v>
      </c>
      <c r="AL47" t="str">
        <f t="shared" si="13"/>
        <v>"capacity": "",</v>
      </c>
      <c r="AM47" t="str">
        <f t="shared" si="14"/>
        <v>"washroom": TRUE,</v>
      </c>
      <c r="AN47" t="str">
        <f t="shared" si="15"/>
        <v>"washroom": TRUE,</v>
      </c>
      <c r="AO47" t="str">
        <f t="shared" si="16"/>
        <v>"venueType": "",</v>
      </c>
      <c r="AP47" t="str">
        <f t="shared" si="17"/>
        <v>"hours": "",</v>
      </c>
      <c r="AQ47" t="str">
        <f t="shared" si="18"/>
        <v>"description": "",</v>
      </c>
      <c r="AR47" t="str">
        <f t="shared" si="19"/>
        <v>"yelp": "",</v>
      </c>
      <c r="AS47" t="str">
        <f t="shared" si="20"/>
        <v>"underage": FALSE,</v>
      </c>
      <c r="AT47" t="str">
        <f t="shared" si="21"/>
        <v>"underageWithAdult": FALSE</v>
      </c>
      <c r="AU47" t="str">
        <f t="shared" si="22"/>
        <v>{"venueId": 46,"venueName": "Skyline Comedy Club","region": "","address": "","city": "","state": "","zip": "","phone": "","url": "","facebook": "","other": "","contactPerson": "","email": "","capacity": "","washroom": TRUE,"washroom": TRUE,"venueType": "","hours": "","description": "","yelp": "","underage": FALSE,"underageWithAdult": FALSE},</v>
      </c>
    </row>
    <row r="48" spans="1:47" x14ac:dyDescent="0.25">
      <c r="A48" t="s">
        <v>63</v>
      </c>
      <c r="O48" t="b">
        <v>1</v>
      </c>
      <c r="P48" t="b">
        <v>1</v>
      </c>
      <c r="V48" t="b">
        <v>0</v>
      </c>
      <c r="W48" t="b">
        <v>0</v>
      </c>
      <c r="X48">
        <v>47</v>
      </c>
      <c r="Y48" t="str">
        <f t="shared" si="0"/>
        <v>"venueId": 47,</v>
      </c>
      <c r="Z48" t="str">
        <f t="shared" si="1"/>
        <v>"venueName": "Stone Cellar",</v>
      </c>
      <c r="AA48" t="str">
        <f t="shared" si="2"/>
        <v>"region": "",</v>
      </c>
      <c r="AB48" t="str">
        <f t="shared" si="3"/>
        <v>"address": "",</v>
      </c>
      <c r="AC48" t="str">
        <f t="shared" si="4"/>
        <v>"city": "",</v>
      </c>
      <c r="AD48" t="str">
        <f t="shared" si="5"/>
        <v>"state": "",</v>
      </c>
      <c r="AE48" t="str">
        <f t="shared" si="6"/>
        <v>"zip": "",</v>
      </c>
      <c r="AF48" t="str">
        <f t="shared" si="7"/>
        <v>"phone": "",</v>
      </c>
      <c r="AG48" t="str">
        <f t="shared" si="8"/>
        <v>"url": "",</v>
      </c>
      <c r="AH48" t="str">
        <f t="shared" si="9"/>
        <v>"facebook": "",</v>
      </c>
      <c r="AI48" t="str">
        <f t="shared" si="10"/>
        <v>"other": "",</v>
      </c>
      <c r="AJ48" t="str">
        <f t="shared" si="11"/>
        <v>"contactPerson": "",</v>
      </c>
      <c r="AK48" t="str">
        <f t="shared" si="12"/>
        <v>"email": "",</v>
      </c>
      <c r="AL48" t="str">
        <f t="shared" si="13"/>
        <v>"capacity": "",</v>
      </c>
      <c r="AM48" t="str">
        <f t="shared" si="14"/>
        <v>"washroom": TRUE,</v>
      </c>
      <c r="AN48" t="str">
        <f t="shared" si="15"/>
        <v>"washroom": TRUE,</v>
      </c>
      <c r="AO48" t="str">
        <f t="shared" si="16"/>
        <v>"venueType": "",</v>
      </c>
      <c r="AP48" t="str">
        <f t="shared" si="17"/>
        <v>"hours": "",</v>
      </c>
      <c r="AQ48" t="str">
        <f t="shared" si="18"/>
        <v>"description": "",</v>
      </c>
      <c r="AR48" t="str">
        <f t="shared" si="19"/>
        <v>"yelp": "",</v>
      </c>
      <c r="AS48" t="str">
        <f t="shared" si="20"/>
        <v>"underage": FALSE,</v>
      </c>
      <c r="AT48" t="str">
        <f t="shared" si="21"/>
        <v>"underageWithAdult": FALSE</v>
      </c>
      <c r="AU48" t="str">
        <f t="shared" si="22"/>
        <v>{"venueId": 47,"venueName": "Stone Cellar","region": "","address": "","city": "","state": "","zip": "","phone": "","url": "","facebook": "","other": "","contactPerson": "","email": "","capacity": "","washroom": TRUE,"washroom": TRUE,"venueType": "","hours": "","description": "","yelp": "","underage": FALSE,"underageWithAdult": FALSE},</v>
      </c>
    </row>
    <row r="49" spans="1:47" x14ac:dyDescent="0.25">
      <c r="A49" t="s">
        <v>64</v>
      </c>
      <c r="O49" t="b">
        <v>1</v>
      </c>
      <c r="P49" t="b">
        <v>1</v>
      </c>
      <c r="V49" t="b">
        <v>0</v>
      </c>
      <c r="W49" t="b">
        <v>0</v>
      </c>
      <c r="X49">
        <v>48</v>
      </c>
      <c r="Y49" t="str">
        <f t="shared" si="0"/>
        <v>"venueId": 48,</v>
      </c>
      <c r="Z49" t="str">
        <f t="shared" si="1"/>
        <v>"venueName": "Wooden Nickel",</v>
      </c>
      <c r="AA49" t="str">
        <f t="shared" si="2"/>
        <v>"region": "",</v>
      </c>
      <c r="AB49" t="str">
        <f t="shared" si="3"/>
        <v>"address": "",</v>
      </c>
      <c r="AC49" t="str">
        <f t="shared" si="4"/>
        <v>"city": "",</v>
      </c>
      <c r="AD49" t="str">
        <f t="shared" si="5"/>
        <v>"state": "",</v>
      </c>
      <c r="AE49" t="str">
        <f t="shared" si="6"/>
        <v>"zip": "",</v>
      </c>
      <c r="AF49" t="str">
        <f t="shared" si="7"/>
        <v>"phone": "",</v>
      </c>
      <c r="AG49" t="str">
        <f t="shared" si="8"/>
        <v>"url": "",</v>
      </c>
      <c r="AH49" t="str">
        <f t="shared" si="9"/>
        <v>"facebook": "",</v>
      </c>
      <c r="AI49" t="str">
        <f t="shared" si="10"/>
        <v>"other": "",</v>
      </c>
      <c r="AJ49" t="str">
        <f t="shared" si="11"/>
        <v>"contactPerson": "",</v>
      </c>
      <c r="AK49" t="str">
        <f t="shared" si="12"/>
        <v>"email": "",</v>
      </c>
      <c r="AL49" t="str">
        <f t="shared" si="13"/>
        <v>"capacity": "",</v>
      </c>
      <c r="AM49" t="str">
        <f t="shared" si="14"/>
        <v>"washroom": TRUE,</v>
      </c>
      <c r="AN49" t="str">
        <f t="shared" si="15"/>
        <v>"washroom": TRUE,</v>
      </c>
      <c r="AO49" t="str">
        <f t="shared" si="16"/>
        <v>"venueType": "",</v>
      </c>
      <c r="AP49" t="str">
        <f t="shared" si="17"/>
        <v>"hours": "",</v>
      </c>
      <c r="AQ49" t="str">
        <f t="shared" si="18"/>
        <v>"description": "",</v>
      </c>
      <c r="AR49" t="str">
        <f t="shared" si="19"/>
        <v>"yelp": "",</v>
      </c>
      <c r="AS49" t="str">
        <f t="shared" si="20"/>
        <v>"underage": FALSE,</v>
      </c>
      <c r="AT49" t="str">
        <f t="shared" si="21"/>
        <v>"underageWithAdult": FALSE</v>
      </c>
      <c r="AU49" t="str">
        <f t="shared" si="22"/>
        <v>{"venueId": 48,"venueName": "Wooden Nickel","region": "","address": "","city": "","state": "","zip": "","phone": "","url": "","facebook": "","other": "","contactPerson": "","email": "","capacity": "","washroom": TRUE,"washroom": TRUE,"venueType": "","hours": "","description": "","yelp": "","underage": FALSE,"underageWithAdult": FALSE},</v>
      </c>
    </row>
    <row r="50" spans="1:47" x14ac:dyDescent="0.25">
      <c r="A50" t="s">
        <v>65</v>
      </c>
      <c r="O50" t="b">
        <v>1</v>
      </c>
      <c r="P50" t="b">
        <v>1</v>
      </c>
      <c r="V50" t="b">
        <v>0</v>
      </c>
      <c r="W50" t="b">
        <v>0</v>
      </c>
      <c r="X50">
        <v>49</v>
      </c>
      <c r="Y50" t="str">
        <f t="shared" si="0"/>
        <v>"venueId": 49,</v>
      </c>
      <c r="Z50" t="str">
        <f t="shared" si="1"/>
        <v>"venueName": "Jim’s Place",</v>
      </c>
      <c r="AA50" t="str">
        <f t="shared" si="2"/>
        <v>"region": "",</v>
      </c>
      <c r="AB50" t="str">
        <f t="shared" si="3"/>
        <v>"address": "",</v>
      </c>
      <c r="AC50" t="str">
        <f t="shared" si="4"/>
        <v>"city": "",</v>
      </c>
      <c r="AD50" t="str">
        <f t="shared" si="5"/>
        <v>"state": "",</v>
      </c>
      <c r="AE50" t="str">
        <f t="shared" si="6"/>
        <v>"zip": "",</v>
      </c>
      <c r="AF50" t="str">
        <f t="shared" si="7"/>
        <v>"phone": "",</v>
      </c>
      <c r="AG50" t="str">
        <f t="shared" si="8"/>
        <v>"url": "",</v>
      </c>
      <c r="AH50" t="str">
        <f t="shared" si="9"/>
        <v>"facebook": "",</v>
      </c>
      <c r="AI50" t="str">
        <f t="shared" si="10"/>
        <v>"other": "",</v>
      </c>
      <c r="AJ50" t="str">
        <f t="shared" si="11"/>
        <v>"contactPerson": "",</v>
      </c>
      <c r="AK50" t="str">
        <f t="shared" si="12"/>
        <v>"email": "",</v>
      </c>
      <c r="AL50" t="str">
        <f t="shared" si="13"/>
        <v>"capacity": "",</v>
      </c>
      <c r="AM50" t="str">
        <f t="shared" si="14"/>
        <v>"washroom": TRUE,</v>
      </c>
      <c r="AN50" t="str">
        <f t="shared" si="15"/>
        <v>"washroom": TRUE,</v>
      </c>
      <c r="AO50" t="str">
        <f t="shared" si="16"/>
        <v>"venueType": "",</v>
      </c>
      <c r="AP50" t="str">
        <f t="shared" si="17"/>
        <v>"hours": "",</v>
      </c>
      <c r="AQ50" t="str">
        <f t="shared" si="18"/>
        <v>"description": "",</v>
      </c>
      <c r="AR50" t="str">
        <f t="shared" si="19"/>
        <v>"yelp": "",</v>
      </c>
      <c r="AS50" t="str">
        <f t="shared" si="20"/>
        <v>"underage": FALSE,</v>
      </c>
      <c r="AT50" t="str">
        <f t="shared" si="21"/>
        <v>"underageWithAdult": FALSE</v>
      </c>
      <c r="AU50" t="str">
        <f t="shared" si="22"/>
        <v>{"venueId": 49,"venueName": "Jim’s Place","region": "","address": "","city": "","state": "","zip": "","phone": "","url": "","facebook": "","other": "","contactPerson": "","email": "","capacity": "","washroom": TRUE,"washroom": TRUE,"venueType": "","hours": "","description": "","yelp": "","underage": FALSE,"underageWithAdult": FALSE},</v>
      </c>
    </row>
    <row r="51" spans="1:47" x14ac:dyDescent="0.25">
      <c r="A51" t="s">
        <v>66</v>
      </c>
      <c r="O51" t="b">
        <v>1</v>
      </c>
      <c r="P51" t="b">
        <v>1</v>
      </c>
      <c r="V51" t="b">
        <v>0</v>
      </c>
      <c r="W51" t="b">
        <v>0</v>
      </c>
      <c r="X51">
        <v>50</v>
      </c>
      <c r="Y51" t="str">
        <f t="shared" si="0"/>
        <v>"venueId": 50,</v>
      </c>
      <c r="Z51" t="str">
        <f t="shared" si="1"/>
        <v>"venueName": "Harmony Café",</v>
      </c>
      <c r="AA51" t="str">
        <f t="shared" si="2"/>
        <v>"region": "",</v>
      </c>
      <c r="AB51" t="str">
        <f t="shared" si="3"/>
        <v>"address": "",</v>
      </c>
      <c r="AC51" t="str">
        <f t="shared" si="4"/>
        <v>"city": "",</v>
      </c>
      <c r="AD51" t="str">
        <f t="shared" si="5"/>
        <v>"state": "",</v>
      </c>
      <c r="AE51" t="str">
        <f t="shared" si="6"/>
        <v>"zip": "",</v>
      </c>
      <c r="AF51" t="str">
        <f t="shared" si="7"/>
        <v>"phone": "",</v>
      </c>
      <c r="AG51" t="str">
        <f t="shared" si="8"/>
        <v>"url": "",</v>
      </c>
      <c r="AH51" t="str">
        <f t="shared" si="9"/>
        <v>"facebook": "",</v>
      </c>
      <c r="AI51" t="str">
        <f t="shared" si="10"/>
        <v>"other": "",</v>
      </c>
      <c r="AJ51" t="str">
        <f t="shared" si="11"/>
        <v>"contactPerson": "",</v>
      </c>
      <c r="AK51" t="str">
        <f t="shared" si="12"/>
        <v>"email": "",</v>
      </c>
      <c r="AL51" t="str">
        <f t="shared" si="13"/>
        <v>"capacity": "",</v>
      </c>
      <c r="AM51" t="str">
        <f t="shared" si="14"/>
        <v>"washroom": TRUE,</v>
      </c>
      <c r="AN51" t="str">
        <f t="shared" si="15"/>
        <v>"washroom": TRUE,</v>
      </c>
      <c r="AO51" t="str">
        <f t="shared" si="16"/>
        <v>"venueType": "",</v>
      </c>
      <c r="AP51" t="str">
        <f t="shared" si="17"/>
        <v>"hours": "",</v>
      </c>
      <c r="AQ51" t="str">
        <f t="shared" si="18"/>
        <v>"description": "",</v>
      </c>
      <c r="AR51" t="str">
        <f t="shared" si="19"/>
        <v>"yelp": "",</v>
      </c>
      <c r="AS51" t="str">
        <f t="shared" si="20"/>
        <v>"underage": FALSE,</v>
      </c>
      <c r="AT51" t="str">
        <f t="shared" si="21"/>
        <v>"underageWithAdult": FALSE</v>
      </c>
      <c r="AU51" t="str">
        <f t="shared" si="22"/>
        <v>{"venueId": 50,"venueName": "Harmony Café","region": "","address": "","city": "","state": "","zip": "","phone": "","url": "","facebook": "","other": "","contactPerson": "","email": "","capacity": "","washroom": TRUE,"washroom": TRUE,"venueType": "","hours": "","description": "","yelp": "","underage": FALSE,"underageWithAdult": FALSE},</v>
      </c>
    </row>
    <row r="52" spans="1:47" x14ac:dyDescent="0.25">
      <c r="A52" t="s">
        <v>67</v>
      </c>
      <c r="O52" t="b">
        <v>1</v>
      </c>
      <c r="P52" t="b">
        <v>1</v>
      </c>
      <c r="V52" t="b">
        <v>0</v>
      </c>
      <c r="W52" t="b">
        <v>0</v>
      </c>
      <c r="X52">
        <v>51</v>
      </c>
      <c r="Y52" t="str">
        <f t="shared" si="0"/>
        <v>"venueId": 51,</v>
      </c>
      <c r="Z52" t="str">
        <f t="shared" si="1"/>
        <v>"venueName": "Heid Music Store",</v>
      </c>
      <c r="AA52" t="str">
        <f t="shared" si="2"/>
        <v>"region": "",</v>
      </c>
      <c r="AB52" t="str">
        <f t="shared" si="3"/>
        <v>"address": "",</v>
      </c>
      <c r="AC52" t="str">
        <f t="shared" si="4"/>
        <v>"city": "",</v>
      </c>
      <c r="AD52" t="str">
        <f t="shared" si="5"/>
        <v>"state": "",</v>
      </c>
      <c r="AE52" t="str">
        <f t="shared" si="6"/>
        <v>"zip": "",</v>
      </c>
      <c r="AF52" t="str">
        <f t="shared" si="7"/>
        <v>"phone": "",</v>
      </c>
      <c r="AG52" t="str">
        <f t="shared" si="8"/>
        <v>"url": "",</v>
      </c>
      <c r="AH52" t="str">
        <f t="shared" si="9"/>
        <v>"facebook": "",</v>
      </c>
      <c r="AI52" t="str">
        <f t="shared" si="10"/>
        <v>"other": "",</v>
      </c>
      <c r="AJ52" t="str">
        <f t="shared" si="11"/>
        <v>"contactPerson": "",</v>
      </c>
      <c r="AK52" t="str">
        <f t="shared" si="12"/>
        <v>"email": "",</v>
      </c>
      <c r="AL52" t="str">
        <f t="shared" si="13"/>
        <v>"capacity": "",</v>
      </c>
      <c r="AM52" t="str">
        <f t="shared" si="14"/>
        <v>"washroom": TRUE,</v>
      </c>
      <c r="AN52" t="str">
        <f t="shared" si="15"/>
        <v>"washroom": TRUE,</v>
      </c>
      <c r="AO52" t="str">
        <f t="shared" si="16"/>
        <v>"venueType": "",</v>
      </c>
      <c r="AP52" t="str">
        <f t="shared" si="17"/>
        <v>"hours": "",</v>
      </c>
      <c r="AQ52" t="str">
        <f t="shared" si="18"/>
        <v>"description": "",</v>
      </c>
      <c r="AR52" t="str">
        <f t="shared" si="19"/>
        <v>"yelp": "",</v>
      </c>
      <c r="AS52" t="str">
        <f t="shared" si="20"/>
        <v>"underage": FALSE,</v>
      </c>
      <c r="AT52" t="str">
        <f t="shared" si="21"/>
        <v>"underageWithAdult": FALSE</v>
      </c>
      <c r="AU52" t="str">
        <f t="shared" si="22"/>
        <v>{"venueId": 51,"venueName": "Heid Music Store","region": "","address": "","city": "","state": "","zip": "","phone": "","url": "","facebook": "","other": "","contactPerson": "","email": "","capacity": "","washroom": TRUE,"washroom": TRUE,"venueType": "","hours": "","description": "","yelp": "","underage": FALSE,"underageWithAdult": FALSE},</v>
      </c>
    </row>
    <row r="53" spans="1:47" x14ac:dyDescent="0.25">
      <c r="A53" t="s">
        <v>68</v>
      </c>
      <c r="O53" t="b">
        <v>1</v>
      </c>
      <c r="P53" t="b">
        <v>1</v>
      </c>
      <c r="V53" t="b">
        <v>0</v>
      </c>
      <c r="W53" t="b">
        <v>0</v>
      </c>
      <c r="X53">
        <v>52</v>
      </c>
      <c r="Y53" t="str">
        <f t="shared" si="0"/>
        <v>"venueId": 52,</v>
      </c>
      <c r="Z53" t="str">
        <f t="shared" si="1"/>
        <v>"venueName": "Dr. Jeckyll’s",</v>
      </c>
      <c r="AA53" t="str">
        <f t="shared" si="2"/>
        <v>"region": "",</v>
      </c>
      <c r="AB53" t="str">
        <f t="shared" si="3"/>
        <v>"address": "",</v>
      </c>
      <c r="AC53" t="str">
        <f t="shared" si="4"/>
        <v>"city": "",</v>
      </c>
      <c r="AD53" t="str">
        <f t="shared" si="5"/>
        <v>"state": "",</v>
      </c>
      <c r="AE53" t="str">
        <f t="shared" si="6"/>
        <v>"zip": "",</v>
      </c>
      <c r="AF53" t="str">
        <f t="shared" si="7"/>
        <v>"phone": "",</v>
      </c>
      <c r="AG53" t="str">
        <f t="shared" si="8"/>
        <v>"url": "",</v>
      </c>
      <c r="AH53" t="str">
        <f t="shared" si="9"/>
        <v>"facebook": "",</v>
      </c>
      <c r="AI53" t="str">
        <f t="shared" si="10"/>
        <v>"other": "",</v>
      </c>
      <c r="AJ53" t="str">
        <f t="shared" si="11"/>
        <v>"contactPerson": "",</v>
      </c>
      <c r="AK53" t="str">
        <f t="shared" si="12"/>
        <v>"email": "",</v>
      </c>
      <c r="AL53" t="str">
        <f t="shared" si="13"/>
        <v>"capacity": "",</v>
      </c>
      <c r="AM53" t="str">
        <f t="shared" si="14"/>
        <v>"washroom": TRUE,</v>
      </c>
      <c r="AN53" t="str">
        <f t="shared" si="15"/>
        <v>"washroom": TRUE,</v>
      </c>
      <c r="AO53" t="str">
        <f t="shared" si="16"/>
        <v>"venueType": "",</v>
      </c>
      <c r="AP53" t="str">
        <f t="shared" si="17"/>
        <v>"hours": "",</v>
      </c>
      <c r="AQ53" t="str">
        <f t="shared" si="18"/>
        <v>"description": "",</v>
      </c>
      <c r="AR53" t="str">
        <f t="shared" si="19"/>
        <v>"yelp": "",</v>
      </c>
      <c r="AS53" t="str">
        <f t="shared" si="20"/>
        <v>"underage": FALSE,</v>
      </c>
      <c r="AT53" t="str">
        <f t="shared" si="21"/>
        <v>"underageWithAdult": FALSE</v>
      </c>
      <c r="AU53" t="str">
        <f t="shared" si="22"/>
        <v>{"venueId": 52,"venueName": "Dr. Jeckyll’s","region": "","address": "","city": "","state": "","zip": "","phone": "","url": "","facebook": "","other": "","contactPerson": "","email": "","capacity": "","washroom": TRUE,"washroom": TRUE,"venueType": "","hours": "","description": "","yelp": "","underage": FALSE,"underageWithAdult": FALSE},</v>
      </c>
    </row>
    <row r="54" spans="1:47" x14ac:dyDescent="0.25">
      <c r="A54" t="s">
        <v>69</v>
      </c>
      <c r="O54" t="b">
        <v>1</v>
      </c>
      <c r="P54" t="b">
        <v>1</v>
      </c>
      <c r="V54" t="b">
        <v>0</v>
      </c>
      <c r="W54" t="b">
        <v>0</v>
      </c>
      <c r="X54">
        <v>53</v>
      </c>
      <c r="Y54" t="str">
        <f t="shared" si="0"/>
        <v>"venueId": 53,</v>
      </c>
      <c r="Z54" t="str">
        <f t="shared" si="1"/>
        <v>"venueName": "The Grove",</v>
      </c>
      <c r="AA54" t="str">
        <f t="shared" si="2"/>
        <v>"region": "",</v>
      </c>
      <c r="AB54" t="str">
        <f t="shared" si="3"/>
        <v>"address": "",</v>
      </c>
      <c r="AC54" t="str">
        <f t="shared" si="4"/>
        <v>"city": "",</v>
      </c>
      <c r="AD54" t="str">
        <f t="shared" si="5"/>
        <v>"state": "",</v>
      </c>
      <c r="AE54" t="str">
        <f t="shared" si="6"/>
        <v>"zip": "",</v>
      </c>
      <c r="AF54" t="str">
        <f t="shared" si="7"/>
        <v>"phone": "",</v>
      </c>
      <c r="AG54" t="str">
        <f t="shared" si="8"/>
        <v>"url": "",</v>
      </c>
      <c r="AH54" t="str">
        <f t="shared" si="9"/>
        <v>"facebook": "",</v>
      </c>
      <c r="AI54" t="str">
        <f t="shared" si="10"/>
        <v>"other": "",</v>
      </c>
      <c r="AJ54" t="str">
        <f t="shared" si="11"/>
        <v>"contactPerson": "",</v>
      </c>
      <c r="AK54" t="str">
        <f t="shared" si="12"/>
        <v>"email": "",</v>
      </c>
      <c r="AL54" t="str">
        <f t="shared" si="13"/>
        <v>"capacity": "",</v>
      </c>
      <c r="AM54" t="str">
        <f t="shared" si="14"/>
        <v>"washroom": TRUE,</v>
      </c>
      <c r="AN54" t="str">
        <f t="shared" si="15"/>
        <v>"washroom": TRUE,</v>
      </c>
      <c r="AO54" t="str">
        <f t="shared" si="16"/>
        <v>"venueType": "",</v>
      </c>
      <c r="AP54" t="str">
        <f t="shared" si="17"/>
        <v>"hours": "",</v>
      </c>
      <c r="AQ54" t="str">
        <f t="shared" si="18"/>
        <v>"description": "",</v>
      </c>
      <c r="AR54" t="str">
        <f t="shared" si="19"/>
        <v>"yelp": "",</v>
      </c>
      <c r="AS54" t="str">
        <f t="shared" si="20"/>
        <v>"underage": FALSE,</v>
      </c>
      <c r="AT54" t="str">
        <f t="shared" si="21"/>
        <v>"underageWithAdult": FALSE</v>
      </c>
      <c r="AU54" t="str">
        <f t="shared" si="22"/>
        <v>{"venueId": 53,"venueName": "The Grove","region": "","address": "","city": "","state": "","zip": "","phone": "","url": "","facebook": "","other": "","contactPerson": "","email": "","capacity": "","washroom": TRUE,"washroom": TRUE,"venueType": "","hours": "","description": "","yelp": "","underage": FALSE,"underageWithAdult": FALSE},</v>
      </c>
    </row>
    <row r="55" spans="1:47" x14ac:dyDescent="0.25">
      <c r="A55" t="s">
        <v>70</v>
      </c>
      <c r="O55" t="b">
        <v>1</v>
      </c>
      <c r="P55" t="b">
        <v>1</v>
      </c>
      <c r="V55" t="b">
        <v>0</v>
      </c>
      <c r="W55" t="b">
        <v>0</v>
      </c>
      <c r="X55">
        <v>54</v>
      </c>
      <c r="Y55" t="str">
        <f t="shared" si="0"/>
        <v>"venueId": 54,</v>
      </c>
      <c r="Z55" t="str">
        <f t="shared" si="1"/>
        <v>"venueName": "History Museum Courtyard",</v>
      </c>
      <c r="AA55" t="str">
        <f t="shared" si="2"/>
        <v>"region": "",</v>
      </c>
      <c r="AB55" t="str">
        <f t="shared" si="3"/>
        <v>"address": "",</v>
      </c>
      <c r="AC55" t="str">
        <f t="shared" si="4"/>
        <v>"city": "",</v>
      </c>
      <c r="AD55" t="str">
        <f t="shared" si="5"/>
        <v>"state": "",</v>
      </c>
      <c r="AE55" t="str">
        <f t="shared" si="6"/>
        <v>"zip": "",</v>
      </c>
      <c r="AF55" t="str">
        <f t="shared" si="7"/>
        <v>"phone": "",</v>
      </c>
      <c r="AG55" t="str">
        <f t="shared" si="8"/>
        <v>"url": "",</v>
      </c>
      <c r="AH55" t="str">
        <f t="shared" si="9"/>
        <v>"facebook": "",</v>
      </c>
      <c r="AI55" t="str">
        <f t="shared" si="10"/>
        <v>"other": "",</v>
      </c>
      <c r="AJ55" t="str">
        <f t="shared" si="11"/>
        <v>"contactPerson": "",</v>
      </c>
      <c r="AK55" t="str">
        <f t="shared" si="12"/>
        <v>"email": "",</v>
      </c>
      <c r="AL55" t="str">
        <f t="shared" si="13"/>
        <v>"capacity": "",</v>
      </c>
      <c r="AM55" t="str">
        <f t="shared" si="14"/>
        <v>"washroom": TRUE,</v>
      </c>
      <c r="AN55" t="str">
        <f t="shared" si="15"/>
        <v>"washroom": TRUE,</v>
      </c>
      <c r="AO55" t="str">
        <f t="shared" si="16"/>
        <v>"venueType": "",</v>
      </c>
      <c r="AP55" t="str">
        <f t="shared" si="17"/>
        <v>"hours": "",</v>
      </c>
      <c r="AQ55" t="str">
        <f t="shared" si="18"/>
        <v>"description": "",</v>
      </c>
      <c r="AR55" t="str">
        <f t="shared" si="19"/>
        <v>"yelp": "",</v>
      </c>
      <c r="AS55" t="str">
        <f t="shared" si="20"/>
        <v>"underage": FALSE,</v>
      </c>
      <c r="AT55" t="str">
        <f t="shared" si="21"/>
        <v>"underageWithAdult": FALSE</v>
      </c>
      <c r="AU55" t="str">
        <f t="shared" si="22"/>
        <v>{"venueId": 54,"venueName": "History Museum Courtyard","region": "","address": "","city": "","state": "","zip": "","phone": "","url": "","facebook": "","other": "","contactPerson": "","email": "","capacity": "","washroom": TRUE,"washroom": TRUE,"venueType": "","hours": "","description": "","yelp": "","underage": FALSE,"underageWithAdult": FALSE},</v>
      </c>
    </row>
    <row r="56" spans="1:47" x14ac:dyDescent="0.25">
      <c r="A56" t="s">
        <v>71</v>
      </c>
      <c r="O56" t="b">
        <v>1</v>
      </c>
      <c r="P56" t="b">
        <v>1</v>
      </c>
      <c r="V56" t="b">
        <v>0</v>
      </c>
      <c r="W56" t="b">
        <v>0</v>
      </c>
      <c r="X56">
        <v>55</v>
      </c>
      <c r="Y56" t="str">
        <f t="shared" si="0"/>
        <v>"venueId": 55,</v>
      </c>
      <c r="Z56" t="str">
        <f t="shared" si="1"/>
        <v>"venueName": "Harper Hall",</v>
      </c>
      <c r="AA56" t="str">
        <f t="shared" si="2"/>
        <v>"region": "",</v>
      </c>
      <c r="AB56" t="str">
        <f t="shared" si="3"/>
        <v>"address": "",</v>
      </c>
      <c r="AC56" t="str">
        <f t="shared" si="4"/>
        <v>"city": "",</v>
      </c>
      <c r="AD56" t="str">
        <f t="shared" si="5"/>
        <v>"state": "",</v>
      </c>
      <c r="AE56" t="str">
        <f t="shared" si="6"/>
        <v>"zip": "",</v>
      </c>
      <c r="AF56" t="str">
        <f t="shared" si="7"/>
        <v>"phone": "",</v>
      </c>
      <c r="AG56" t="str">
        <f t="shared" si="8"/>
        <v>"url": "",</v>
      </c>
      <c r="AH56" t="str">
        <f t="shared" si="9"/>
        <v>"facebook": "",</v>
      </c>
      <c r="AI56" t="str">
        <f t="shared" si="10"/>
        <v>"other": "",</v>
      </c>
      <c r="AJ56" t="str">
        <f t="shared" si="11"/>
        <v>"contactPerson": "",</v>
      </c>
      <c r="AK56" t="str">
        <f t="shared" si="12"/>
        <v>"email": "",</v>
      </c>
      <c r="AL56" t="str">
        <f t="shared" si="13"/>
        <v>"capacity": "",</v>
      </c>
      <c r="AM56" t="str">
        <f t="shared" si="14"/>
        <v>"washroom": TRUE,</v>
      </c>
      <c r="AN56" t="str">
        <f t="shared" si="15"/>
        <v>"washroom": TRUE,</v>
      </c>
      <c r="AO56" t="str">
        <f t="shared" si="16"/>
        <v>"venueType": "",</v>
      </c>
      <c r="AP56" t="str">
        <f t="shared" si="17"/>
        <v>"hours": "",</v>
      </c>
      <c r="AQ56" t="str">
        <f t="shared" si="18"/>
        <v>"description": "",</v>
      </c>
      <c r="AR56" t="str">
        <f t="shared" si="19"/>
        <v>"yelp": "",</v>
      </c>
      <c r="AS56" t="str">
        <f t="shared" si="20"/>
        <v>"underage": FALSE,</v>
      </c>
      <c r="AT56" t="str">
        <f t="shared" si="21"/>
        <v>"underageWithAdult": FALSE</v>
      </c>
      <c r="AU56" t="str">
        <f t="shared" si="22"/>
        <v>{"venueId": 55,"venueName": "Harper Hall","region": "","address": "","city": "","state": "","zip": "","phone": "","url": "","facebook": "","other": "","contactPerson": "","email": "","capacity": "","washroom": TRUE,"washroom": TRUE,"venueType": "","hours": "","description": "","yelp": "","underage": FALSE,"underageWithAdult": FALSE},</v>
      </c>
    </row>
    <row r="57" spans="1:47" x14ac:dyDescent="0.25">
      <c r="A57" t="s">
        <v>72</v>
      </c>
      <c r="O57" t="b">
        <v>1</v>
      </c>
      <c r="P57" t="b">
        <v>1</v>
      </c>
      <c r="V57" t="b">
        <v>0</v>
      </c>
      <c r="W57" t="b">
        <v>0</v>
      </c>
      <c r="X57">
        <v>56</v>
      </c>
      <c r="Y57" t="str">
        <f t="shared" si="0"/>
        <v>"venueId": 56,</v>
      </c>
      <c r="Z57" t="str">
        <f t="shared" si="1"/>
        <v>"venueName": "Stansbury",</v>
      </c>
      <c r="AA57" t="str">
        <f t="shared" si="2"/>
        <v>"region": "",</v>
      </c>
      <c r="AB57" t="str">
        <f t="shared" si="3"/>
        <v>"address": "",</v>
      </c>
      <c r="AC57" t="str">
        <f t="shared" si="4"/>
        <v>"city": "",</v>
      </c>
      <c r="AD57" t="str">
        <f t="shared" si="5"/>
        <v>"state": "",</v>
      </c>
      <c r="AE57" t="str">
        <f t="shared" si="6"/>
        <v>"zip": "",</v>
      </c>
      <c r="AF57" t="str">
        <f t="shared" si="7"/>
        <v>"phone": "",</v>
      </c>
      <c r="AG57" t="str">
        <f t="shared" si="8"/>
        <v>"url": "",</v>
      </c>
      <c r="AH57" t="str">
        <f t="shared" si="9"/>
        <v>"facebook": "",</v>
      </c>
      <c r="AI57" t="str">
        <f t="shared" si="10"/>
        <v>"other": "",</v>
      </c>
      <c r="AJ57" t="str">
        <f t="shared" si="11"/>
        <v>"contactPerson": "",</v>
      </c>
      <c r="AK57" t="str">
        <f t="shared" si="12"/>
        <v>"email": "",</v>
      </c>
      <c r="AL57" t="str">
        <f t="shared" si="13"/>
        <v>"capacity": "",</v>
      </c>
      <c r="AM57" t="str">
        <f t="shared" si="14"/>
        <v>"washroom": TRUE,</v>
      </c>
      <c r="AN57" t="str">
        <f t="shared" si="15"/>
        <v>"washroom": TRUE,</v>
      </c>
      <c r="AO57" t="str">
        <f t="shared" si="16"/>
        <v>"venueType": "",</v>
      </c>
      <c r="AP57" t="str">
        <f t="shared" si="17"/>
        <v>"hours": "",</v>
      </c>
      <c r="AQ57" t="str">
        <f t="shared" si="18"/>
        <v>"description": "",</v>
      </c>
      <c r="AR57" t="str">
        <f t="shared" si="19"/>
        <v>"yelp": "",</v>
      </c>
      <c r="AS57" t="str">
        <f t="shared" si="20"/>
        <v>"underage": FALSE,</v>
      </c>
      <c r="AT57" t="str">
        <f t="shared" si="21"/>
        <v>"underageWithAdult": FALSE</v>
      </c>
      <c r="AU57" t="str">
        <f t="shared" si="22"/>
        <v>{"venueId": 56,"venueName": "Stansbury","region": "","address": "","city": "","state": "","zip": "","phone": "","url": "","facebook": "","other": "","contactPerson": "","email": "","capacity": "","washroom": TRUE,"washroom": TRUE,"venueType": "","hours": "","description": "","yelp": "","underage": FALSE,"underageWithAdult": FALSE},</v>
      </c>
    </row>
    <row r="58" spans="1:47" x14ac:dyDescent="0.25">
      <c r="A58" t="s">
        <v>73</v>
      </c>
      <c r="O58" t="b">
        <v>1</v>
      </c>
      <c r="P58" t="b">
        <v>1</v>
      </c>
      <c r="V58" t="b">
        <v>0</v>
      </c>
      <c r="W58" t="b">
        <v>0</v>
      </c>
      <c r="X58">
        <v>57</v>
      </c>
      <c r="Y58" t="str">
        <f t="shared" si="0"/>
        <v>"venueId": 57,</v>
      </c>
      <c r="Z58" t="str">
        <f t="shared" si="1"/>
        <v>"venueName": "Memorial Chapel",</v>
      </c>
      <c r="AA58" t="str">
        <f t="shared" si="2"/>
        <v>"region": "",</v>
      </c>
      <c r="AB58" t="str">
        <f t="shared" si="3"/>
        <v>"address": "",</v>
      </c>
      <c r="AC58" t="str">
        <f t="shared" si="4"/>
        <v>"city": "",</v>
      </c>
      <c r="AD58" t="str">
        <f t="shared" si="5"/>
        <v>"state": "",</v>
      </c>
      <c r="AE58" t="str">
        <f t="shared" si="6"/>
        <v>"zip": "",</v>
      </c>
      <c r="AF58" t="str">
        <f t="shared" si="7"/>
        <v>"phone": "",</v>
      </c>
      <c r="AG58" t="str">
        <f t="shared" si="8"/>
        <v>"url": "",</v>
      </c>
      <c r="AH58" t="str">
        <f t="shared" si="9"/>
        <v>"facebook": "",</v>
      </c>
      <c r="AI58" t="str">
        <f t="shared" si="10"/>
        <v>"other": "",</v>
      </c>
      <c r="AJ58" t="str">
        <f t="shared" si="11"/>
        <v>"contactPerson": "",</v>
      </c>
      <c r="AK58" t="str">
        <f t="shared" si="12"/>
        <v>"email": "",</v>
      </c>
      <c r="AL58" t="str">
        <f t="shared" si="13"/>
        <v>"capacity": "",</v>
      </c>
      <c r="AM58" t="str">
        <f t="shared" si="14"/>
        <v>"washroom": TRUE,</v>
      </c>
      <c r="AN58" t="str">
        <f t="shared" si="15"/>
        <v>"washroom": TRUE,</v>
      </c>
      <c r="AO58" t="str">
        <f t="shared" si="16"/>
        <v>"venueType": "",</v>
      </c>
      <c r="AP58" t="str">
        <f t="shared" si="17"/>
        <v>"hours": "",</v>
      </c>
      <c r="AQ58" t="str">
        <f t="shared" si="18"/>
        <v>"description": "",</v>
      </c>
      <c r="AR58" t="str">
        <f t="shared" si="19"/>
        <v>"yelp": "",</v>
      </c>
      <c r="AS58" t="str">
        <f t="shared" si="20"/>
        <v>"underage": FALSE,</v>
      </c>
      <c r="AT58" t="str">
        <f t="shared" si="21"/>
        <v>"underageWithAdult": FALSE</v>
      </c>
      <c r="AU58" t="str">
        <f t="shared" si="22"/>
        <v>{"venueId": 57,"venueName": "Memorial Chapel","region": "","address": "","city": "","state": "","zip": "","phone": "","url": "","facebook": "","other": "","contactPerson": "","email": "","capacity": "","washroom": TRUE,"washroom": TRUE,"venueType": "","hours": "","description": "","yelp": "","underage": FALSE,"underageWithAdult": FALSE},</v>
      </c>
    </row>
    <row r="59" spans="1:47" x14ac:dyDescent="0.25">
      <c r="A59" t="s">
        <v>74</v>
      </c>
      <c r="O59" t="b">
        <v>1</v>
      </c>
      <c r="P59" t="b">
        <v>1</v>
      </c>
      <c r="V59" t="b">
        <v>0</v>
      </c>
      <c r="W59" t="b">
        <v>0</v>
      </c>
      <c r="X59">
        <v>58</v>
      </c>
      <c r="Y59" t="str">
        <f t="shared" si="0"/>
        <v>"venueId": 58,</v>
      </c>
      <c r="Z59" t="str">
        <f t="shared" si="1"/>
        <v>"venueName": "Wriston Amphitheater",</v>
      </c>
      <c r="AA59" t="str">
        <f t="shared" si="2"/>
        <v>"region": "",</v>
      </c>
      <c r="AB59" t="str">
        <f t="shared" si="3"/>
        <v>"address": "",</v>
      </c>
      <c r="AC59" t="str">
        <f t="shared" si="4"/>
        <v>"city": "",</v>
      </c>
      <c r="AD59" t="str">
        <f t="shared" si="5"/>
        <v>"state": "",</v>
      </c>
      <c r="AE59" t="str">
        <f t="shared" si="6"/>
        <v>"zip": "",</v>
      </c>
      <c r="AF59" t="str">
        <f t="shared" si="7"/>
        <v>"phone": "",</v>
      </c>
      <c r="AG59" t="str">
        <f t="shared" si="8"/>
        <v>"url": "",</v>
      </c>
      <c r="AH59" t="str">
        <f t="shared" si="9"/>
        <v>"facebook": "",</v>
      </c>
      <c r="AI59" t="str">
        <f t="shared" si="10"/>
        <v>"other": "",</v>
      </c>
      <c r="AJ59" t="str">
        <f t="shared" si="11"/>
        <v>"contactPerson": "",</v>
      </c>
      <c r="AK59" t="str">
        <f t="shared" si="12"/>
        <v>"email": "",</v>
      </c>
      <c r="AL59" t="str">
        <f t="shared" si="13"/>
        <v>"capacity": "",</v>
      </c>
      <c r="AM59" t="str">
        <f t="shared" si="14"/>
        <v>"washroom": TRUE,</v>
      </c>
      <c r="AN59" t="str">
        <f t="shared" si="15"/>
        <v>"washroom": TRUE,</v>
      </c>
      <c r="AO59" t="str">
        <f t="shared" si="16"/>
        <v>"venueType": "",</v>
      </c>
      <c r="AP59" t="str">
        <f t="shared" si="17"/>
        <v>"hours": "",</v>
      </c>
      <c r="AQ59" t="str">
        <f t="shared" si="18"/>
        <v>"description": "",</v>
      </c>
      <c r="AR59" t="str">
        <f t="shared" si="19"/>
        <v>"yelp": "",</v>
      </c>
      <c r="AS59" t="str">
        <f t="shared" si="20"/>
        <v>"underage": FALSE,</v>
      </c>
      <c r="AT59" t="str">
        <f t="shared" si="21"/>
        <v>"underageWithAdult": FALSE</v>
      </c>
      <c r="AU59" t="str">
        <f t="shared" si="22"/>
        <v>{"venueId": 58,"venueName": "Wriston Amphitheater","region": "","address": "","city": "","state": "","zip": "","phone": "","url": "","facebook": "","other": "","contactPerson": "","email": "","capacity": "","washroom": TRUE,"washroom": TRUE,"venueType": "","hours": "","description": "","yelp": "","underage": FALSE,"underageWithAdult": FALSE},</v>
      </c>
    </row>
    <row r="60" spans="1:47" x14ac:dyDescent="0.25">
      <c r="A60" t="s">
        <v>75</v>
      </c>
      <c r="O60" t="b">
        <v>1</v>
      </c>
      <c r="P60" t="b">
        <v>1</v>
      </c>
      <c r="V60" t="b">
        <v>0</v>
      </c>
      <c r="W60" t="b">
        <v>0</v>
      </c>
      <c r="X60">
        <v>59</v>
      </c>
      <c r="Y60" t="str">
        <f t="shared" si="0"/>
        <v>"venueId": 59,</v>
      </c>
      <c r="Z60" t="str">
        <f t="shared" si="1"/>
        <v>"venueName": "The Viking Room",</v>
      </c>
      <c r="AA60" t="str">
        <f t="shared" si="2"/>
        <v>"region": "",</v>
      </c>
      <c r="AB60" t="str">
        <f t="shared" si="3"/>
        <v>"address": "",</v>
      </c>
      <c r="AC60" t="str">
        <f t="shared" si="4"/>
        <v>"city": "",</v>
      </c>
      <c r="AD60" t="str">
        <f t="shared" si="5"/>
        <v>"state": "",</v>
      </c>
      <c r="AE60" t="str">
        <f t="shared" si="6"/>
        <v>"zip": "",</v>
      </c>
      <c r="AF60" t="str">
        <f t="shared" si="7"/>
        <v>"phone": "",</v>
      </c>
      <c r="AG60" t="str">
        <f t="shared" si="8"/>
        <v>"url": "",</v>
      </c>
      <c r="AH60" t="str">
        <f t="shared" si="9"/>
        <v>"facebook": "",</v>
      </c>
      <c r="AI60" t="str">
        <f t="shared" si="10"/>
        <v>"other": "",</v>
      </c>
      <c r="AJ60" t="str">
        <f t="shared" si="11"/>
        <v>"contactPerson": "",</v>
      </c>
      <c r="AK60" t="str">
        <f t="shared" si="12"/>
        <v>"email": "",</v>
      </c>
      <c r="AL60" t="str">
        <f t="shared" si="13"/>
        <v>"capacity": "",</v>
      </c>
      <c r="AM60" t="str">
        <f t="shared" si="14"/>
        <v>"washroom": TRUE,</v>
      </c>
      <c r="AN60" t="str">
        <f t="shared" si="15"/>
        <v>"washroom": TRUE,</v>
      </c>
      <c r="AO60" t="str">
        <f t="shared" si="16"/>
        <v>"venueType": "",</v>
      </c>
      <c r="AP60" t="str">
        <f t="shared" si="17"/>
        <v>"hours": "",</v>
      </c>
      <c r="AQ60" t="str">
        <f t="shared" si="18"/>
        <v>"description": "",</v>
      </c>
      <c r="AR60" t="str">
        <f t="shared" si="19"/>
        <v>"yelp": "",</v>
      </c>
      <c r="AS60" t="str">
        <f t="shared" si="20"/>
        <v>"underage": FALSE,</v>
      </c>
      <c r="AT60" t="str">
        <f t="shared" si="21"/>
        <v>"underageWithAdult": FALSE</v>
      </c>
      <c r="AU60" t="str">
        <f t="shared" si="22"/>
        <v>{"venueId": 59,"venueName": "The Viking Room","region": "","address": "","city": "","state": "","zip": "","phone": "","url": "","facebook": "","other": "","contactPerson": "","email": "","capacity": "","washroom": TRUE,"washroom": TRUE,"venueType": "","hours": "","description": "","yelp": "","underage": FALSE,"underageWithAdult": FALSE},</v>
      </c>
    </row>
  </sheetData>
  <hyperlinks>
    <hyperlink ref="H2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MOMVenues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Ptacek</dc:creator>
  <cp:lastModifiedBy>John Ptacek</cp:lastModifiedBy>
  <dcterms:created xsi:type="dcterms:W3CDTF">2014-04-21T12:00:20Z</dcterms:created>
  <dcterms:modified xsi:type="dcterms:W3CDTF">2014-04-21T12:25:56Z</dcterms:modified>
</cp:coreProperties>
</file>