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4115" windowHeight="4440"/>
  </bookViews>
  <sheets>
    <sheet name="Ordenador Juan Pablo" sheetId="1" r:id="rId1"/>
    <sheet name="Ordenador Nach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5" i="1" l="1"/>
  <c r="C4" i="1"/>
  <c r="C3" i="1"/>
  <c r="B4" i="1"/>
  <c r="B5" i="1"/>
  <c r="B3" i="1"/>
  <c r="S6" i="1"/>
  <c r="S5" i="1"/>
  <c r="S4" i="1"/>
  <c r="S3" i="1"/>
  <c r="Q5" i="1"/>
  <c r="Q4" i="1"/>
  <c r="Q3" i="1"/>
  <c r="O4" i="1"/>
  <c r="O5" i="1"/>
  <c r="O3" i="1"/>
  <c r="B4" i="2" l="1"/>
  <c r="C3" i="2"/>
  <c r="C4" i="2"/>
  <c r="C5" i="2"/>
  <c r="B3" i="2"/>
  <c r="B5" i="2"/>
  <c r="S5" i="2"/>
  <c r="S4" i="2"/>
  <c r="K3" i="2"/>
  <c r="Q4" i="2"/>
  <c r="O4" i="2"/>
  <c r="M4" i="1"/>
  <c r="M3" i="1"/>
  <c r="M5" i="1"/>
  <c r="K5" i="1"/>
  <c r="I5" i="1"/>
  <c r="I5" i="2"/>
  <c r="I4" i="2"/>
  <c r="M3" i="2"/>
  <c r="G5" i="1" l="1"/>
  <c r="G4" i="1"/>
  <c r="G3" i="1"/>
  <c r="B9" i="2" l="1"/>
  <c r="C8" i="2" s="1"/>
  <c r="B10" i="2" l="1"/>
  <c r="D8" i="2" s="1"/>
  <c r="C10" i="2"/>
  <c r="D9" i="2" s="1"/>
  <c r="B9" i="1" l="1"/>
  <c r="C8" i="1" s="1"/>
  <c r="C10" i="1"/>
  <c r="D9" i="1"/>
  <c r="B10" i="1"/>
  <c r="D8" i="1" s="1"/>
</calcChain>
</file>

<file path=xl/sharedStrings.xml><?xml version="1.0" encoding="utf-8"?>
<sst xmlns="http://schemas.openxmlformats.org/spreadsheetml/2006/main" count="52" uniqueCount="30">
  <si>
    <t>Optimizaciones:</t>
  </si>
  <si>
    <t>CountSort</t>
  </si>
  <si>
    <t>Basico</t>
  </si>
  <si>
    <t>RadixSort Vector</t>
  </si>
  <si>
    <t>RadixSort Lista</t>
  </si>
  <si>
    <t>Cambiado Insert por Splice</t>
  </si>
  <si>
    <t>NO</t>
  </si>
  <si>
    <t>RadixSort  Lista</t>
  </si>
  <si>
    <t>RadixSort  Vector</t>
  </si>
  <si>
    <t>/</t>
  </si>
  <si>
    <t>Cambiada instrucción i&lt; log10(max)+1 por i&lt;=log10</t>
  </si>
  <si>
    <t>NO (Ya aplicada)</t>
  </si>
  <si>
    <t>Quitado tiempo de generado aleatorio</t>
  </si>
  <si>
    <t>Mejores tiempos</t>
  </si>
  <si>
    <t>Ejec 1</t>
  </si>
  <si>
    <t>Ejec 2</t>
  </si>
  <si>
    <t>Ejec 3</t>
  </si>
  <si>
    <t>Ejec Base 10</t>
  </si>
  <si>
    <t>Ejec Base 16</t>
  </si>
  <si>
    <t>No</t>
  </si>
  <si>
    <t>Desenrollar bucles de Vector</t>
  </si>
  <si>
    <t>Desenrollar bucles de Aux, con Try-Catch</t>
  </si>
  <si>
    <t>Hacer un reserve para cada bucket</t>
  </si>
  <si>
    <t>Hacer reserve para el bucket donde se concatena todo</t>
  </si>
  <si>
    <t>Usar un move assignment al copiar estructuras que ya no se van a usar</t>
  </si>
  <si>
    <t>Cambios Aplicados Por Nacho</t>
  </si>
  <si>
    <t>Reservar Memoria antes de concatenar</t>
  </si>
  <si>
    <t>STL Array RadixSort</t>
  </si>
  <si>
    <t>Nota</t>
  </si>
  <si>
    <t>Incluye una correccion del algoritmo countSort para que acepte el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</si>
</sst>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F9" sqref="F9"/>
    </sheetView>
  </sheetViews>
  <sheetFormatPr baseColWidth="10" defaultRowHeight="15" x14ac:dyDescent="0.25"/>
  <cols>
    <col min="1" max="1" width="15.7109375" bestFit="1" customWidth="1"/>
    <col min="2" max="2" width="15.7109375" customWidth="1"/>
    <col min="3" max="3" width="17.28515625" bestFit="1" customWidth="1"/>
    <col min="4" max="4" width="14.28515625" bestFit="1" customWidth="1"/>
    <col min="7" max="7" width="12" bestFit="1" customWidth="1"/>
    <col min="8" max="8" width="24.85546875" bestFit="1" customWidth="1"/>
    <col min="9" max="9" width="17.28515625" bestFit="1" customWidth="1"/>
    <col min="10" max="10" width="46.140625" bestFit="1" customWidth="1"/>
    <col min="11" max="11" width="17.28515625" bestFit="1" customWidth="1"/>
    <col min="12" max="12" width="38.42578125" bestFit="1" customWidth="1"/>
    <col min="13" max="13" width="17.28515625" bestFit="1" customWidth="1"/>
    <col min="14" max="14" width="14" customWidth="1"/>
    <col min="15" max="15" width="17.85546875" bestFit="1" customWidth="1"/>
    <col min="16" max="16" width="24" customWidth="1"/>
    <col min="17" max="17" width="17.85546875" bestFit="1" customWidth="1"/>
    <col min="19" max="19" width="17.28515625" bestFit="1" customWidth="1"/>
  </cols>
  <sheetData>
    <row r="1" spans="1:19" x14ac:dyDescent="0.25">
      <c r="A1" t="s">
        <v>0</v>
      </c>
    </row>
    <row r="2" spans="1:19" x14ac:dyDescent="0.25">
      <c r="B2" t="s">
        <v>13</v>
      </c>
      <c r="D2" t="s">
        <v>14</v>
      </c>
      <c r="E2" t="s">
        <v>15</v>
      </c>
      <c r="F2" t="s">
        <v>16</v>
      </c>
      <c r="G2" t="s">
        <v>2</v>
      </c>
      <c r="H2" t="s">
        <v>5</v>
      </c>
      <c r="J2" t="s">
        <v>10</v>
      </c>
      <c r="L2" t="s">
        <v>12</v>
      </c>
      <c r="N2" t="s">
        <v>25</v>
      </c>
      <c r="P2" t="s">
        <v>26</v>
      </c>
      <c r="R2" t="s">
        <v>27</v>
      </c>
    </row>
    <row r="3" spans="1:19" x14ac:dyDescent="0.25">
      <c r="A3" t="s">
        <v>1</v>
      </c>
      <c r="B3">
        <f>MIN(D3:DR3)</f>
        <v>2.6108300000000001E-4</v>
      </c>
      <c r="C3" t="str">
        <f>IF(B3&gt;G3,"Empeora del "&amp;ROUND(1-G3/B3,4)*100&amp;"%","Mejora del "&amp;ROUND(1-B3/G3,4)*100&amp;"%")</f>
        <v>Mejora del 28.15%</v>
      </c>
      <c r="D3">
        <v>3.6480200000000001E-4</v>
      </c>
      <c r="E3">
        <v>3.7114100000000002E-4</v>
      </c>
      <c r="F3">
        <v>3.5413099999999999E-4</v>
      </c>
      <c r="G3">
        <f>SUM(D3:F3)/3</f>
        <v>3.6335799999999999E-4</v>
      </c>
      <c r="H3" t="s">
        <v>6</v>
      </c>
      <c r="J3" t="s">
        <v>6</v>
      </c>
      <c r="L3">
        <v>2.6108300000000001E-4</v>
      </c>
      <c r="M3" t="str">
        <f>IF(G3&gt;L3,"Mejora del "&amp;100-ROUND(L3/G3,4)*100&amp;"%","Empeora del "&amp;100-ROUND(G3/L3,4)*100&amp;"%")</f>
        <v>Mejora del 28.15%</v>
      </c>
      <c r="N3">
        <v>2.62346E-4</v>
      </c>
      <c r="O3" t="str">
        <f>IF(L3&gt;N3,"Mejora del "&amp;ROUND(1-N3/L3,4)*100&amp;"%","Empeora del "&amp;ROUND(1-L3/N3,4)*100&amp;"%")</f>
        <v>Empeora del 0.48%</v>
      </c>
      <c r="P3">
        <v>2.8836500000000001E-4</v>
      </c>
      <c r="Q3" t="str">
        <f>IF(N3&gt;P3,"Mejora del "&amp;ROUND(1-P3/N3,4)*100&amp;"%","Empeora del "&amp;ROUND(1-N3/P3,4)*100&amp;"%")</f>
        <v>Empeora del 9.02%</v>
      </c>
      <c r="R3">
        <v>2.8714099999999998E-4</v>
      </c>
      <c r="S3" t="str">
        <f>IF(P3&gt;R3,"Mejora del "&amp;ROUND(1-R3/P3,4)*100&amp;"%","Empeora del "&amp;ROUND(1-P3/R3,4)*100&amp;"%")</f>
        <v>Mejora del 0.42%</v>
      </c>
    </row>
    <row r="4" spans="1:19" x14ac:dyDescent="0.25">
      <c r="A4" t="s">
        <v>3</v>
      </c>
      <c r="B4">
        <f t="shared" ref="B4:B5" si="0">MIN(D4:DR4)</f>
        <v>2.2902600000000001E-4</v>
      </c>
      <c r="C4" t="str">
        <f>IF(B4&gt;G4,"Empeora del "&amp;ROUND(1-G4/B4,4)*100&amp;"%","Mejora del "&amp;ROUND(1-B4/G4,4)*100&amp;"%")</f>
        <v>Mejora del 89.83%</v>
      </c>
      <c r="D4">
        <v>2.2417499999999998E-3</v>
      </c>
      <c r="E4">
        <v>2.2574600000000002E-3</v>
      </c>
      <c r="F4">
        <v>2.2540500000000001E-3</v>
      </c>
      <c r="G4">
        <f>SUM(D4:F4)/3</f>
        <v>2.251086666666667E-3</v>
      </c>
      <c r="H4" t="s">
        <v>6</v>
      </c>
      <c r="J4" t="s">
        <v>11</v>
      </c>
      <c r="L4">
        <v>2.1414200000000002E-3</v>
      </c>
      <c r="M4" t="str">
        <f>IF(G4&gt;L4,"Mejora del "&amp;ROUND(1-L4/G4,4)*100&amp;"%","Empeora del "&amp;100-ROUND(G4/L4,4)*100&amp;"%")</f>
        <v>Mejora del 4.87%</v>
      </c>
      <c r="N4">
        <v>2.5974899999999998E-4</v>
      </c>
      <c r="O4" t="str">
        <f t="shared" ref="O4:S5" si="1">IF(L4&gt;N4,"Mejora del "&amp;ROUND(1-N4/L4,4)*100&amp;"%","Empeora del "&amp;ROUND(1-L4/N4,4)*100&amp;"%")</f>
        <v>Mejora del 87.87%</v>
      </c>
      <c r="P4">
        <v>2.3168200000000001E-4</v>
      </c>
      <c r="Q4" t="str">
        <f t="shared" si="1"/>
        <v>Mejora del 10.81%</v>
      </c>
      <c r="R4">
        <v>2.2902600000000001E-4</v>
      </c>
      <c r="S4" t="str">
        <f t="shared" si="1"/>
        <v>Mejora del 1.15%</v>
      </c>
    </row>
    <row r="5" spans="1:19" x14ac:dyDescent="0.25">
      <c r="A5" t="s">
        <v>4</v>
      </c>
      <c r="B5">
        <f t="shared" si="0"/>
        <v>2.2687699999999998E-3</v>
      </c>
      <c r="C5" t="str">
        <f>IF(B5&gt;G5,"Empeora del "&amp;ROUND(1-G5/B5,4)*100&amp;"%","Mejora del "&amp;ROUND(1-B5/G5,4)*100&amp;"%")</f>
        <v>Mejora del 78.45%</v>
      </c>
      <c r="D5">
        <v>1.02608E-2</v>
      </c>
      <c r="E5">
        <v>1.0481799999999999E-2</v>
      </c>
      <c r="F5">
        <v>1.08375E-2</v>
      </c>
      <c r="G5">
        <f>SUM(D5:F5)/3</f>
        <v>1.05267E-2</v>
      </c>
      <c r="H5">
        <v>6.4268199999999998E-3</v>
      </c>
      <c r="I5" t="str">
        <f>IF(G5&gt;H5,"Mejora del "&amp;100-ROUND(H5/G5,4)*100&amp;"%","Empeora del "&amp;100-ROUND(G5/H5,4)*100&amp;"%")</f>
        <v>Mejora del 38.95%</v>
      </c>
      <c r="J5">
        <v>5.0651400000000001E-3</v>
      </c>
      <c r="K5" t="str">
        <f>IF(H5&gt;J5,"Mejora del "&amp;100-ROUND(J5/H5,4)*100&amp;"%","Empeora del "&amp;100-ROUND(H5/J5,4)*100&amp;"%")</f>
        <v>Mejora del 21.19%</v>
      </c>
      <c r="L5">
        <v>4.8559099999999997E-3</v>
      </c>
      <c r="M5" t="str">
        <f>IF(J5&gt;L5,"Mejora del "&amp;100-ROUND(L5/J5,4)*100&amp;"%","Empeora del "&amp;100-ROUND(J5/L5,4)*100&amp;"%")</f>
        <v>Mejora del 4.13%</v>
      </c>
      <c r="N5">
        <v>2.2687699999999998E-3</v>
      </c>
      <c r="O5" t="str">
        <f t="shared" si="1"/>
        <v>Mejora del 53.28%</v>
      </c>
      <c r="P5">
        <v>2.3879499999999998E-3</v>
      </c>
      <c r="Q5" t="str">
        <f t="shared" si="1"/>
        <v>Empeora del 4.99%</v>
      </c>
      <c r="R5">
        <v>2.4459999999999998E-3</v>
      </c>
      <c r="S5" t="str">
        <f t="shared" si="1"/>
        <v>Empeora del 2.37%</v>
      </c>
    </row>
    <row r="6" spans="1:19" x14ac:dyDescent="0.25">
      <c r="S6">
        <f>4.99-2.37</f>
        <v>2.62</v>
      </c>
    </row>
    <row r="7" spans="1:19" x14ac:dyDescent="0.25">
      <c r="B7" t="s">
        <v>1</v>
      </c>
      <c r="C7" t="s">
        <v>8</v>
      </c>
      <c r="D7" t="s">
        <v>7</v>
      </c>
      <c r="N7" t="s">
        <v>28</v>
      </c>
    </row>
    <row r="8" spans="1:19" x14ac:dyDescent="0.25">
      <c r="A8" t="s">
        <v>1</v>
      </c>
      <c r="B8" s="1" t="s">
        <v>9</v>
      </c>
      <c r="C8" s="2">
        <f>B9^(-1)</f>
        <v>0.87721529168885004</v>
      </c>
      <c r="D8" s="2">
        <f>B10^(-1)</f>
        <v>8.6898419276628509</v>
      </c>
      <c r="N8" t="s">
        <v>29</v>
      </c>
    </row>
    <row r="9" spans="1:19" x14ac:dyDescent="0.25">
      <c r="A9" t="s">
        <v>3</v>
      </c>
      <c r="B9" s="2">
        <f>B3/B4</f>
        <v>1.139971007658519</v>
      </c>
      <c r="C9" s="1" t="s">
        <v>9</v>
      </c>
      <c r="D9" s="2">
        <f>C10^(-1)</f>
        <v>9.9061678586710666</v>
      </c>
    </row>
    <row r="10" spans="1:19" x14ac:dyDescent="0.25">
      <c r="A10" t="s">
        <v>7</v>
      </c>
      <c r="B10" s="2">
        <f>B3/B5</f>
        <v>0.11507689188414869</v>
      </c>
      <c r="C10" s="2">
        <f>B4/B5</f>
        <v>0.10094720928079974</v>
      </c>
      <c r="D10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C3" sqref="C3:C5"/>
    </sheetView>
  </sheetViews>
  <sheetFormatPr baseColWidth="10" defaultRowHeight="15" x14ac:dyDescent="0.25"/>
  <cols>
    <col min="1" max="1" width="15.7109375" bestFit="1" customWidth="1"/>
    <col min="3" max="3" width="17.28515625" bestFit="1" customWidth="1"/>
    <col min="9" max="9" width="25.85546875" customWidth="1"/>
    <col min="10" max="10" width="26.85546875" bestFit="1" customWidth="1"/>
    <col min="11" max="11" width="16.28515625" bestFit="1" customWidth="1"/>
    <col min="12" max="12" width="37.5703125" customWidth="1"/>
    <col min="13" max="13" width="18.85546875" customWidth="1"/>
    <col min="14" max="14" width="31.5703125" customWidth="1"/>
    <col min="15" max="15" width="17.85546875" customWidth="1"/>
    <col min="16" max="16" width="49.5703125" customWidth="1"/>
    <col min="17" max="17" width="17.85546875" customWidth="1"/>
  </cols>
  <sheetData>
    <row r="1" spans="1:19" x14ac:dyDescent="0.25">
      <c r="A1" t="s">
        <v>0</v>
      </c>
    </row>
    <row r="2" spans="1:19" x14ac:dyDescent="0.25">
      <c r="B2" t="s">
        <v>13</v>
      </c>
      <c r="G2" t="s">
        <v>17</v>
      </c>
      <c r="H2" t="s">
        <v>18</v>
      </c>
      <c r="J2" t="s">
        <v>20</v>
      </c>
      <c r="L2" t="s">
        <v>21</v>
      </c>
      <c r="N2" t="s">
        <v>22</v>
      </c>
      <c r="P2" t="s">
        <v>23</v>
      </c>
      <c r="R2" t="s">
        <v>24</v>
      </c>
    </row>
    <row r="3" spans="1:19" x14ac:dyDescent="0.25">
      <c r="A3" t="s">
        <v>1</v>
      </c>
      <c r="B3">
        <f t="shared" ref="B3" si="0">MIN(D3:DR3)</f>
        <v>4.5753100000000001E-4</v>
      </c>
      <c r="C3" t="str">
        <f t="shared" ref="C3:C4" si="1">IF(B3&gt;G3,"Empeora del "&amp;ROUND(1-G3/B3,4)*100&amp;"%","Mejora del "&amp;ROUND(1-B3/G3,4)*100&amp;"%")</f>
        <v>Mejora del 5.45%</v>
      </c>
      <c r="G3">
        <v>4.8391900000000003E-4</v>
      </c>
      <c r="H3" t="s">
        <v>19</v>
      </c>
      <c r="J3">
        <v>4.5753100000000001E-4</v>
      </c>
      <c r="K3" t="str">
        <f>IF(G3&gt;J3,"Mejora del "&amp;ROUND(1-J3/G3,4)*100&amp;"%","Empeora del "&amp;ROUND(1-G3/J3,4)*100&amp;"%")</f>
        <v>Mejora del 5.45%</v>
      </c>
      <c r="L3">
        <v>4.93867E-3</v>
      </c>
      <c r="M3" t="str">
        <f>IF(J3&gt;L3,"Mejora del "&amp;100-ROUND(L3/J3,4)*100&amp;"%","Empeora del "&amp;100-ROUND(J3/L3,4)*100&amp;"%")</f>
        <v>Empeora del 90.74%</v>
      </c>
    </row>
    <row r="4" spans="1:19" x14ac:dyDescent="0.25">
      <c r="A4" t="s">
        <v>3</v>
      </c>
      <c r="B4">
        <f>MIN(D4:DR4)</f>
        <v>6.1699699999999999E-4</v>
      </c>
      <c r="C4" t="str">
        <f t="shared" si="1"/>
        <v>Mejora del 84.42%</v>
      </c>
      <c r="G4">
        <v>3.96E-3</v>
      </c>
      <c r="H4">
        <v>6.25922E-4</v>
      </c>
      <c r="I4" t="str">
        <f>IF(G4&gt;H4,"Mejora del "&amp;100-ROUND(H4/G4,4)*100&amp;"%","Empeora del "&amp;100-ROUND(G4/H4,4)*100&amp;"%")</f>
        <v>Mejora del 84.19%</v>
      </c>
      <c r="N4">
        <v>8.8533899999999996E-4</v>
      </c>
      <c r="O4" t="str">
        <f>IF(H4&gt;N4,"Mejora del "&amp;100-ROUND(N4/H4,4)*100&amp;"%","Empeora del "&amp;100-ROUND(H4/N4,4)*100&amp;"%")</f>
        <v>Empeora del 29.3%</v>
      </c>
      <c r="P4">
        <v>6.2980999999999996E-4</v>
      </c>
      <c r="Q4" t="str">
        <f>IF(H4&gt;P4,"Mejora del "&amp;ROUND(1-P4/H4,4)*100&amp;"%","Empeora del "&amp;ROUND(1-H4/P4,4)*100&amp;"%")</f>
        <v>Empeora del 0.62%</v>
      </c>
      <c r="R4">
        <v>6.1699699999999999E-4</v>
      </c>
      <c r="S4" t="str">
        <f>IF(H4&gt;R4,"Mejora del "&amp;ROUND(1-R4/H4,4)*100&amp;"%","Empeora del "&amp;ROUND(1-H4/R4,4)*100&amp;"%")</f>
        <v>Mejora del 1.43%</v>
      </c>
    </row>
    <row r="5" spans="1:19" x14ac:dyDescent="0.25">
      <c r="A5" t="s">
        <v>4</v>
      </c>
      <c r="B5">
        <f>MIN(D5:DR5)</f>
        <v>4.1232700000000001E-3</v>
      </c>
      <c r="C5" t="str">
        <f>IF(B5&gt;G5,"Empeora del "&amp;ROUND(1-G5/B5,4)*100&amp;"%","Mejora del "&amp;ROUND(1-B5/G5,4)*100&amp;"%")</f>
        <v>Mejora del 56.27%</v>
      </c>
      <c r="G5">
        <v>9.4299999999999991E-3</v>
      </c>
      <c r="H5">
        <v>4.4312900000000001E-3</v>
      </c>
      <c r="I5" t="str">
        <f>IF(G5&gt;H5,"Mejora del "&amp;100-ROUND(H5/G5,4)*100&amp;"%","Empeora del "&amp;100-ROUND(G5/H5,4)*100&amp;"%")</f>
        <v>Mejora del 53.01%</v>
      </c>
      <c r="R5">
        <v>4.1232700000000001E-3</v>
      </c>
      <c r="S5" t="str">
        <f>IF(H5&gt;R5,"Mejora del "&amp;ROUND(1-R5/H5,4)*100&amp;"%","Empeora del "&amp;ROUND(1-H5/R5,4)*100&amp;"%")</f>
        <v>Mejora del 6.95%</v>
      </c>
    </row>
    <row r="7" spans="1:19" x14ac:dyDescent="0.25">
      <c r="B7" t="s">
        <v>1</v>
      </c>
      <c r="C7" t="s">
        <v>8</v>
      </c>
      <c r="D7" t="s">
        <v>7</v>
      </c>
    </row>
    <row r="8" spans="1:19" x14ac:dyDescent="0.25">
      <c r="A8" t="s">
        <v>1</v>
      </c>
      <c r="B8" s="1" t="s">
        <v>9</v>
      </c>
      <c r="C8" s="2">
        <f>B9^(-1)</f>
        <v>1.3485359461981812</v>
      </c>
      <c r="D8" s="2">
        <f>B10^(-1)</f>
        <v>9.0120013725845904</v>
      </c>
    </row>
    <row r="9" spans="1:19" x14ac:dyDescent="0.25">
      <c r="A9" t="s">
        <v>3</v>
      </c>
      <c r="B9" s="2">
        <f>B3/B4</f>
        <v>0.74154493457828807</v>
      </c>
      <c r="C9" s="1" t="s">
        <v>9</v>
      </c>
      <c r="D9" s="2">
        <f>C10^(-1)</f>
        <v>6.6828039682526814</v>
      </c>
    </row>
    <row r="10" spans="1:19" x14ac:dyDescent="0.25">
      <c r="A10" t="s">
        <v>7</v>
      </c>
      <c r="B10" s="2">
        <f>B3/B5</f>
        <v>0.11096314333041493</v>
      </c>
      <c r="C10" s="2">
        <f>B4/B5</f>
        <v>0.1496377874842055</v>
      </c>
      <c r="D10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Ordenador Juan Pablo</vt:lpstr>
      <vt:lpstr>Ordenador Nacho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2017-10-19T13:57:10Z</dcterms:created>
  <dcterms:modified xsi:type="dcterms:W3CDTF">2017-10-23T11:42:13Z</dcterms:modified>
</cp:coreProperties>
</file>