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. ACCEPTED PAPERS\2013 MEPS - EcologicalRiskMicronesia\1. TheData\Figs&amp;Data2ndSubmission\"/>
    </mc:Choice>
  </mc:AlternateContent>
  <bookViews>
    <workbookView xWindow="288" yWindow="876" windowWidth="20988" windowHeight="6168"/>
  </bookViews>
  <sheets>
    <sheet name="C.bicolor" sheetId="1" r:id="rId1"/>
    <sheet name="C.microrhinos" sheetId="2" r:id="rId2"/>
    <sheet name="C. sordidus" sheetId="4" r:id="rId3"/>
    <sheet name="H.longiceps" sheetId="3" r:id="rId4"/>
    <sheet name="S.rubroviolaceus" sheetId="7" r:id="rId5"/>
    <sheet name="S. prasiognathos" sheetId="5" r:id="rId6"/>
    <sheet name="Other scarus" sheetId="6" r:id="rId7"/>
  </sheets>
  <externalReferences>
    <externalReference r:id="rId8"/>
  </externalReferences>
  <calcPr calcId="152511"/>
</workbook>
</file>

<file path=xl/calcChain.xml><?xml version="1.0" encoding="utf-8"?>
<calcChain xmlns="http://schemas.openxmlformats.org/spreadsheetml/2006/main">
  <c r="E19" i="5" l="1"/>
  <c r="E26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2" i="6"/>
  <c r="I15" i="6" l="1"/>
  <c r="J15" i="6" s="1"/>
  <c r="I13" i="6"/>
  <c r="J13" i="6" s="1"/>
  <c r="I12" i="6"/>
  <c r="J12" i="6" s="1"/>
  <c r="I11" i="6"/>
  <c r="J11" i="6" s="1"/>
  <c r="I10" i="6"/>
  <c r="J10" i="6" s="1"/>
  <c r="I9" i="6"/>
  <c r="J9" i="6" s="1"/>
  <c r="I8" i="6"/>
  <c r="J8" i="6" s="1"/>
  <c r="I7" i="6"/>
  <c r="J7" i="6" s="1"/>
  <c r="I6" i="6"/>
  <c r="J6" i="6" s="1"/>
  <c r="I5" i="6"/>
  <c r="J5" i="6" s="1"/>
  <c r="I4" i="6"/>
  <c r="J4" i="6" s="1"/>
  <c r="I3" i="6"/>
  <c r="J3" i="6" s="1"/>
  <c r="I2" i="6"/>
  <c r="J2" i="6" s="1"/>
  <c r="I14" i="6"/>
  <c r="J14" i="6" s="1"/>
  <c r="G2" i="5" l="1"/>
  <c r="H3" i="5"/>
  <c r="H4" i="5"/>
  <c r="H5" i="5"/>
  <c r="H6" i="5"/>
  <c r="H7" i="5"/>
  <c r="H8" i="5"/>
  <c r="H9" i="5"/>
  <c r="H10" i="5"/>
  <c r="H2" i="5"/>
  <c r="G3" i="5"/>
  <c r="G4" i="5"/>
  <c r="G5" i="5"/>
  <c r="G6" i="5"/>
  <c r="G7" i="5"/>
  <c r="G8" i="5"/>
  <c r="G9" i="5"/>
  <c r="G10" i="5"/>
  <c r="E23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H2" i="7"/>
  <c r="G2" i="7"/>
  <c r="E33" i="3"/>
  <c r="H2" i="3"/>
  <c r="G2" i="3"/>
  <c r="I2" i="3" s="1"/>
  <c r="J2" i="3" s="1"/>
  <c r="G4" i="3"/>
  <c r="H4" i="3"/>
  <c r="G12" i="3"/>
  <c r="H12" i="3"/>
  <c r="G18" i="3"/>
  <c r="H18" i="3"/>
  <c r="G22" i="3"/>
  <c r="H22" i="3"/>
  <c r="G15" i="3"/>
  <c r="H15" i="3"/>
  <c r="G5" i="3"/>
  <c r="H5" i="3"/>
  <c r="G6" i="3"/>
  <c r="H6" i="3"/>
  <c r="G7" i="3"/>
  <c r="H7" i="3"/>
  <c r="G8" i="3"/>
  <c r="H8" i="3"/>
  <c r="G9" i="3"/>
  <c r="H9" i="3"/>
  <c r="G11" i="3"/>
  <c r="H11" i="3"/>
  <c r="G17" i="3"/>
  <c r="H17" i="3"/>
  <c r="G14" i="3"/>
  <c r="H14" i="3"/>
  <c r="G16" i="3"/>
  <c r="H16" i="3"/>
  <c r="G20" i="3"/>
  <c r="H20" i="3"/>
  <c r="G10" i="3"/>
  <c r="H10" i="3"/>
  <c r="G21" i="3"/>
  <c r="H21" i="3"/>
  <c r="G13" i="3"/>
  <c r="H13" i="3"/>
  <c r="G23" i="3"/>
  <c r="H23" i="3"/>
  <c r="G19" i="3"/>
  <c r="H19" i="3"/>
  <c r="H3" i="3"/>
  <c r="G3" i="3"/>
  <c r="G2" i="2"/>
  <c r="E24" i="2"/>
  <c r="E30" i="4"/>
  <c r="H19" i="4"/>
  <c r="G19" i="4"/>
  <c r="H18" i="4"/>
  <c r="G18" i="4"/>
  <c r="H17" i="4"/>
  <c r="G17" i="4"/>
  <c r="H16" i="4"/>
  <c r="G16" i="4"/>
  <c r="H15" i="4"/>
  <c r="G15" i="4"/>
  <c r="E24" i="1"/>
  <c r="I2" i="7" l="1"/>
  <c r="J2" i="7" s="1"/>
  <c r="I12" i="7"/>
  <c r="J12" i="7" s="1"/>
  <c r="I10" i="7"/>
  <c r="J10" i="7" s="1"/>
  <c r="I8" i="7"/>
  <c r="J8" i="7" s="1"/>
  <c r="I6" i="7"/>
  <c r="J6" i="7" s="1"/>
  <c r="I4" i="7"/>
  <c r="J4" i="7" s="1"/>
  <c r="I7" i="5"/>
  <c r="J7" i="5" s="1"/>
  <c r="I3" i="5"/>
  <c r="J3" i="5" s="1"/>
  <c r="I8" i="5"/>
  <c r="J8" i="5" s="1"/>
  <c r="I4" i="5"/>
  <c r="J4" i="5" s="1"/>
  <c r="I13" i="7"/>
  <c r="J13" i="7" s="1"/>
  <c r="I11" i="7"/>
  <c r="J11" i="7" s="1"/>
  <c r="I9" i="7"/>
  <c r="J9" i="7" s="1"/>
  <c r="I7" i="7"/>
  <c r="J7" i="7" s="1"/>
  <c r="I5" i="7"/>
  <c r="J5" i="7" s="1"/>
  <c r="I3" i="7"/>
  <c r="J3" i="7" s="1"/>
  <c r="I9" i="5"/>
  <c r="J9" i="5" s="1"/>
  <c r="I5" i="5"/>
  <c r="J5" i="5" s="1"/>
  <c r="I10" i="5"/>
  <c r="J10" i="5" s="1"/>
  <c r="I6" i="5"/>
  <c r="J6" i="5" s="1"/>
  <c r="I2" i="5"/>
  <c r="J2" i="5" s="1"/>
  <c r="I3" i="3"/>
  <c r="J3" i="3" s="1"/>
  <c r="I19" i="3"/>
  <c r="J19" i="3" s="1"/>
  <c r="I23" i="3"/>
  <c r="J23" i="3" s="1"/>
  <c r="I13" i="3"/>
  <c r="J13" i="3" s="1"/>
  <c r="I21" i="3"/>
  <c r="J21" i="3" s="1"/>
  <c r="I10" i="3"/>
  <c r="J10" i="3" s="1"/>
  <c r="I20" i="3"/>
  <c r="J20" i="3" s="1"/>
  <c r="I16" i="3"/>
  <c r="J16" i="3" s="1"/>
  <c r="I14" i="3"/>
  <c r="J14" i="3" s="1"/>
  <c r="I17" i="3"/>
  <c r="J17" i="3" s="1"/>
  <c r="I11" i="3"/>
  <c r="J11" i="3" s="1"/>
  <c r="I9" i="3"/>
  <c r="J9" i="3" s="1"/>
  <c r="I8" i="3"/>
  <c r="J8" i="3" s="1"/>
  <c r="I7" i="3"/>
  <c r="J7" i="3" s="1"/>
  <c r="I6" i="3"/>
  <c r="J6" i="3" s="1"/>
  <c r="I5" i="3"/>
  <c r="J5" i="3" s="1"/>
  <c r="I15" i="3"/>
  <c r="J15" i="3" s="1"/>
  <c r="I22" i="3"/>
  <c r="J22" i="3" s="1"/>
  <c r="I18" i="3"/>
  <c r="J18" i="3" s="1"/>
  <c r="I12" i="3"/>
  <c r="J12" i="3" s="1"/>
  <c r="I4" i="3"/>
  <c r="J4" i="3" s="1"/>
  <c r="H3" i="2"/>
  <c r="G3" i="2"/>
  <c r="I3" i="2" s="1"/>
  <c r="J3" i="2" s="1"/>
  <c r="H5" i="2"/>
  <c r="G5" i="2"/>
  <c r="I5" i="2" s="1"/>
  <c r="J5" i="2" s="1"/>
  <c r="H7" i="2"/>
  <c r="G7" i="2"/>
  <c r="I7" i="2" s="1"/>
  <c r="J7" i="2" s="1"/>
  <c r="H9" i="2"/>
  <c r="G9" i="2"/>
  <c r="I9" i="2" s="1"/>
  <c r="J9" i="2" s="1"/>
  <c r="H11" i="2"/>
  <c r="G11" i="2"/>
  <c r="I11" i="2" s="1"/>
  <c r="J11" i="2" s="1"/>
  <c r="H13" i="2"/>
  <c r="G13" i="2"/>
  <c r="I13" i="2" s="1"/>
  <c r="J13" i="2" s="1"/>
  <c r="H15" i="2"/>
  <c r="G15" i="2"/>
  <c r="I15" i="2" s="1"/>
  <c r="J15" i="2" s="1"/>
  <c r="H2" i="2"/>
  <c r="I2" i="2"/>
  <c r="J2" i="2" s="1"/>
  <c r="H4" i="2"/>
  <c r="G4" i="2"/>
  <c r="I4" i="2" s="1"/>
  <c r="J4" i="2" s="1"/>
  <c r="H6" i="2"/>
  <c r="G6" i="2"/>
  <c r="I6" i="2" s="1"/>
  <c r="J6" i="2" s="1"/>
  <c r="H8" i="2"/>
  <c r="G8" i="2"/>
  <c r="I8" i="2" s="1"/>
  <c r="J8" i="2" s="1"/>
  <c r="H10" i="2"/>
  <c r="G10" i="2"/>
  <c r="I10" i="2" s="1"/>
  <c r="J10" i="2" s="1"/>
  <c r="H12" i="2"/>
  <c r="G12" i="2"/>
  <c r="I12" i="2" s="1"/>
  <c r="J12" i="2" s="1"/>
  <c r="H14" i="2"/>
  <c r="G14" i="2"/>
  <c r="I14" i="2" s="1"/>
  <c r="J14" i="2" s="1"/>
  <c r="H16" i="2"/>
  <c r="G16" i="2"/>
  <c r="I16" i="2" s="1"/>
  <c r="J16" i="2" s="1"/>
  <c r="I15" i="4"/>
  <c r="J15" i="4" s="1"/>
  <c r="I16" i="4"/>
  <c r="J16" i="4" s="1"/>
  <c r="I17" i="4"/>
  <c r="J17" i="4" s="1"/>
  <c r="I18" i="4"/>
  <c r="J18" i="4" s="1"/>
  <c r="I19" i="4"/>
  <c r="J19" i="4" s="1"/>
  <c r="H3" i="4"/>
  <c r="G3" i="4"/>
  <c r="H5" i="4"/>
  <c r="G5" i="4"/>
  <c r="H7" i="4"/>
  <c r="G7" i="4"/>
  <c r="H9" i="4"/>
  <c r="G9" i="4"/>
  <c r="H11" i="4"/>
  <c r="G11" i="4"/>
  <c r="H13" i="4"/>
  <c r="G13" i="4"/>
  <c r="H2" i="4"/>
  <c r="G2" i="4"/>
  <c r="H4" i="4"/>
  <c r="G4" i="4"/>
  <c r="H6" i="4"/>
  <c r="G6" i="4"/>
  <c r="H8" i="4"/>
  <c r="G8" i="4"/>
  <c r="H10" i="4"/>
  <c r="G10" i="4"/>
  <c r="H12" i="4"/>
  <c r="G12" i="4"/>
  <c r="H14" i="4"/>
  <c r="G14" i="4"/>
  <c r="H3" i="1"/>
  <c r="G3" i="1"/>
  <c r="H5" i="1"/>
  <c r="G5" i="1"/>
  <c r="H7" i="1"/>
  <c r="G7" i="1"/>
  <c r="H9" i="1"/>
  <c r="G9" i="1"/>
  <c r="H11" i="1"/>
  <c r="G11" i="1"/>
  <c r="H13" i="1"/>
  <c r="G13" i="1"/>
  <c r="H15" i="1"/>
  <c r="G15" i="1"/>
  <c r="H2" i="1"/>
  <c r="G2" i="1"/>
  <c r="H4" i="1"/>
  <c r="G4" i="1"/>
  <c r="H6" i="1"/>
  <c r="G6" i="1"/>
  <c r="H8" i="1"/>
  <c r="G8" i="1"/>
  <c r="H10" i="1"/>
  <c r="G10" i="1"/>
  <c r="H12" i="1"/>
  <c r="G12" i="1"/>
  <c r="H14" i="1"/>
  <c r="G14" i="1"/>
  <c r="H16" i="1"/>
  <c r="G16" i="1"/>
  <c r="I14" i="4" l="1"/>
  <c r="J14" i="4" s="1"/>
  <c r="I12" i="4"/>
  <c r="J12" i="4" s="1"/>
  <c r="I10" i="4"/>
  <c r="J10" i="4" s="1"/>
  <c r="I8" i="4"/>
  <c r="J8" i="4" s="1"/>
  <c r="I6" i="4"/>
  <c r="J6" i="4" s="1"/>
  <c r="I4" i="4"/>
  <c r="J4" i="4" s="1"/>
  <c r="I2" i="4"/>
  <c r="J2" i="4" s="1"/>
  <c r="I13" i="4"/>
  <c r="J13" i="4" s="1"/>
  <c r="I11" i="4"/>
  <c r="J11" i="4" s="1"/>
  <c r="I9" i="4"/>
  <c r="J9" i="4" s="1"/>
  <c r="I7" i="4"/>
  <c r="J7" i="4" s="1"/>
  <c r="I5" i="4"/>
  <c r="J5" i="4" s="1"/>
  <c r="I3" i="4"/>
  <c r="J3" i="4" s="1"/>
  <c r="I16" i="1"/>
  <c r="J16" i="1" s="1"/>
  <c r="I14" i="1"/>
  <c r="J14" i="1" s="1"/>
  <c r="I12" i="1"/>
  <c r="J12" i="1" s="1"/>
  <c r="I10" i="1"/>
  <c r="J10" i="1" s="1"/>
  <c r="I8" i="1"/>
  <c r="J8" i="1" s="1"/>
  <c r="I6" i="1"/>
  <c r="J6" i="1" s="1"/>
  <c r="I4" i="1"/>
  <c r="J4" i="1" s="1"/>
  <c r="I2" i="1"/>
  <c r="J2" i="1" s="1"/>
  <c r="I15" i="1"/>
  <c r="J15" i="1" s="1"/>
  <c r="I13" i="1"/>
  <c r="J13" i="1" s="1"/>
  <c r="I11" i="1"/>
  <c r="J11" i="1" s="1"/>
  <c r="I9" i="1"/>
  <c r="J9" i="1" s="1"/>
  <c r="I7" i="1"/>
  <c r="J7" i="1" s="1"/>
  <c r="I5" i="1"/>
  <c r="J5" i="1" s="1"/>
  <c r="I3" i="1"/>
  <c r="J3" i="1" s="1"/>
</calcChain>
</file>

<file path=xl/sharedStrings.xml><?xml version="1.0" encoding="utf-8"?>
<sst xmlns="http://schemas.openxmlformats.org/spreadsheetml/2006/main" count="336" uniqueCount="43">
  <si>
    <t>species</t>
  </si>
  <si>
    <t>phase</t>
  </si>
  <si>
    <t>cbic</t>
  </si>
  <si>
    <t>ip</t>
  </si>
  <si>
    <t>tp</t>
  </si>
  <si>
    <t>size TL</t>
  </si>
  <si>
    <t>C. bicolor (model)</t>
  </si>
  <si>
    <t>B.area = Size(TL) x 0.0312</t>
  </si>
  <si>
    <t xml:space="preserve">Enter size </t>
  </si>
  <si>
    <t xml:space="preserve">Obtain modelled </t>
  </si>
  <si>
    <t>below</t>
  </si>
  <si>
    <t>bite area here</t>
  </si>
  <si>
    <t>width low/jaw (mm)</t>
  </si>
  <si>
    <t>width upp/jaw (mm)</t>
  </si>
  <si>
    <t>area.total (cm2)</t>
  </si>
  <si>
    <t>area.total (mm2)</t>
  </si>
  <si>
    <t>area/low (mm2)</t>
  </si>
  <si>
    <t>area/upper (mm2)</t>
  </si>
  <si>
    <t>gape (mm)</t>
  </si>
  <si>
    <t>csor</t>
  </si>
  <si>
    <t>C. sordidus (model)</t>
  </si>
  <si>
    <t>B.area = 0.0231 x e (0.0919 x TL)</t>
  </si>
  <si>
    <t>cmic</t>
  </si>
  <si>
    <t>C. microrhinos (model)</t>
  </si>
  <si>
    <t>B.area = Size(TL) x 0.0253</t>
  </si>
  <si>
    <t>TL</t>
  </si>
  <si>
    <t>hlon</t>
  </si>
  <si>
    <t>B.area (cm2)</t>
  </si>
  <si>
    <t>total area cm</t>
  </si>
  <si>
    <t>srub</t>
  </si>
  <si>
    <t>B.area = 0.0165 x e (0.0945 x TL)</t>
  </si>
  <si>
    <t>H.longiceps (model)</t>
  </si>
  <si>
    <t>S. rubroviolaceus (model)</t>
  </si>
  <si>
    <t>B.area = 0.0168 x TL</t>
  </si>
  <si>
    <t>spra</t>
  </si>
  <si>
    <t>S.prasiognathos (model)</t>
  </si>
  <si>
    <t>B.area = 0.0135 x TL</t>
  </si>
  <si>
    <t>sfre</t>
  </si>
  <si>
    <t>sfor</t>
  </si>
  <si>
    <t>sdim</t>
  </si>
  <si>
    <t>sheg</t>
  </si>
  <si>
    <t>Other scarids (model)</t>
  </si>
  <si>
    <t>B.area = 0.0086 x 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</si>
</sst>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4" fillId="0" borderId="0" xfId="0" applyFont="1" applyFill="1" applyAlignment="1">
      <alignment horizontal="left"/>
    </xf>
    <xf numFmtId="2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65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Fill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[1]Cbicolor!$D$67</c:f>
              <c:strCache>
                <c:ptCount val="1"/>
                <c:pt idx="0">
                  <c:v>cm plus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8.3099261715092701E-2"/>
                  <c:y val="-0.25192615329863438"/>
                </c:manualLayout>
              </c:layout>
              <c:numFmt formatCode="General" sourceLinked="0"/>
            </c:trendlineLbl>
          </c:trendline>
          <c:xVal>
            <c:numRef>
              <c:f>[1]Cbicolor!$C$68:$C$82</c:f>
              <c:numCache>
                <c:formatCode>General</c:formatCode>
                <c:ptCount val="15"/>
                <c:pt idx="0">
                  <c:v>32.5</c:v>
                </c:pt>
                <c:pt idx="1">
                  <c:v>36.5</c:v>
                </c:pt>
                <c:pt idx="2">
                  <c:v>30.5</c:v>
                </c:pt>
                <c:pt idx="3">
                  <c:v>37.1</c:v>
                </c:pt>
                <c:pt idx="4">
                  <c:v>35.5</c:v>
                </c:pt>
                <c:pt idx="5">
                  <c:v>46</c:v>
                </c:pt>
                <c:pt idx="6">
                  <c:v>30</c:v>
                </c:pt>
                <c:pt idx="7">
                  <c:v>44</c:v>
                </c:pt>
                <c:pt idx="8">
                  <c:v>24.5</c:v>
                </c:pt>
                <c:pt idx="9">
                  <c:v>35</c:v>
                </c:pt>
                <c:pt idx="10">
                  <c:v>41.5</c:v>
                </c:pt>
                <c:pt idx="11">
                  <c:v>24</c:v>
                </c:pt>
                <c:pt idx="12">
                  <c:v>32</c:v>
                </c:pt>
                <c:pt idx="13">
                  <c:v>41</c:v>
                </c:pt>
                <c:pt idx="14">
                  <c:v>33.5</c:v>
                </c:pt>
              </c:numCache>
            </c:numRef>
          </c:xVal>
          <c:yVal>
            <c:numRef>
              <c:f>[1]Cbicolor!$D$68:$D$82</c:f>
              <c:numCache>
                <c:formatCode>General</c:formatCode>
                <c:ptCount val="15"/>
                <c:pt idx="0">
                  <c:v>0.71494650000000004</c:v>
                </c:pt>
                <c:pt idx="1">
                  <c:v>1.47287955</c:v>
                </c:pt>
                <c:pt idx="2">
                  <c:v>0.89948700000000004</c:v>
                </c:pt>
                <c:pt idx="3">
                  <c:v>1.12275675</c:v>
                </c:pt>
                <c:pt idx="4">
                  <c:v>1.0408664999999999</c:v>
                </c:pt>
                <c:pt idx="5">
                  <c:v>1.5875617499999999</c:v>
                </c:pt>
                <c:pt idx="6">
                  <c:v>0.66468749999999999</c:v>
                </c:pt>
                <c:pt idx="7">
                  <c:v>1.4838315</c:v>
                </c:pt>
                <c:pt idx="8">
                  <c:v>0.47201700000000002</c:v>
                </c:pt>
                <c:pt idx="9">
                  <c:v>1.3309514999999998</c:v>
                </c:pt>
                <c:pt idx="10">
                  <c:v>1.9096957499999996</c:v>
                </c:pt>
                <c:pt idx="11">
                  <c:v>0.81553799999999999</c:v>
                </c:pt>
                <c:pt idx="12">
                  <c:v>0.71540737499999996</c:v>
                </c:pt>
                <c:pt idx="13">
                  <c:v>1.1220873749999998</c:v>
                </c:pt>
                <c:pt idx="14">
                  <c:v>0.62215837500000004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14456"/>
        <c:axId val="517014848"/>
      </c:scatterChart>
      <c:valAx>
        <c:axId val="51701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Total</a:t>
                </a:r>
                <a:r>
                  <a:rPr lang="en-US" sz="1100" baseline="0"/>
                  <a:t> length (cm)</a:t>
                </a:r>
                <a:endParaRPr 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014848"/>
        <c:crosses val="autoZero"/>
        <c:crossBetween val="midCat"/>
      </c:valAx>
      <c:valAx>
        <c:axId val="51701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Bite area (cm2)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70144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[1]Cmicrorhinos!$D$66</c:f>
              <c:strCache>
                <c:ptCount val="1"/>
                <c:pt idx="0">
                  <c:v>area.total (cm2)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7258836395450634"/>
                  <c:y val="-0.20719087197433655"/>
                </c:manualLayout>
              </c:layout>
              <c:numFmt formatCode="General" sourceLinked="0"/>
            </c:trendlineLbl>
          </c:trendline>
          <c:xVal>
            <c:numRef>
              <c:f>[1]Cmicrorhinos!$C$67:$C$81</c:f>
              <c:numCache>
                <c:formatCode>General</c:formatCode>
                <c:ptCount val="15"/>
                <c:pt idx="0">
                  <c:v>24.5</c:v>
                </c:pt>
                <c:pt idx="1">
                  <c:v>33.5</c:v>
                </c:pt>
                <c:pt idx="2">
                  <c:v>37</c:v>
                </c:pt>
                <c:pt idx="3">
                  <c:v>37</c:v>
                </c:pt>
                <c:pt idx="4">
                  <c:v>38.700000000000003</c:v>
                </c:pt>
                <c:pt idx="5">
                  <c:v>49.5</c:v>
                </c:pt>
                <c:pt idx="6">
                  <c:v>26</c:v>
                </c:pt>
                <c:pt idx="7">
                  <c:v>31.5</c:v>
                </c:pt>
                <c:pt idx="8">
                  <c:v>25</c:v>
                </c:pt>
                <c:pt idx="9">
                  <c:v>27.5</c:v>
                </c:pt>
                <c:pt idx="10">
                  <c:v>34.200000000000003</c:v>
                </c:pt>
                <c:pt idx="11">
                  <c:v>35</c:v>
                </c:pt>
                <c:pt idx="12">
                  <c:v>39.1</c:v>
                </c:pt>
                <c:pt idx="13">
                  <c:v>57</c:v>
                </c:pt>
                <c:pt idx="14">
                  <c:v>64</c:v>
                </c:pt>
              </c:numCache>
            </c:numRef>
          </c:xVal>
          <c:yVal>
            <c:numRef>
              <c:f>[1]Cmicrorhinos!$D$67:$D$81</c:f>
              <c:numCache>
                <c:formatCode>General</c:formatCode>
                <c:ptCount val="15"/>
                <c:pt idx="0">
                  <c:v>0.47631487499999997</c:v>
                </c:pt>
                <c:pt idx="1">
                  <c:v>0.83363324999999999</c:v>
                </c:pt>
                <c:pt idx="2">
                  <c:v>0.94064249999999983</c:v>
                </c:pt>
                <c:pt idx="3">
                  <c:v>0.93677850000000007</c:v>
                </c:pt>
                <c:pt idx="4">
                  <c:v>1.0395839999999998</c:v>
                </c:pt>
                <c:pt idx="5">
                  <c:v>1.5100244999999999</c:v>
                </c:pt>
                <c:pt idx="6">
                  <c:v>0.53431874999999995</c:v>
                </c:pt>
                <c:pt idx="7">
                  <c:v>0.58537874999999995</c:v>
                </c:pt>
                <c:pt idx="8">
                  <c:v>0.48287400000000003</c:v>
                </c:pt>
                <c:pt idx="9">
                  <c:v>0.53111700000000017</c:v>
                </c:pt>
                <c:pt idx="10">
                  <c:v>0.76146749999999996</c:v>
                </c:pt>
                <c:pt idx="11">
                  <c:v>0.58656375000000005</c:v>
                </c:pt>
                <c:pt idx="12">
                  <c:v>0.87577425000000009</c:v>
                </c:pt>
                <c:pt idx="13">
                  <c:v>1.5263242499999998</c:v>
                </c:pt>
                <c:pt idx="14">
                  <c:v>1.9398719999999998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15632"/>
        <c:axId val="517016024"/>
      </c:scatterChart>
      <c:valAx>
        <c:axId val="51701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Total length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16024"/>
        <c:crosses val="autoZero"/>
        <c:crossBetween val="midCat"/>
      </c:valAx>
      <c:valAx>
        <c:axId val="517016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 i="0" baseline="0"/>
                  <a:t>Bite area (cm2)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15632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[1]Csordidus!$D$116</c:f>
              <c:strCache>
                <c:ptCount val="1"/>
                <c:pt idx="0">
                  <c:v>area.total (cm2)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43063145231846017"/>
                  <c:y val="-0.18534266550014591"/>
                </c:manualLayout>
              </c:layout>
              <c:numFmt formatCode="General" sourceLinked="0"/>
            </c:trendlineLbl>
          </c:trendline>
          <c:xVal>
            <c:numRef>
              <c:f>[1]Csordidus!$C$117:$C$134</c:f>
              <c:numCache>
                <c:formatCode>General</c:formatCode>
                <c:ptCount val="18"/>
                <c:pt idx="0">
                  <c:v>20.5</c:v>
                </c:pt>
                <c:pt idx="1">
                  <c:v>20.5</c:v>
                </c:pt>
                <c:pt idx="2">
                  <c:v>20.7</c:v>
                </c:pt>
                <c:pt idx="3">
                  <c:v>20</c:v>
                </c:pt>
                <c:pt idx="4">
                  <c:v>23</c:v>
                </c:pt>
                <c:pt idx="5">
                  <c:v>23</c:v>
                </c:pt>
                <c:pt idx="6">
                  <c:v>23.5</c:v>
                </c:pt>
                <c:pt idx="7">
                  <c:v>24</c:v>
                </c:pt>
                <c:pt idx="8">
                  <c:v>25.4</c:v>
                </c:pt>
                <c:pt idx="9">
                  <c:v>23.5</c:v>
                </c:pt>
                <c:pt idx="10">
                  <c:v>26</c:v>
                </c:pt>
                <c:pt idx="11">
                  <c:v>22.7</c:v>
                </c:pt>
                <c:pt idx="12">
                  <c:v>28.5</c:v>
                </c:pt>
                <c:pt idx="13">
                  <c:v>30.5</c:v>
                </c:pt>
                <c:pt idx="14">
                  <c:v>20.9</c:v>
                </c:pt>
                <c:pt idx="15">
                  <c:v>19.8</c:v>
                </c:pt>
                <c:pt idx="16">
                  <c:v>15.5</c:v>
                </c:pt>
                <c:pt idx="17">
                  <c:v>15.4</c:v>
                </c:pt>
              </c:numCache>
            </c:numRef>
          </c:xVal>
          <c:yVal>
            <c:numRef>
              <c:f>[1]Csordidus!$D$117:$D$134</c:f>
              <c:numCache>
                <c:formatCode>General</c:formatCode>
                <c:ptCount val="18"/>
                <c:pt idx="0">
                  <c:v>0.12431999999999999</c:v>
                </c:pt>
                <c:pt idx="1">
                  <c:v>0.10986225000000001</c:v>
                </c:pt>
                <c:pt idx="2">
                  <c:v>8.9279550000000013E-2</c:v>
                </c:pt>
                <c:pt idx="3">
                  <c:v>0.11553000000000001</c:v>
                </c:pt>
                <c:pt idx="4">
                  <c:v>0.16732500000000003</c:v>
                </c:pt>
                <c:pt idx="5">
                  <c:v>0.1417215</c:v>
                </c:pt>
                <c:pt idx="6">
                  <c:v>0.204765</c:v>
                </c:pt>
                <c:pt idx="7">
                  <c:v>0.16322925000000002</c:v>
                </c:pt>
                <c:pt idx="8">
                  <c:v>0.27066000000000001</c:v>
                </c:pt>
                <c:pt idx="9">
                  <c:v>0.21415575000000001</c:v>
                </c:pt>
                <c:pt idx="10">
                  <c:v>0.18257400000000001</c:v>
                </c:pt>
                <c:pt idx="11">
                  <c:v>0.18399149999999997</c:v>
                </c:pt>
                <c:pt idx="12">
                  <c:v>0.37213049999999998</c:v>
                </c:pt>
                <c:pt idx="13">
                  <c:v>0.50066250000000001</c:v>
                </c:pt>
                <c:pt idx="14">
                  <c:v>0.38424499999999995</c:v>
                </c:pt>
                <c:pt idx="15">
                  <c:v>0.24934300000000001</c:v>
                </c:pt>
                <c:pt idx="16">
                  <c:v>0.12105600000000002</c:v>
                </c:pt>
                <c:pt idx="17">
                  <c:v>9.4274999999999998E-2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16808"/>
        <c:axId val="489000696"/>
      </c:scatterChart>
      <c:valAx>
        <c:axId val="517016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Total length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000696"/>
        <c:crosses val="autoZero"/>
        <c:crossBetween val="midCat"/>
      </c:valAx>
      <c:valAx>
        <c:axId val="489000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Bite area (cm2)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016808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H.longiceps!$C$25</c:f>
              <c:strCache>
                <c:ptCount val="1"/>
                <c:pt idx="0">
                  <c:v>area.total (cm2)</c:v>
                </c:pt>
              </c:strCache>
            </c:strRef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2164785651793526"/>
                  <c:y val="-0.2196923301254011"/>
                </c:manualLayout>
              </c:layout>
              <c:numFmt formatCode="General" sourceLinked="0"/>
            </c:trendlineLbl>
          </c:trendline>
          <c:xVal>
            <c:numRef>
              <c:f>H.longiceps!$B$26:$B$47</c:f>
              <c:numCache>
                <c:formatCode>General</c:formatCode>
                <c:ptCount val="22"/>
                <c:pt idx="0">
                  <c:v>21.5</c:v>
                </c:pt>
                <c:pt idx="1">
                  <c:v>21.7</c:v>
                </c:pt>
                <c:pt idx="2">
                  <c:v>22.5</c:v>
                </c:pt>
                <c:pt idx="3">
                  <c:v>22.5</c:v>
                </c:pt>
                <c:pt idx="4">
                  <c:v>22.5</c:v>
                </c:pt>
                <c:pt idx="5">
                  <c:v>23.1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25.1</c:v>
                </c:pt>
                <c:pt idx="10">
                  <c:v>25.2</c:v>
                </c:pt>
                <c:pt idx="11">
                  <c:v>26.3</c:v>
                </c:pt>
                <c:pt idx="12">
                  <c:v>27</c:v>
                </c:pt>
                <c:pt idx="13">
                  <c:v>29</c:v>
                </c:pt>
                <c:pt idx="14">
                  <c:v>29.1</c:v>
                </c:pt>
                <c:pt idx="15">
                  <c:v>29.5</c:v>
                </c:pt>
                <c:pt idx="16">
                  <c:v>33.5</c:v>
                </c:pt>
                <c:pt idx="17">
                  <c:v>34</c:v>
                </c:pt>
                <c:pt idx="18">
                  <c:v>34.200000000000003</c:v>
                </c:pt>
                <c:pt idx="19">
                  <c:v>34.5</c:v>
                </c:pt>
                <c:pt idx="20">
                  <c:v>36</c:v>
                </c:pt>
                <c:pt idx="21">
                  <c:v>37.5</c:v>
                </c:pt>
              </c:numCache>
            </c:numRef>
          </c:xVal>
          <c:yVal>
            <c:numRef>
              <c:f>H.longiceps!$C$26:$C$47</c:f>
              <c:numCache>
                <c:formatCode>General</c:formatCode>
                <c:ptCount val="22"/>
                <c:pt idx="0">
                  <c:v>9.5341999999999996E-2</c:v>
                </c:pt>
                <c:pt idx="1">
                  <c:v>0.11287199999999999</c:v>
                </c:pt>
                <c:pt idx="2">
                  <c:v>0.16227899999999998</c:v>
                </c:pt>
                <c:pt idx="3">
                  <c:v>0.128304</c:v>
                </c:pt>
                <c:pt idx="4">
                  <c:v>0.14349100000000001</c:v>
                </c:pt>
                <c:pt idx="5">
                  <c:v>0.1574265</c:v>
                </c:pt>
                <c:pt idx="6">
                  <c:v>0.14127000000000001</c:v>
                </c:pt>
                <c:pt idx="7">
                  <c:v>0.17404350000000002</c:v>
                </c:pt>
                <c:pt idx="8">
                  <c:v>0.25375500000000001</c:v>
                </c:pt>
                <c:pt idx="9">
                  <c:v>0.14926499999999998</c:v>
                </c:pt>
                <c:pt idx="10">
                  <c:v>0.19326450000000001</c:v>
                </c:pt>
                <c:pt idx="11">
                  <c:v>0.31972225000000004</c:v>
                </c:pt>
                <c:pt idx="12">
                  <c:v>0.23672750000000001</c:v>
                </c:pt>
                <c:pt idx="13">
                  <c:v>0.21645599999999998</c:v>
                </c:pt>
                <c:pt idx="14">
                  <c:v>0.21970200000000001</c:v>
                </c:pt>
                <c:pt idx="15">
                  <c:v>0.17451824999999999</c:v>
                </c:pt>
                <c:pt idx="16">
                  <c:v>0.3131505</c:v>
                </c:pt>
                <c:pt idx="17">
                  <c:v>0.60004975000000005</c:v>
                </c:pt>
                <c:pt idx="18">
                  <c:v>0.38390400000000002</c:v>
                </c:pt>
                <c:pt idx="19">
                  <c:v>0.52567300000000006</c:v>
                </c:pt>
                <c:pt idx="20">
                  <c:v>0.36695999999999995</c:v>
                </c:pt>
                <c:pt idx="21">
                  <c:v>0.67358675000000001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02264"/>
        <c:axId val="489001872"/>
      </c:scatterChart>
      <c:valAx>
        <c:axId val="489002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Total lenght</a:t>
                </a:r>
                <a:r>
                  <a:rPr lang="en-US" sz="1100" baseline="0"/>
                  <a:t> (cm)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001872"/>
        <c:crosses val="autoZero"/>
        <c:crossBetween val="midCat"/>
      </c:valAx>
      <c:valAx>
        <c:axId val="489001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Bite area (cm2)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002264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S.rubroviolaceus!$C$17</c:f>
              <c:strCache>
                <c:ptCount val="1"/>
                <c:pt idx="0">
                  <c:v>area.total (cm2)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2540266841644816"/>
                  <c:y val="-0.20361074657334499"/>
                </c:manualLayout>
              </c:layout>
              <c:numFmt formatCode="General" sourceLinked="0"/>
            </c:trendlineLbl>
          </c:trendline>
          <c:xVal>
            <c:numRef>
              <c:f>S.rubroviolaceus!$B$18:$B$29</c:f>
              <c:numCache>
                <c:formatCode>General</c:formatCode>
                <c:ptCount val="12"/>
                <c:pt idx="0">
                  <c:v>24.1</c:v>
                </c:pt>
                <c:pt idx="1">
                  <c:v>27</c:v>
                </c:pt>
                <c:pt idx="2">
                  <c:v>27.1</c:v>
                </c:pt>
                <c:pt idx="3">
                  <c:v>31.5</c:v>
                </c:pt>
                <c:pt idx="4">
                  <c:v>33.5</c:v>
                </c:pt>
                <c:pt idx="5">
                  <c:v>33.6</c:v>
                </c:pt>
                <c:pt idx="6">
                  <c:v>36</c:v>
                </c:pt>
                <c:pt idx="7">
                  <c:v>36</c:v>
                </c:pt>
                <c:pt idx="8">
                  <c:v>42</c:v>
                </c:pt>
                <c:pt idx="9">
                  <c:v>44.3</c:v>
                </c:pt>
                <c:pt idx="10">
                  <c:v>45</c:v>
                </c:pt>
                <c:pt idx="11">
                  <c:v>46.2</c:v>
                </c:pt>
              </c:numCache>
            </c:numRef>
          </c:xVal>
          <c:yVal>
            <c:numRef>
              <c:f>S.rubroviolaceus!$C$18:$C$29</c:f>
              <c:numCache>
                <c:formatCode>General</c:formatCode>
                <c:ptCount val="12"/>
                <c:pt idx="0">
                  <c:v>0.20265250000000001</c:v>
                </c:pt>
                <c:pt idx="1">
                  <c:v>0.42653699999999994</c:v>
                </c:pt>
                <c:pt idx="2">
                  <c:v>0.41259299999999999</c:v>
                </c:pt>
                <c:pt idx="3">
                  <c:v>0.43661149999999993</c:v>
                </c:pt>
                <c:pt idx="4">
                  <c:v>0.38506249999999992</c:v>
                </c:pt>
                <c:pt idx="5">
                  <c:v>0.28862499999999996</c:v>
                </c:pt>
                <c:pt idx="6">
                  <c:v>0.80318699999999987</c:v>
                </c:pt>
                <c:pt idx="7">
                  <c:v>0.46371000000000007</c:v>
                </c:pt>
                <c:pt idx="8">
                  <c:v>0.8955240000000001</c:v>
                </c:pt>
                <c:pt idx="9">
                  <c:v>0.73410624999999996</c:v>
                </c:pt>
                <c:pt idx="10">
                  <c:v>0.86600124999999994</c:v>
                </c:pt>
                <c:pt idx="11">
                  <c:v>0.99740700000000004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01088"/>
        <c:axId val="488999128"/>
      </c:scatterChart>
      <c:valAx>
        <c:axId val="4890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Total</a:t>
                </a:r>
                <a:r>
                  <a:rPr lang="en-US" sz="1100" baseline="0"/>
                  <a:t> length (cm)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999128"/>
        <c:crosses val="autoZero"/>
        <c:crossBetween val="midCat"/>
      </c:valAx>
      <c:valAx>
        <c:axId val="488999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Bite area (Cm2)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253127004957713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89001088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'S. prasiognathos'!$C$13</c:f>
              <c:strCache>
                <c:ptCount val="1"/>
                <c:pt idx="0">
                  <c:v>area.total (cm2)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0485826771653555"/>
                  <c:y val="-0.18436862058909309"/>
                </c:manualLayout>
              </c:layout>
              <c:numFmt formatCode="General" sourceLinked="0"/>
            </c:trendlineLbl>
          </c:trendline>
          <c:xVal>
            <c:numRef>
              <c:f>'S. prasiognathos'!$B$14:$B$22</c:f>
              <c:numCache>
                <c:formatCode>General</c:formatCode>
                <c:ptCount val="9"/>
                <c:pt idx="0">
                  <c:v>22</c:v>
                </c:pt>
                <c:pt idx="1">
                  <c:v>27</c:v>
                </c:pt>
                <c:pt idx="2">
                  <c:v>27.6</c:v>
                </c:pt>
                <c:pt idx="3">
                  <c:v>28</c:v>
                </c:pt>
                <c:pt idx="4">
                  <c:v>29.3</c:v>
                </c:pt>
                <c:pt idx="5">
                  <c:v>30.5</c:v>
                </c:pt>
                <c:pt idx="6">
                  <c:v>34</c:v>
                </c:pt>
                <c:pt idx="7">
                  <c:v>34.299999999999997</c:v>
                </c:pt>
                <c:pt idx="8">
                  <c:v>42</c:v>
                </c:pt>
              </c:numCache>
            </c:numRef>
          </c:xVal>
          <c:yVal>
            <c:numRef>
              <c:f>'S. prasiognathos'!$C$14:$C$22</c:f>
              <c:numCache>
                <c:formatCode>General</c:formatCode>
                <c:ptCount val="9"/>
                <c:pt idx="0">
                  <c:v>0.21134699999999998</c:v>
                </c:pt>
                <c:pt idx="1">
                  <c:v>0.33156899999999995</c:v>
                </c:pt>
                <c:pt idx="2">
                  <c:v>0.47318599999999994</c:v>
                </c:pt>
                <c:pt idx="3">
                  <c:v>0.39031199999999999</c:v>
                </c:pt>
                <c:pt idx="4">
                  <c:v>0.24965000000000004</c:v>
                </c:pt>
                <c:pt idx="5">
                  <c:v>0.38914199999999993</c:v>
                </c:pt>
                <c:pt idx="6">
                  <c:v>0.45172399999999996</c:v>
                </c:pt>
                <c:pt idx="7">
                  <c:v>0.39245625000000006</c:v>
                </c:pt>
                <c:pt idx="8">
                  <c:v>0.73803800000000008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95992"/>
        <c:axId val="488998344"/>
      </c:scatterChart>
      <c:valAx>
        <c:axId val="48899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Total Length 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998344"/>
        <c:crosses val="autoZero"/>
        <c:crossBetween val="midCat"/>
      </c:valAx>
      <c:valAx>
        <c:axId val="48899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Bite area (cm2)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995992"/>
        <c:crosses val="autoZero"/>
        <c:crossBetween val="midCat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'Other scarus'!$J$1</c:f>
              <c:strCache>
                <c:ptCount val="1"/>
                <c:pt idx="0">
                  <c:v>area.total (cm2)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4172447506561679"/>
                  <c:y val="-0.19473206474190732"/>
                </c:manualLayout>
              </c:layout>
              <c:numFmt formatCode="General" sourceLinked="0"/>
            </c:trendlineLbl>
          </c:trendline>
          <c:xVal>
            <c:numRef>
              <c:f>'Other scarus'!$C$2:$C$15</c:f>
              <c:numCache>
                <c:formatCode>0.000</c:formatCode>
                <c:ptCount val="14"/>
                <c:pt idx="0">
                  <c:v>21.3</c:v>
                </c:pt>
                <c:pt idx="1">
                  <c:v>22.7</c:v>
                </c:pt>
                <c:pt idx="2">
                  <c:v>23.7</c:v>
                </c:pt>
                <c:pt idx="3">
                  <c:v>25.3</c:v>
                </c:pt>
                <c:pt idx="4">
                  <c:v>25.5</c:v>
                </c:pt>
                <c:pt idx="5">
                  <c:v>26.2</c:v>
                </c:pt>
                <c:pt idx="6">
                  <c:v>27.4</c:v>
                </c:pt>
                <c:pt idx="7">
                  <c:v>28</c:v>
                </c:pt>
                <c:pt idx="8">
                  <c:v>28.3</c:v>
                </c:pt>
                <c:pt idx="9">
                  <c:v>29.4</c:v>
                </c:pt>
                <c:pt idx="10">
                  <c:v>30.3</c:v>
                </c:pt>
                <c:pt idx="11">
                  <c:v>32.700000000000003</c:v>
                </c:pt>
                <c:pt idx="12">
                  <c:v>33</c:v>
                </c:pt>
                <c:pt idx="13">
                  <c:v>33.299999999999997</c:v>
                </c:pt>
              </c:numCache>
            </c:numRef>
          </c:xVal>
          <c:yVal>
            <c:numRef>
              <c:f>'Other scarus'!$J$2:$J$15</c:f>
              <c:numCache>
                <c:formatCode>0.00</c:formatCode>
                <c:ptCount val="14"/>
                <c:pt idx="0">
                  <c:v>0.11744199999999999</c:v>
                </c:pt>
                <c:pt idx="1">
                  <c:v>0.167544</c:v>
                </c:pt>
                <c:pt idx="2">
                  <c:v>0.21388125000000002</c:v>
                </c:pt>
                <c:pt idx="3">
                  <c:v>0.244755</c:v>
                </c:pt>
                <c:pt idx="4">
                  <c:v>0.19623780000000005</c:v>
                </c:pt>
                <c:pt idx="5">
                  <c:v>0.27155600000000002</c:v>
                </c:pt>
                <c:pt idx="6">
                  <c:v>0.28675249999999997</c:v>
                </c:pt>
                <c:pt idx="7">
                  <c:v>0.27679049999999994</c:v>
                </c:pt>
                <c:pt idx="8">
                  <c:v>0.20324650000000002</c:v>
                </c:pt>
                <c:pt idx="9">
                  <c:v>0.17869799999999997</c:v>
                </c:pt>
                <c:pt idx="10">
                  <c:v>0.22523500000000002</c:v>
                </c:pt>
                <c:pt idx="11">
                  <c:v>0.29653649999999998</c:v>
                </c:pt>
                <c:pt idx="12">
                  <c:v>0.30287275000000002</c:v>
                </c:pt>
                <c:pt idx="13">
                  <c:v>0.34200000000000003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95600"/>
        <c:axId val="488998736"/>
      </c:scatterChart>
      <c:valAx>
        <c:axId val="48899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Total</a:t>
                </a:r>
                <a:r>
                  <a:rPr lang="en-US" sz="1100" baseline="0"/>
                  <a:t> length (cm)</a:t>
                </a:r>
                <a:endParaRPr lang="en-US" sz="1100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488998736"/>
        <c:crosses val="autoZero"/>
        <c:crossBetween val="midCat"/>
      </c:valAx>
      <c:valAx>
        <c:axId val="48899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Bite area (cm2)</a:t>
                </a:r>
              </a:p>
            </c:rich>
          </c:tx>
          <c:layout>
            <c:manualLayout>
              <c:xMode val="edge"/>
              <c:yMode val="edge"/>
              <c:x val="1.3888888888888897E-2"/>
              <c:y val="0.2456962671332750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88995600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17</xdr:row>
      <xdr:rowOff>9524</xdr:rowOff>
    </xdr:from>
    <xdr:to>
      <xdr:col>9</xdr:col>
      <xdr:colOff>381000</xdr:colOff>
      <xdr:row>31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17</xdr:row>
      <xdr:rowOff>0</xdr:rowOff>
    </xdr:from>
    <xdr:to>
      <xdr:col>9</xdr:col>
      <xdr:colOff>9525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21</xdr:row>
      <xdr:rowOff>0</xdr:rowOff>
    </xdr:from>
    <xdr:to>
      <xdr:col>9</xdr:col>
      <xdr:colOff>114300</xdr:colOff>
      <xdr:row>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23</xdr:row>
      <xdr:rowOff>161925</xdr:rowOff>
    </xdr:from>
    <xdr:to>
      <xdr:col>9</xdr:col>
      <xdr:colOff>323850</xdr:colOff>
      <xdr:row>38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15</xdr:row>
      <xdr:rowOff>180975</xdr:rowOff>
    </xdr:from>
    <xdr:to>
      <xdr:col>9</xdr:col>
      <xdr:colOff>342900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11</xdr:row>
      <xdr:rowOff>0</xdr:rowOff>
    </xdr:from>
    <xdr:to>
      <xdr:col>9</xdr:col>
      <xdr:colOff>304800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18</xdr:row>
      <xdr:rowOff>9525</xdr:rowOff>
    </xdr:from>
    <xdr:to>
      <xdr:col>9</xdr:col>
      <xdr:colOff>19050</xdr:colOff>
      <xdr:row>32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.%20PGI%20Source%20of%20B.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Thesis+NFWF"/>
      <sheetName val="Thesis(AllSpp)"/>
      <sheetName val="NFWF2009"/>
      <sheetName val="NFWFSelected"/>
      <sheetName val="Cbicolor"/>
      <sheetName val="Cmicrorhinos"/>
      <sheetName val="Csordidus"/>
      <sheetName val="Hlongiceps"/>
      <sheetName val="Srubro"/>
      <sheetName val="Sprasio"/>
      <sheetName val="Others"/>
      <sheetName val="S.rivulatus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7">
          <cell r="D67" t="str">
            <v>cm plus</v>
          </cell>
        </row>
        <row r="68">
          <cell r="C68">
            <v>32.5</v>
          </cell>
          <cell r="D68">
            <v>0.71494650000000004</v>
          </cell>
        </row>
        <row r="69">
          <cell r="C69">
            <v>36.5</v>
          </cell>
          <cell r="D69">
            <v>1.47287955</v>
          </cell>
        </row>
        <row r="70">
          <cell r="C70">
            <v>30.5</v>
          </cell>
          <cell r="D70">
            <v>0.89948700000000004</v>
          </cell>
        </row>
        <row r="71">
          <cell r="C71">
            <v>37.1</v>
          </cell>
          <cell r="D71">
            <v>1.12275675</v>
          </cell>
        </row>
        <row r="72">
          <cell r="C72">
            <v>35.5</v>
          </cell>
          <cell r="D72">
            <v>1.0408664999999999</v>
          </cell>
        </row>
        <row r="73">
          <cell r="C73">
            <v>46</v>
          </cell>
          <cell r="D73">
            <v>1.5875617499999999</v>
          </cell>
        </row>
        <row r="74">
          <cell r="C74">
            <v>30</v>
          </cell>
          <cell r="D74">
            <v>0.66468749999999999</v>
          </cell>
        </row>
        <row r="75">
          <cell r="C75">
            <v>44</v>
          </cell>
          <cell r="D75">
            <v>1.4838315</v>
          </cell>
        </row>
        <row r="76">
          <cell r="C76">
            <v>24.5</v>
          </cell>
          <cell r="D76">
            <v>0.47201700000000002</v>
          </cell>
        </row>
        <row r="77">
          <cell r="C77">
            <v>35</v>
          </cell>
          <cell r="D77">
            <v>1.3309514999999998</v>
          </cell>
        </row>
        <row r="78">
          <cell r="C78">
            <v>41.5</v>
          </cell>
          <cell r="D78">
            <v>1.9096957499999996</v>
          </cell>
        </row>
        <row r="79">
          <cell r="C79">
            <v>24</v>
          </cell>
          <cell r="D79">
            <v>0.81553799999999999</v>
          </cell>
        </row>
        <row r="80">
          <cell r="C80">
            <v>32</v>
          </cell>
          <cell r="D80">
            <v>0.71540737499999996</v>
          </cell>
        </row>
        <row r="81">
          <cell r="C81">
            <v>41</v>
          </cell>
          <cell r="D81">
            <v>1.1220873749999998</v>
          </cell>
        </row>
        <row r="82">
          <cell r="C82">
            <v>33.5</v>
          </cell>
          <cell r="D82">
            <v>0.62215837500000004</v>
          </cell>
        </row>
      </sheetData>
      <sheetData sheetId="6">
        <row r="25">
          <cell r="D25" t="str">
            <v>cm plus</v>
          </cell>
        </row>
        <row r="66">
          <cell r="D66" t="str">
            <v>area.total (cm2)</v>
          </cell>
        </row>
        <row r="67">
          <cell r="C67">
            <v>24.5</v>
          </cell>
          <cell r="D67">
            <v>0.47631487499999997</v>
          </cell>
        </row>
        <row r="68">
          <cell r="C68">
            <v>33.5</v>
          </cell>
          <cell r="D68">
            <v>0.83363324999999999</v>
          </cell>
        </row>
        <row r="69">
          <cell r="C69">
            <v>37</v>
          </cell>
          <cell r="D69">
            <v>0.94064249999999983</v>
          </cell>
        </row>
        <row r="70">
          <cell r="C70">
            <v>37</v>
          </cell>
          <cell r="D70">
            <v>0.93677850000000007</v>
          </cell>
        </row>
        <row r="71">
          <cell r="C71">
            <v>38.700000000000003</v>
          </cell>
          <cell r="D71">
            <v>1.0395839999999998</v>
          </cell>
        </row>
        <row r="72">
          <cell r="C72">
            <v>49.5</v>
          </cell>
          <cell r="D72">
            <v>1.5100244999999999</v>
          </cell>
        </row>
        <row r="73">
          <cell r="C73">
            <v>26</v>
          </cell>
          <cell r="D73">
            <v>0.53431874999999995</v>
          </cell>
        </row>
        <row r="74">
          <cell r="C74">
            <v>31.5</v>
          </cell>
          <cell r="D74">
            <v>0.58537874999999995</v>
          </cell>
        </row>
        <row r="75">
          <cell r="C75">
            <v>25</v>
          </cell>
          <cell r="D75">
            <v>0.48287400000000003</v>
          </cell>
        </row>
        <row r="76">
          <cell r="C76">
            <v>27.5</v>
          </cell>
          <cell r="D76">
            <v>0.53111700000000017</v>
          </cell>
        </row>
        <row r="77">
          <cell r="C77">
            <v>34.200000000000003</v>
          </cell>
          <cell r="D77">
            <v>0.76146749999999996</v>
          </cell>
        </row>
        <row r="78">
          <cell r="C78">
            <v>35</v>
          </cell>
          <cell r="D78">
            <v>0.58656375000000005</v>
          </cell>
        </row>
        <row r="79">
          <cell r="C79">
            <v>39.1</v>
          </cell>
          <cell r="D79">
            <v>0.87577425000000009</v>
          </cell>
        </row>
        <row r="80">
          <cell r="C80">
            <v>57</v>
          </cell>
          <cell r="D80">
            <v>1.5263242499999998</v>
          </cell>
        </row>
        <row r="81">
          <cell r="C81">
            <v>64</v>
          </cell>
          <cell r="D81">
            <v>1.9398719999999998</v>
          </cell>
        </row>
      </sheetData>
      <sheetData sheetId="7">
        <row r="68">
          <cell r="D68" t="str">
            <v>area</v>
          </cell>
        </row>
        <row r="116">
          <cell r="D116" t="str">
            <v>area.total (cm2)</v>
          </cell>
        </row>
        <row r="117">
          <cell r="C117">
            <v>20.5</v>
          </cell>
          <cell r="D117">
            <v>0.12431999999999999</v>
          </cell>
        </row>
        <row r="118">
          <cell r="C118">
            <v>20.5</v>
          </cell>
          <cell r="D118">
            <v>0.10986225000000001</v>
          </cell>
        </row>
        <row r="119">
          <cell r="C119">
            <v>20.7</v>
          </cell>
          <cell r="D119">
            <v>8.9279550000000013E-2</v>
          </cell>
        </row>
        <row r="120">
          <cell r="C120">
            <v>20</v>
          </cell>
          <cell r="D120">
            <v>0.11553000000000001</v>
          </cell>
        </row>
        <row r="121">
          <cell r="C121">
            <v>23</v>
          </cell>
          <cell r="D121">
            <v>0.16732500000000003</v>
          </cell>
        </row>
        <row r="122">
          <cell r="C122">
            <v>23</v>
          </cell>
          <cell r="D122">
            <v>0.1417215</v>
          </cell>
        </row>
        <row r="123">
          <cell r="C123">
            <v>23.5</v>
          </cell>
          <cell r="D123">
            <v>0.204765</v>
          </cell>
        </row>
        <row r="124">
          <cell r="C124">
            <v>24</v>
          </cell>
          <cell r="D124">
            <v>0.16322925000000002</v>
          </cell>
        </row>
        <row r="125">
          <cell r="C125">
            <v>25.4</v>
          </cell>
          <cell r="D125">
            <v>0.27066000000000001</v>
          </cell>
        </row>
        <row r="126">
          <cell r="C126">
            <v>23.5</v>
          </cell>
          <cell r="D126">
            <v>0.21415575000000001</v>
          </cell>
        </row>
        <row r="127">
          <cell r="C127">
            <v>26</v>
          </cell>
          <cell r="D127">
            <v>0.18257400000000001</v>
          </cell>
        </row>
        <row r="128">
          <cell r="C128">
            <v>22.7</v>
          </cell>
          <cell r="D128">
            <v>0.18399149999999997</v>
          </cell>
        </row>
        <row r="129">
          <cell r="C129">
            <v>28.5</v>
          </cell>
          <cell r="D129">
            <v>0.37213049999999998</v>
          </cell>
        </row>
        <row r="130">
          <cell r="C130">
            <v>30.5</v>
          </cell>
          <cell r="D130">
            <v>0.50066250000000001</v>
          </cell>
        </row>
        <row r="131">
          <cell r="C131">
            <v>20.9</v>
          </cell>
          <cell r="D131">
            <v>0.38424499999999995</v>
          </cell>
        </row>
        <row r="132">
          <cell r="C132">
            <v>19.8</v>
          </cell>
          <cell r="D132">
            <v>0.24934300000000001</v>
          </cell>
        </row>
        <row r="133">
          <cell r="C133">
            <v>15.5</v>
          </cell>
          <cell r="D133">
            <v>0.12105600000000002</v>
          </cell>
        </row>
        <row r="134">
          <cell r="C134">
            <v>15.4</v>
          </cell>
          <cell r="D134">
            <v>9.4274999999999998E-2</v>
          </cell>
        </row>
      </sheetData>
      <sheetData sheetId="8" refreshError="1"/>
      <sheetData sheetId="9">
        <row r="58">
          <cell r="D58" t="str">
            <v>total area cm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J19" sqref="J19"/>
    </sheetView>
  </sheetViews>
  <sheetFormatPr defaultColWidth="9.109375" defaultRowHeight="14.4" x14ac:dyDescent="0.3"/>
  <cols>
    <col min="1" max="1" width="7.5546875" style="3" bestFit="1" customWidth="1"/>
    <col min="2" max="2" width="6.6640625" style="3" bestFit="1" customWidth="1"/>
    <col min="3" max="4" width="12" style="3" bestFit="1" customWidth="1"/>
    <col min="5" max="5" width="19.44140625" style="3" bestFit="1" customWidth="1"/>
    <col min="6" max="6" width="23.109375" style="3" bestFit="1" customWidth="1"/>
    <col min="7" max="7" width="16.5546875" style="3" bestFit="1" customWidth="1"/>
    <col min="8" max="8" width="17.5546875" style="3" bestFit="1" customWidth="1"/>
    <col min="9" max="9" width="16" style="3" bestFit="1" customWidth="1"/>
    <col min="10" max="10" width="15.109375" style="2" bestFit="1" customWidth="1"/>
    <col min="11" max="11" width="10.5546875" style="2" bestFit="1" customWidth="1"/>
    <col min="12" max="12" width="11.109375" style="2" bestFit="1" customWidth="1"/>
    <col min="13" max="13" width="10.5546875" style="2" bestFit="1" customWidth="1"/>
    <col min="14" max="14" width="11.109375" style="2" bestFit="1" customWidth="1"/>
    <col min="15" max="15" width="8" style="2" bestFit="1" customWidth="1"/>
    <col min="16" max="17" width="12" style="2" bestFit="1" customWidth="1"/>
    <col min="18" max="18" width="11.6640625" style="2" bestFit="1" customWidth="1"/>
    <col min="19" max="19" width="12" style="2" bestFit="1" customWidth="1"/>
    <col min="20" max="16384" width="9.109375" style="2"/>
  </cols>
  <sheetData>
    <row r="1" spans="1:17" x14ac:dyDescent="0.3">
      <c r="A1" s="11" t="s">
        <v>0</v>
      </c>
      <c r="B1" s="12" t="s">
        <v>1</v>
      </c>
      <c r="C1" s="12" t="s">
        <v>5</v>
      </c>
      <c r="D1" s="1" t="s">
        <v>18</v>
      </c>
      <c r="E1" s="12" t="s">
        <v>12</v>
      </c>
      <c r="F1" s="12" t="s">
        <v>13</v>
      </c>
      <c r="G1" s="1" t="s">
        <v>16</v>
      </c>
      <c r="H1" s="1" t="s">
        <v>17</v>
      </c>
      <c r="I1" s="1" t="s">
        <v>15</v>
      </c>
      <c r="J1" s="1" t="s">
        <v>14</v>
      </c>
      <c r="Q1" s="1"/>
    </row>
    <row r="2" spans="1:17" x14ac:dyDescent="0.3">
      <c r="A2" s="14" t="s">
        <v>2</v>
      </c>
      <c r="B2" s="12" t="s">
        <v>3</v>
      </c>
      <c r="C2" s="26">
        <v>32.5</v>
      </c>
      <c r="D2" s="5">
        <v>10.425000000000001</v>
      </c>
      <c r="E2" s="12">
        <v>7.0339999999999998</v>
      </c>
      <c r="F2" s="12">
        <v>6.6820000000000004</v>
      </c>
      <c r="G2" s="5">
        <f t="shared" ref="G2:G16" si="0">E2*(D2/2)</f>
        <v>36.664725000000004</v>
      </c>
      <c r="H2" s="19">
        <f t="shared" ref="H2:H16" si="1">F2*(D2/2)</f>
        <v>34.829925000000003</v>
      </c>
      <c r="I2" s="5">
        <f>SUM(G2:H2)</f>
        <v>71.494650000000007</v>
      </c>
      <c r="J2" s="1">
        <f>I2/100</f>
        <v>0.71494650000000004</v>
      </c>
      <c r="Q2" s="5"/>
    </row>
    <row r="3" spans="1:17" x14ac:dyDescent="0.3">
      <c r="A3" s="14" t="s">
        <v>2</v>
      </c>
      <c r="B3" s="12" t="s">
        <v>3</v>
      </c>
      <c r="C3" s="26">
        <v>36.5</v>
      </c>
      <c r="D3" s="5">
        <v>16.41</v>
      </c>
      <c r="E3" s="12">
        <v>9.1430000000000007</v>
      </c>
      <c r="F3" s="12">
        <v>8.8079999999999998</v>
      </c>
      <c r="G3" s="5">
        <f t="shared" si="0"/>
        <v>75.018315000000001</v>
      </c>
      <c r="H3" s="19">
        <f t="shared" si="1"/>
        <v>72.269639999999995</v>
      </c>
      <c r="I3" s="5">
        <f t="shared" ref="I3:I16" si="2">SUM(G3:H3)</f>
        <v>147.28795500000001</v>
      </c>
      <c r="J3" s="1">
        <f t="shared" ref="J3:J16" si="3">I3/100</f>
        <v>1.47287955</v>
      </c>
      <c r="Q3" s="5"/>
    </row>
    <row r="4" spans="1:17" x14ac:dyDescent="0.3">
      <c r="A4" s="14" t="s">
        <v>2</v>
      </c>
      <c r="B4" s="12" t="s">
        <v>3</v>
      </c>
      <c r="C4" s="26">
        <v>30.5</v>
      </c>
      <c r="D4" s="5">
        <v>15.299999999999999</v>
      </c>
      <c r="E4" s="12">
        <v>5.6840000000000002</v>
      </c>
      <c r="F4" s="12">
        <v>6.0739999999999998</v>
      </c>
      <c r="G4" s="5">
        <f t="shared" si="0"/>
        <v>43.482599999999998</v>
      </c>
      <c r="H4" s="19">
        <f t="shared" si="1"/>
        <v>46.466099999999997</v>
      </c>
      <c r="I4" s="5">
        <f t="shared" si="2"/>
        <v>89.948700000000002</v>
      </c>
      <c r="J4" s="1">
        <f t="shared" si="3"/>
        <v>0.89948700000000004</v>
      </c>
      <c r="Q4" s="5"/>
    </row>
    <row r="5" spans="1:17" x14ac:dyDescent="0.3">
      <c r="A5" s="14" t="s">
        <v>2</v>
      </c>
      <c r="B5" s="12" t="s">
        <v>3</v>
      </c>
      <c r="C5" s="26">
        <v>37.1</v>
      </c>
      <c r="D5" s="5">
        <v>13.049999999999999</v>
      </c>
      <c r="E5" s="12">
        <v>8.5440000000000005</v>
      </c>
      <c r="F5" s="12">
        <v>8.6630000000000003</v>
      </c>
      <c r="G5" s="5">
        <f t="shared" si="0"/>
        <v>55.749600000000001</v>
      </c>
      <c r="H5" s="19">
        <f t="shared" si="1"/>
        <v>56.526074999999999</v>
      </c>
      <c r="I5" s="5">
        <f t="shared" si="2"/>
        <v>112.27567500000001</v>
      </c>
      <c r="J5" s="1">
        <f t="shared" si="3"/>
        <v>1.12275675</v>
      </c>
      <c r="Q5" s="5"/>
    </row>
    <row r="6" spans="1:17" x14ac:dyDescent="0.3">
      <c r="A6" s="14" t="s">
        <v>2</v>
      </c>
      <c r="B6" s="12" t="s">
        <v>4</v>
      </c>
      <c r="C6" s="26">
        <v>35.5</v>
      </c>
      <c r="D6" s="5">
        <v>15.45</v>
      </c>
      <c r="E6" s="12">
        <v>6.891</v>
      </c>
      <c r="F6" s="12">
        <v>6.5830000000000002</v>
      </c>
      <c r="G6" s="5">
        <f t="shared" si="0"/>
        <v>53.232974999999996</v>
      </c>
      <c r="H6" s="19">
        <f t="shared" si="1"/>
        <v>50.853675000000003</v>
      </c>
      <c r="I6" s="5">
        <f t="shared" si="2"/>
        <v>104.08664999999999</v>
      </c>
      <c r="J6" s="1">
        <f t="shared" si="3"/>
        <v>1.0408664999999999</v>
      </c>
      <c r="Q6" s="5"/>
    </row>
    <row r="7" spans="1:17" x14ac:dyDescent="0.3">
      <c r="A7" s="11" t="s">
        <v>2</v>
      </c>
      <c r="B7" s="12" t="s">
        <v>4</v>
      </c>
      <c r="C7" s="26">
        <v>46</v>
      </c>
      <c r="D7" s="5">
        <v>18.674999999999997</v>
      </c>
      <c r="E7" s="12">
        <v>9.1189999999999998</v>
      </c>
      <c r="F7" s="12">
        <v>7.883</v>
      </c>
      <c r="G7" s="5">
        <f t="shared" si="0"/>
        <v>85.148662499999986</v>
      </c>
      <c r="H7" s="19">
        <f t="shared" si="1"/>
        <v>73.607512499999984</v>
      </c>
      <c r="I7" s="5">
        <f t="shared" si="2"/>
        <v>158.75617499999998</v>
      </c>
      <c r="J7" s="1">
        <f t="shared" si="3"/>
        <v>1.5875617499999999</v>
      </c>
      <c r="Q7" s="5"/>
    </row>
    <row r="8" spans="1:17" x14ac:dyDescent="0.3">
      <c r="A8" s="11" t="s">
        <v>2</v>
      </c>
      <c r="B8" s="12" t="s">
        <v>3</v>
      </c>
      <c r="C8" s="26">
        <v>30</v>
      </c>
      <c r="D8" s="5">
        <v>9.375</v>
      </c>
      <c r="E8" s="12">
        <v>7.2480000000000002</v>
      </c>
      <c r="F8" s="12">
        <v>6.9320000000000004</v>
      </c>
      <c r="G8" s="5">
        <f t="shared" si="0"/>
        <v>33.975000000000001</v>
      </c>
      <c r="H8" s="19">
        <f t="shared" si="1"/>
        <v>32.493749999999999</v>
      </c>
      <c r="I8" s="5">
        <f t="shared" si="2"/>
        <v>66.46875</v>
      </c>
      <c r="J8" s="1">
        <f t="shared" si="3"/>
        <v>0.66468749999999999</v>
      </c>
      <c r="Q8" s="5"/>
    </row>
    <row r="9" spans="1:17" x14ac:dyDescent="0.3">
      <c r="A9" s="11" t="s">
        <v>2</v>
      </c>
      <c r="B9" s="12" t="s">
        <v>4</v>
      </c>
      <c r="C9" s="26">
        <v>44</v>
      </c>
      <c r="D9" s="5">
        <v>17.924999999999997</v>
      </c>
      <c r="E9" s="12">
        <v>8.4920000000000009</v>
      </c>
      <c r="F9" s="12">
        <v>8.0640000000000001</v>
      </c>
      <c r="G9" s="5">
        <f t="shared" si="0"/>
        <v>76.109549999999999</v>
      </c>
      <c r="H9" s="19">
        <f t="shared" si="1"/>
        <v>72.273599999999988</v>
      </c>
      <c r="I9" s="5">
        <f t="shared" si="2"/>
        <v>148.38315</v>
      </c>
      <c r="J9" s="1">
        <f t="shared" si="3"/>
        <v>1.4838315</v>
      </c>
      <c r="Q9" s="5"/>
    </row>
    <row r="10" spans="1:17" x14ac:dyDescent="0.3">
      <c r="A10" s="11" t="s">
        <v>2</v>
      </c>
      <c r="B10" s="12" t="s">
        <v>3</v>
      </c>
      <c r="C10" s="26">
        <v>24.5</v>
      </c>
      <c r="D10" s="5">
        <v>7.8000000000000007</v>
      </c>
      <c r="E10" s="12">
        <v>5.7359999999999998</v>
      </c>
      <c r="F10" s="12">
        <v>6.367</v>
      </c>
      <c r="G10" s="5">
        <f t="shared" si="0"/>
        <v>22.3704</v>
      </c>
      <c r="H10" s="19">
        <f t="shared" si="1"/>
        <v>24.831300000000002</v>
      </c>
      <c r="I10" s="5">
        <f t="shared" si="2"/>
        <v>47.201700000000002</v>
      </c>
      <c r="J10" s="1">
        <f t="shared" si="3"/>
        <v>0.47201700000000002</v>
      </c>
      <c r="Q10" s="5"/>
    </row>
    <row r="11" spans="1:17" x14ac:dyDescent="0.3">
      <c r="A11" s="11" t="s">
        <v>2</v>
      </c>
      <c r="B11" s="12" t="s">
        <v>3</v>
      </c>
      <c r="C11" s="26">
        <v>35</v>
      </c>
      <c r="D11" s="5">
        <v>17.7</v>
      </c>
      <c r="E11" s="12">
        <v>7.5720000000000001</v>
      </c>
      <c r="F11" s="12">
        <v>7.4669999999999996</v>
      </c>
      <c r="G11" s="5">
        <f t="shared" si="0"/>
        <v>67.012199999999993</v>
      </c>
      <c r="H11" s="19">
        <f t="shared" si="1"/>
        <v>66.082949999999997</v>
      </c>
      <c r="I11" s="5">
        <f t="shared" si="2"/>
        <v>133.09514999999999</v>
      </c>
      <c r="J11" s="1">
        <f t="shared" si="3"/>
        <v>1.3309514999999998</v>
      </c>
      <c r="Q11" s="5"/>
    </row>
    <row r="12" spans="1:17" x14ac:dyDescent="0.3">
      <c r="A12" s="11" t="s">
        <v>2</v>
      </c>
      <c r="B12" s="12" t="s">
        <v>3</v>
      </c>
      <c r="C12" s="26">
        <v>41.5</v>
      </c>
      <c r="D12" s="5">
        <v>22.349999999999998</v>
      </c>
      <c r="E12" s="12">
        <v>8.76</v>
      </c>
      <c r="F12" s="12">
        <v>8.3290000000000006</v>
      </c>
      <c r="G12" s="5">
        <f t="shared" si="0"/>
        <v>97.892999999999986</v>
      </c>
      <c r="H12" s="19">
        <f t="shared" si="1"/>
        <v>93.076574999999991</v>
      </c>
      <c r="I12" s="5">
        <f t="shared" si="2"/>
        <v>190.96957499999996</v>
      </c>
      <c r="J12" s="1">
        <f t="shared" si="3"/>
        <v>1.9096957499999996</v>
      </c>
      <c r="Q12" s="5"/>
    </row>
    <row r="13" spans="1:17" x14ac:dyDescent="0.3">
      <c r="A13" s="11" t="s">
        <v>2</v>
      </c>
      <c r="B13" s="12" t="s">
        <v>3</v>
      </c>
      <c r="C13" s="26">
        <v>24</v>
      </c>
      <c r="D13" s="5">
        <v>12.899999999999999</v>
      </c>
      <c r="E13" s="12">
        <v>6.399</v>
      </c>
      <c r="F13" s="12">
        <v>6.2450000000000001</v>
      </c>
      <c r="G13" s="5">
        <f t="shared" si="0"/>
        <v>41.273549999999993</v>
      </c>
      <c r="H13" s="19">
        <f t="shared" si="1"/>
        <v>40.280249999999995</v>
      </c>
      <c r="I13" s="5">
        <f t="shared" si="2"/>
        <v>81.553799999999995</v>
      </c>
      <c r="J13" s="1">
        <f t="shared" si="3"/>
        <v>0.81553799999999999</v>
      </c>
      <c r="Q13" s="5"/>
    </row>
    <row r="14" spans="1:17" x14ac:dyDescent="0.3">
      <c r="A14" s="11" t="s">
        <v>2</v>
      </c>
      <c r="B14" s="12" t="s">
        <v>3</v>
      </c>
      <c r="C14" s="26">
        <v>32</v>
      </c>
      <c r="D14" s="5">
        <v>9.8249999999999993</v>
      </c>
      <c r="E14" s="12">
        <v>7.0149999999999997</v>
      </c>
      <c r="F14" s="12">
        <v>7.548</v>
      </c>
      <c r="G14" s="5">
        <f t="shared" si="0"/>
        <v>34.461187499999994</v>
      </c>
      <c r="H14" s="19">
        <f t="shared" si="1"/>
        <v>37.079549999999998</v>
      </c>
      <c r="I14" s="5">
        <f t="shared" si="2"/>
        <v>71.540737499999992</v>
      </c>
      <c r="J14" s="1">
        <f t="shared" si="3"/>
        <v>0.71540737499999996</v>
      </c>
      <c r="Q14" s="5"/>
    </row>
    <row r="15" spans="1:17" x14ac:dyDescent="0.3">
      <c r="A15" s="11" t="s">
        <v>2</v>
      </c>
      <c r="B15" s="12" t="s">
        <v>4</v>
      </c>
      <c r="C15" s="26">
        <v>41</v>
      </c>
      <c r="D15" s="5">
        <v>14.774999999999999</v>
      </c>
      <c r="E15" s="12">
        <v>8.2479999999999993</v>
      </c>
      <c r="F15" s="12">
        <v>6.9409999999999998</v>
      </c>
      <c r="G15" s="5">
        <f t="shared" si="0"/>
        <v>60.932099999999991</v>
      </c>
      <c r="H15" s="19">
        <f t="shared" si="1"/>
        <v>51.276637499999993</v>
      </c>
      <c r="I15" s="5">
        <f t="shared" si="2"/>
        <v>112.20873749999998</v>
      </c>
      <c r="J15" s="1">
        <f t="shared" si="3"/>
        <v>1.1220873749999998</v>
      </c>
      <c r="Q15" s="5"/>
    </row>
    <row r="16" spans="1:17" x14ac:dyDescent="0.3">
      <c r="A16" s="11" t="s">
        <v>2</v>
      </c>
      <c r="B16" s="12" t="s">
        <v>3</v>
      </c>
      <c r="C16" s="26">
        <v>33.5</v>
      </c>
      <c r="D16" s="5">
        <v>8.1750000000000007</v>
      </c>
      <c r="E16" s="16">
        <v>8.19</v>
      </c>
      <c r="F16" s="12">
        <v>7.0309999999999997</v>
      </c>
      <c r="G16" s="5">
        <f t="shared" si="0"/>
        <v>33.476624999999999</v>
      </c>
      <c r="H16" s="19">
        <f t="shared" si="1"/>
        <v>28.739212500000001</v>
      </c>
      <c r="I16" s="5">
        <f t="shared" si="2"/>
        <v>62.215837499999999</v>
      </c>
      <c r="J16" s="1">
        <f t="shared" si="3"/>
        <v>0.62215837500000004</v>
      </c>
      <c r="Q16" s="5"/>
    </row>
    <row r="17" spans="1:17" x14ac:dyDescent="0.3">
      <c r="A17"/>
      <c r="B1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/>
    </row>
    <row r="18" spans="1:17" x14ac:dyDescent="0.3">
      <c r="A18" s="2"/>
      <c r="B18" s="12" t="s">
        <v>5</v>
      </c>
      <c r="C18" s="3" t="s">
        <v>27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/>
    </row>
    <row r="19" spans="1:17" x14ac:dyDescent="0.3">
      <c r="A19" s="2"/>
      <c r="B19" s="5">
        <v>32.5</v>
      </c>
      <c r="C19" s="19">
        <v>0.71494650000000004</v>
      </c>
      <c r="D19" s="9" t="s">
        <v>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/>
    </row>
    <row r="20" spans="1:17" x14ac:dyDescent="0.3">
      <c r="A20" s="2"/>
      <c r="B20" s="5">
        <v>36.5</v>
      </c>
      <c r="C20" s="19">
        <v>1.47287955</v>
      </c>
      <c r="D20" s="9" t="s">
        <v>7</v>
      </c>
      <c r="E20" s="1"/>
      <c r="F20" s="1"/>
      <c r="G20" s="1"/>
      <c r="H20" s="1"/>
      <c r="I20" s="1"/>
      <c r="J20" s="1"/>
      <c r="K20" s="1"/>
      <c r="N20" s="1"/>
      <c r="O20" s="1"/>
      <c r="P20" s="1"/>
      <c r="Q20"/>
    </row>
    <row r="21" spans="1:17" x14ac:dyDescent="0.3">
      <c r="A21" s="2"/>
      <c r="B21" s="5">
        <v>30.5</v>
      </c>
      <c r="C21" s="19">
        <v>0.89948700000000004</v>
      </c>
      <c r="D21" s="1"/>
      <c r="E21" s="1"/>
      <c r="F21" s="1"/>
      <c r="G21" s="1"/>
      <c r="H21" s="1"/>
      <c r="I21" s="1"/>
      <c r="J21" s="1"/>
      <c r="K21" s="1"/>
      <c r="L21" s="1"/>
      <c r="N21" s="1"/>
      <c r="O21" s="1"/>
      <c r="P21" s="1"/>
      <c r="Q21"/>
    </row>
    <row r="22" spans="1:17" x14ac:dyDescent="0.3">
      <c r="A22" s="2"/>
      <c r="B22" s="5">
        <v>37.1</v>
      </c>
      <c r="C22" s="19">
        <v>1.12275675</v>
      </c>
      <c r="D22" s="20" t="s">
        <v>8</v>
      </c>
      <c r="E22" s="21" t="s">
        <v>9</v>
      </c>
      <c r="F22" s="1"/>
      <c r="G22" s="1"/>
      <c r="H22" s="1"/>
      <c r="I22" s="1"/>
      <c r="J22" s="1"/>
      <c r="K22" s="1"/>
      <c r="N22" s="1"/>
      <c r="O22" s="1"/>
      <c r="P22" s="1"/>
      <c r="Q22"/>
    </row>
    <row r="23" spans="1:17" x14ac:dyDescent="0.3">
      <c r="A23" s="2"/>
      <c r="B23" s="5">
        <v>35.5</v>
      </c>
      <c r="C23" s="19">
        <v>1.0408664999999999</v>
      </c>
      <c r="D23" s="22" t="s">
        <v>10</v>
      </c>
      <c r="E23" s="23" t="s">
        <v>11</v>
      </c>
      <c r="F23" s="1"/>
      <c r="G23" s="1"/>
      <c r="H23" s="1"/>
      <c r="I23" s="1"/>
      <c r="J23" s="1"/>
      <c r="K23" s="1"/>
      <c r="N23" s="1"/>
      <c r="O23" s="1"/>
      <c r="P23" s="1"/>
      <c r="Q23"/>
    </row>
    <row r="24" spans="1:17" x14ac:dyDescent="0.3">
      <c r="A24" s="2"/>
      <c r="B24" s="5">
        <v>46</v>
      </c>
      <c r="C24" s="19">
        <v>1.5875617499999999</v>
      </c>
      <c r="D24" s="24">
        <v>25</v>
      </c>
      <c r="E24" s="25">
        <f>D24*0.0312</f>
        <v>0.77999999999999992</v>
      </c>
      <c r="F24" s="1"/>
      <c r="G24" s="1"/>
      <c r="H24" s="1"/>
      <c r="I24" s="1"/>
      <c r="J24" s="1"/>
      <c r="K24" s="1"/>
      <c r="N24" s="1"/>
      <c r="O24" s="1"/>
      <c r="P24" s="1"/>
      <c r="Q24"/>
    </row>
    <row r="25" spans="1:17" x14ac:dyDescent="0.3">
      <c r="A25" s="2"/>
      <c r="B25" s="5">
        <v>30</v>
      </c>
      <c r="C25" s="19">
        <v>0.66468749999999999</v>
      </c>
      <c r="D25" s="1"/>
      <c r="E25" s="1"/>
      <c r="F25" s="1"/>
      <c r="G25" s="1"/>
      <c r="H25" s="1"/>
      <c r="I25" s="1"/>
      <c r="J25" s="1"/>
      <c r="K25" s="1"/>
      <c r="N25" s="1"/>
      <c r="O25" s="1"/>
      <c r="P25" s="1"/>
      <c r="Q25"/>
    </row>
    <row r="26" spans="1:17" x14ac:dyDescent="0.3">
      <c r="A26" s="2"/>
      <c r="B26" s="5">
        <v>44</v>
      </c>
      <c r="C26" s="19">
        <v>1.4838315</v>
      </c>
      <c r="D26" s="1"/>
      <c r="E26" s="1"/>
      <c r="F26" s="1"/>
      <c r="G26" s="1"/>
      <c r="H26" s="1"/>
      <c r="I26" s="1"/>
      <c r="J26" s="1"/>
      <c r="K26" s="1"/>
      <c r="N26" s="1"/>
      <c r="O26" s="1"/>
      <c r="P26" s="1"/>
      <c r="Q26"/>
    </row>
    <row r="27" spans="1:17" x14ac:dyDescent="0.3">
      <c r="A27" s="2"/>
      <c r="B27" s="5">
        <v>24.5</v>
      </c>
      <c r="C27" s="19">
        <v>0.47201700000000002</v>
      </c>
      <c r="D27" s="1"/>
      <c r="E27" s="1"/>
      <c r="F27" s="1"/>
      <c r="G27" s="1"/>
      <c r="H27" s="1"/>
      <c r="I27" s="1"/>
      <c r="J27" s="1"/>
      <c r="K27" s="1"/>
      <c r="N27" s="1"/>
      <c r="O27" s="1"/>
      <c r="P27" s="1"/>
      <c r="Q27"/>
    </row>
    <row r="28" spans="1:17" x14ac:dyDescent="0.3">
      <c r="A28" s="2"/>
      <c r="B28" s="5">
        <v>35</v>
      </c>
      <c r="C28" s="19">
        <v>1.3309514999999998</v>
      </c>
      <c r="D28" s="1"/>
      <c r="E28" s="1"/>
      <c r="F28" s="1"/>
      <c r="G28" s="1"/>
      <c r="H28" s="1"/>
      <c r="I28" s="1"/>
      <c r="J28" s="1"/>
      <c r="K28" s="1"/>
      <c r="N28" s="1"/>
      <c r="O28" s="1"/>
      <c r="P28" s="1"/>
      <c r="Q28"/>
    </row>
    <row r="29" spans="1:17" x14ac:dyDescent="0.3">
      <c r="A29" s="2"/>
      <c r="B29" s="5">
        <v>41.5</v>
      </c>
      <c r="C29" s="19">
        <v>1.9096957499999996</v>
      </c>
      <c r="D29" s="1"/>
      <c r="E29" s="1"/>
      <c r="F29" s="1"/>
      <c r="G29" s="1"/>
      <c r="H29" s="1"/>
      <c r="I29" s="1"/>
      <c r="J29" s="1"/>
      <c r="K29" s="1"/>
      <c r="N29" s="1"/>
      <c r="O29" s="1"/>
      <c r="P29" s="1"/>
      <c r="Q29"/>
    </row>
    <row r="30" spans="1:17" x14ac:dyDescent="0.3">
      <c r="A30" s="2"/>
      <c r="B30" s="5">
        <v>24</v>
      </c>
      <c r="C30" s="19">
        <v>0.81553799999999999</v>
      </c>
      <c r="D30" s="1"/>
      <c r="E30" s="1"/>
      <c r="F30" s="1"/>
      <c r="G30" s="1"/>
      <c r="H30" s="1"/>
      <c r="I30" s="1"/>
      <c r="J30" s="1"/>
      <c r="K30" s="1"/>
      <c r="N30" s="1"/>
      <c r="O30" s="1"/>
      <c r="P30" s="1"/>
      <c r="Q30"/>
    </row>
    <row r="31" spans="1:17" x14ac:dyDescent="0.3">
      <c r="A31" s="2"/>
      <c r="B31" s="5">
        <v>32</v>
      </c>
      <c r="C31" s="19">
        <v>0.71540737499999996</v>
      </c>
      <c r="D31" s="1"/>
      <c r="E31" s="1"/>
      <c r="F31" s="1"/>
      <c r="G31" s="1"/>
      <c r="H31" s="1"/>
      <c r="I31" s="1"/>
      <c r="J31" s="1"/>
      <c r="K31" s="1"/>
      <c r="N31" s="1"/>
      <c r="O31" s="1"/>
      <c r="P31" s="1"/>
      <c r="Q31"/>
    </row>
    <row r="32" spans="1:17" x14ac:dyDescent="0.3">
      <c r="A32" s="2"/>
      <c r="B32" s="5">
        <v>41</v>
      </c>
      <c r="C32" s="19">
        <v>1.1220873749999998</v>
      </c>
      <c r="D32" s="1"/>
      <c r="E32" s="1"/>
      <c r="F32" s="1"/>
      <c r="G32" s="1"/>
      <c r="H32" s="1"/>
      <c r="I32" s="1"/>
      <c r="J32" s="1"/>
      <c r="K32" s="1"/>
      <c r="N32" s="1"/>
      <c r="O32" s="1"/>
      <c r="P32" s="1"/>
      <c r="Q32"/>
    </row>
    <row r="33" spans="1:17" x14ac:dyDescent="0.3">
      <c r="A33" s="2"/>
      <c r="B33" s="5">
        <v>33.5</v>
      </c>
      <c r="C33" s="19">
        <v>0.62215837500000004</v>
      </c>
      <c r="D33" s="1"/>
      <c r="E33" s="1"/>
      <c r="F33" s="1"/>
      <c r="G33" s="1"/>
      <c r="H33" s="1"/>
      <c r="I33" s="1"/>
      <c r="J33" s="1"/>
      <c r="K33" s="1"/>
      <c r="N33" s="1"/>
      <c r="O33" s="1"/>
      <c r="P33" s="1"/>
      <c r="Q33"/>
    </row>
    <row r="34" spans="1:17" x14ac:dyDescent="0.3">
      <c r="A34" s="2"/>
      <c r="D34" s="1"/>
      <c r="E34" s="1"/>
      <c r="F34" s="1"/>
      <c r="G34" s="1"/>
      <c r="H34" s="1"/>
      <c r="I34" s="1"/>
      <c r="J34" s="1"/>
      <c r="K34" s="1"/>
      <c r="N34" s="1"/>
      <c r="O34" s="1"/>
      <c r="P34" s="1"/>
      <c r="Q34"/>
    </row>
    <row r="35" spans="1:17" x14ac:dyDescent="0.3">
      <c r="A35"/>
      <c r="B35"/>
      <c r="C35" s="2"/>
      <c r="D35" s="2"/>
      <c r="E35" s="2"/>
      <c r="F35" s="2"/>
      <c r="G35" s="2"/>
      <c r="H35" s="2"/>
      <c r="I35" s="2"/>
      <c r="N35" s="1"/>
      <c r="O35" s="1"/>
      <c r="P35" s="1"/>
      <c r="Q35"/>
    </row>
    <row r="36" spans="1:17" x14ac:dyDescent="0.3">
      <c r="A36"/>
      <c r="B36"/>
      <c r="C36" s="2"/>
      <c r="D36" s="2"/>
      <c r="E36" s="2"/>
      <c r="F36" s="2"/>
      <c r="G36" s="2"/>
      <c r="H36" s="2"/>
      <c r="I36" s="2"/>
      <c r="N36" s="1"/>
      <c r="O36" s="1"/>
      <c r="P36" s="1"/>
      <c r="Q36"/>
    </row>
    <row r="37" spans="1:17" x14ac:dyDescent="0.3">
      <c r="A37"/>
      <c r="B37"/>
      <c r="C37" s="2"/>
      <c r="D37" s="2"/>
      <c r="E37" s="2"/>
      <c r="F37" s="2"/>
      <c r="G37" s="2"/>
      <c r="H37" s="2"/>
      <c r="I37" s="2"/>
      <c r="N37" s="1"/>
      <c r="O37" s="1"/>
      <c r="P37" s="1"/>
      <c r="Q37"/>
    </row>
    <row r="38" spans="1:17" x14ac:dyDescent="0.3">
      <c r="C38" s="2"/>
      <c r="D38" s="2"/>
      <c r="E38" s="2"/>
      <c r="F38" s="2"/>
      <c r="G38" s="2"/>
      <c r="H38" s="2"/>
      <c r="I38" s="2"/>
    </row>
    <row r="39" spans="1:17" x14ac:dyDescent="0.3">
      <c r="I3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C19" sqref="C19"/>
    </sheetView>
  </sheetViews>
  <sheetFormatPr defaultRowHeight="14.4" x14ac:dyDescent="0.3"/>
  <cols>
    <col min="1" max="1" width="7.5546875" bestFit="1" customWidth="1"/>
    <col min="2" max="2" width="6.6640625" bestFit="1" customWidth="1"/>
    <col min="3" max="3" width="12" bestFit="1" customWidth="1"/>
    <col min="4" max="4" width="15.109375" bestFit="1" customWidth="1"/>
    <col min="5" max="5" width="19.44140625" bestFit="1" customWidth="1"/>
    <col min="6" max="6" width="23.109375" bestFit="1" customWidth="1"/>
    <col min="7" max="7" width="16.5546875" bestFit="1" customWidth="1"/>
    <col min="8" max="8" width="17.5546875" bestFit="1" customWidth="1"/>
    <col min="9" max="9" width="16" bestFit="1" customWidth="1"/>
    <col min="10" max="10" width="19.109375" customWidth="1"/>
    <col min="11" max="11" width="16" bestFit="1" customWidth="1"/>
    <col min="12" max="12" width="15.109375" bestFit="1" customWidth="1"/>
    <col min="13" max="13" width="13.5546875" customWidth="1"/>
    <col min="14" max="14" width="10.44140625" customWidth="1"/>
    <col min="15" max="15" width="10.109375" customWidth="1"/>
    <col min="16" max="16" width="12.5546875" style="1" customWidth="1"/>
    <col min="17" max="17" width="11" customWidth="1"/>
    <col min="18" max="18" width="10.109375" customWidth="1"/>
    <col min="19" max="19" width="14.109375" customWidth="1"/>
    <col min="20" max="20" width="11.109375" customWidth="1"/>
  </cols>
  <sheetData>
    <row r="1" spans="1:20" x14ac:dyDescent="0.3">
      <c r="A1" s="11" t="s">
        <v>0</v>
      </c>
      <c r="B1" s="12" t="s">
        <v>1</v>
      </c>
      <c r="C1" s="12" t="s">
        <v>5</v>
      </c>
      <c r="D1" s="12" t="s">
        <v>18</v>
      </c>
      <c r="E1" s="12" t="s">
        <v>12</v>
      </c>
      <c r="F1" s="12" t="s">
        <v>13</v>
      </c>
      <c r="G1" s="12" t="s">
        <v>16</v>
      </c>
      <c r="H1" s="12" t="s">
        <v>17</v>
      </c>
      <c r="I1" s="1" t="s">
        <v>15</v>
      </c>
      <c r="J1" s="1" t="s">
        <v>14</v>
      </c>
      <c r="M1" s="1"/>
      <c r="N1" s="1"/>
      <c r="O1" s="1"/>
      <c r="P1" s="13"/>
      <c r="Q1" s="1"/>
      <c r="R1" s="1"/>
      <c r="S1" s="1"/>
      <c r="T1" s="13"/>
    </row>
    <row r="2" spans="1:20" x14ac:dyDescent="0.3">
      <c r="A2" s="11" t="s">
        <v>22</v>
      </c>
      <c r="B2" s="12" t="s">
        <v>4</v>
      </c>
      <c r="C2" s="15">
        <v>24.5</v>
      </c>
      <c r="D2" s="26">
        <v>8.3249999999999993</v>
      </c>
      <c r="E2" s="16">
        <v>5.58</v>
      </c>
      <c r="F2" s="12">
        <v>5.8630000000000004</v>
      </c>
      <c r="G2" s="17">
        <f>(D2/2)*E2</f>
        <v>23.226749999999999</v>
      </c>
      <c r="H2" s="18">
        <f>(D2/2)*F2</f>
        <v>24.4047375</v>
      </c>
      <c r="I2" s="18">
        <f t="shared" ref="I2:I16" si="0">SUM(G2:H2)</f>
        <v>47.631487499999999</v>
      </c>
      <c r="J2" s="1">
        <f t="shared" ref="J2:J16" si="1">I2/100</f>
        <v>0.47631487499999997</v>
      </c>
      <c r="M2" s="5"/>
      <c r="N2" s="19"/>
      <c r="O2" s="5"/>
      <c r="P2"/>
      <c r="Q2" s="5"/>
      <c r="R2" s="27"/>
    </row>
    <row r="3" spans="1:20" x14ac:dyDescent="0.3">
      <c r="A3" s="11" t="s">
        <v>22</v>
      </c>
      <c r="B3" s="12" t="s">
        <v>4</v>
      </c>
      <c r="C3" s="15">
        <v>33.5</v>
      </c>
      <c r="D3" s="26">
        <v>11.324999999999999</v>
      </c>
      <c r="E3" s="12">
        <v>7.5430000000000001</v>
      </c>
      <c r="F3" s="12">
        <v>7.1790000000000003</v>
      </c>
      <c r="G3" s="17">
        <f t="shared" ref="G3:G16" si="2">(D3/2)*E3</f>
        <v>42.712237500000001</v>
      </c>
      <c r="H3" s="18">
        <f t="shared" ref="H3:H16" si="3">(D3/2)*F3</f>
        <v>40.651087499999996</v>
      </c>
      <c r="I3" s="18">
        <f t="shared" si="0"/>
        <v>83.363325000000003</v>
      </c>
      <c r="J3" s="1">
        <f t="shared" si="1"/>
        <v>0.83363324999999999</v>
      </c>
      <c r="M3" s="5"/>
      <c r="N3" s="19"/>
      <c r="O3" s="5"/>
      <c r="P3"/>
      <c r="Q3" s="5"/>
      <c r="R3" s="27"/>
    </row>
    <row r="4" spans="1:20" x14ac:dyDescent="0.3">
      <c r="A4" s="11" t="s">
        <v>22</v>
      </c>
      <c r="B4" s="12" t="s">
        <v>4</v>
      </c>
      <c r="C4" s="15">
        <v>37</v>
      </c>
      <c r="D4" s="26">
        <v>12.299999999999999</v>
      </c>
      <c r="E4" s="12">
        <v>7.9409999999999998</v>
      </c>
      <c r="F4" s="12">
        <v>7.3540000000000001</v>
      </c>
      <c r="G4" s="17">
        <f t="shared" si="2"/>
        <v>48.837149999999994</v>
      </c>
      <c r="H4" s="18">
        <f t="shared" si="3"/>
        <v>45.2271</v>
      </c>
      <c r="I4" s="18">
        <f t="shared" si="0"/>
        <v>94.064249999999987</v>
      </c>
      <c r="J4" s="1">
        <f t="shared" si="1"/>
        <v>0.94064249999999983</v>
      </c>
      <c r="M4" s="5"/>
      <c r="N4" s="19"/>
      <c r="O4" s="5"/>
      <c r="P4"/>
      <c r="Q4" s="5"/>
      <c r="R4" s="27"/>
    </row>
    <row r="5" spans="1:20" x14ac:dyDescent="0.3">
      <c r="A5" s="11" t="s">
        <v>22</v>
      </c>
      <c r="B5" s="12" t="s">
        <v>4</v>
      </c>
      <c r="C5" s="15">
        <v>37</v>
      </c>
      <c r="D5" s="26">
        <v>12.074999999999999</v>
      </c>
      <c r="E5" s="12">
        <v>8.2149999999999999</v>
      </c>
      <c r="F5" s="12">
        <v>7.3010000000000002</v>
      </c>
      <c r="G5" s="17">
        <f t="shared" si="2"/>
        <v>49.598062499999997</v>
      </c>
      <c r="H5" s="18">
        <f t="shared" si="3"/>
        <v>44.079787500000002</v>
      </c>
      <c r="I5" s="18">
        <f t="shared" si="0"/>
        <v>93.677850000000007</v>
      </c>
      <c r="J5" s="1">
        <f t="shared" si="1"/>
        <v>0.93677850000000007</v>
      </c>
      <c r="M5" s="5"/>
      <c r="N5" s="19"/>
      <c r="O5" s="5"/>
      <c r="P5"/>
      <c r="Q5" s="5"/>
      <c r="R5" s="27"/>
    </row>
    <row r="6" spans="1:20" x14ac:dyDescent="0.3">
      <c r="A6" s="11" t="s">
        <v>22</v>
      </c>
      <c r="B6" s="12" t="s">
        <v>4</v>
      </c>
      <c r="C6" s="15">
        <v>38.700000000000003</v>
      </c>
      <c r="D6" s="26">
        <v>13.649999999999999</v>
      </c>
      <c r="E6" s="12">
        <v>7.7640000000000002</v>
      </c>
      <c r="F6" s="12">
        <v>7.468</v>
      </c>
      <c r="G6" s="17">
        <f t="shared" si="2"/>
        <v>52.989299999999993</v>
      </c>
      <c r="H6" s="18">
        <f t="shared" si="3"/>
        <v>50.969099999999997</v>
      </c>
      <c r="I6" s="18">
        <f t="shared" si="0"/>
        <v>103.95839999999998</v>
      </c>
      <c r="J6" s="1">
        <f t="shared" si="1"/>
        <v>1.0395839999999998</v>
      </c>
      <c r="M6" s="5"/>
      <c r="N6" s="19"/>
      <c r="O6" s="5"/>
      <c r="P6"/>
      <c r="Q6" s="5"/>
      <c r="R6" s="27"/>
    </row>
    <row r="7" spans="1:20" x14ac:dyDescent="0.3">
      <c r="A7" s="11" t="s">
        <v>22</v>
      </c>
      <c r="B7" s="12" t="s">
        <v>4</v>
      </c>
      <c r="C7" s="15">
        <v>49.5</v>
      </c>
      <c r="D7" s="26">
        <v>18.299999999999997</v>
      </c>
      <c r="E7" s="12">
        <v>8.673</v>
      </c>
      <c r="F7" s="16">
        <v>7.83</v>
      </c>
      <c r="G7" s="17">
        <f t="shared" si="2"/>
        <v>79.357949999999988</v>
      </c>
      <c r="H7" s="18">
        <f t="shared" si="3"/>
        <v>71.644499999999994</v>
      </c>
      <c r="I7" s="18">
        <f t="shared" si="0"/>
        <v>151.00244999999998</v>
      </c>
      <c r="J7" s="1">
        <f t="shared" si="1"/>
        <v>1.5100244999999999</v>
      </c>
      <c r="M7" s="5"/>
      <c r="N7" s="19"/>
      <c r="O7" s="5"/>
      <c r="P7"/>
      <c r="Q7" s="5"/>
      <c r="R7" s="27"/>
    </row>
    <row r="8" spans="1:20" x14ac:dyDescent="0.3">
      <c r="A8" s="11" t="s">
        <v>22</v>
      </c>
      <c r="B8" s="12" t="s">
        <v>4</v>
      </c>
      <c r="C8" s="15">
        <v>26</v>
      </c>
      <c r="D8" s="26">
        <v>7.875</v>
      </c>
      <c r="E8" s="16">
        <v>6.85</v>
      </c>
      <c r="F8" s="16">
        <v>6.72</v>
      </c>
      <c r="G8" s="17">
        <f t="shared" si="2"/>
        <v>26.971874999999997</v>
      </c>
      <c r="H8" s="18">
        <f t="shared" si="3"/>
        <v>26.459999999999997</v>
      </c>
      <c r="I8" s="18">
        <f t="shared" si="0"/>
        <v>53.431874999999991</v>
      </c>
      <c r="J8" s="1">
        <f t="shared" si="1"/>
        <v>0.53431874999999995</v>
      </c>
      <c r="M8" s="5"/>
      <c r="N8" s="19"/>
      <c r="O8" s="5"/>
      <c r="P8"/>
      <c r="Q8" s="5"/>
      <c r="R8" s="27"/>
    </row>
    <row r="9" spans="1:20" x14ac:dyDescent="0.3">
      <c r="A9" s="11" t="s">
        <v>22</v>
      </c>
      <c r="B9" s="12" t="s">
        <v>4</v>
      </c>
      <c r="C9" s="15">
        <v>31.5</v>
      </c>
      <c r="D9" s="26">
        <v>8.625</v>
      </c>
      <c r="E9" s="12">
        <v>7.0439999999999996</v>
      </c>
      <c r="F9" s="16">
        <v>6.53</v>
      </c>
      <c r="G9" s="17">
        <f t="shared" si="2"/>
        <v>30.377249999999997</v>
      </c>
      <c r="H9" s="18">
        <f t="shared" si="3"/>
        <v>28.160625</v>
      </c>
      <c r="I9" s="18">
        <f t="shared" si="0"/>
        <v>58.537875</v>
      </c>
      <c r="J9" s="1">
        <f t="shared" si="1"/>
        <v>0.58537874999999995</v>
      </c>
      <c r="M9" s="5"/>
      <c r="N9" s="19"/>
      <c r="O9" s="5"/>
      <c r="P9"/>
      <c r="Q9" s="5"/>
      <c r="R9" s="27"/>
    </row>
    <row r="10" spans="1:20" x14ac:dyDescent="0.3">
      <c r="A10" s="30" t="s">
        <v>22</v>
      </c>
      <c r="B10" s="12" t="s">
        <v>4</v>
      </c>
      <c r="C10" s="15">
        <v>25</v>
      </c>
      <c r="D10" s="26">
        <v>8.4</v>
      </c>
      <c r="E10" s="12">
        <v>5.7469999999999999</v>
      </c>
      <c r="F10" s="16">
        <v>5.75</v>
      </c>
      <c r="G10" s="17">
        <f t="shared" si="2"/>
        <v>24.1374</v>
      </c>
      <c r="H10" s="18">
        <f t="shared" si="3"/>
        <v>24.150000000000002</v>
      </c>
      <c r="I10" s="18">
        <f t="shared" si="0"/>
        <v>48.287400000000005</v>
      </c>
      <c r="J10" s="1">
        <f t="shared" si="1"/>
        <v>0.48287400000000003</v>
      </c>
      <c r="M10" s="5"/>
      <c r="N10" s="19"/>
      <c r="O10" s="5"/>
      <c r="P10"/>
      <c r="Q10" s="5"/>
      <c r="R10" s="27"/>
    </row>
    <row r="11" spans="1:20" x14ac:dyDescent="0.3">
      <c r="A11" s="30" t="s">
        <v>22</v>
      </c>
      <c r="B11" s="12" t="s">
        <v>4</v>
      </c>
      <c r="C11" s="15">
        <v>27.5</v>
      </c>
      <c r="D11" s="26">
        <v>8.1000000000000014</v>
      </c>
      <c r="E11" s="12">
        <v>6.5510000000000002</v>
      </c>
      <c r="F11" s="12">
        <v>6.5629999999999997</v>
      </c>
      <c r="G11" s="17">
        <f t="shared" si="2"/>
        <v>26.531550000000006</v>
      </c>
      <c r="H11" s="18">
        <f t="shared" si="3"/>
        <v>26.580150000000003</v>
      </c>
      <c r="I11" s="18">
        <f t="shared" si="0"/>
        <v>53.111700000000013</v>
      </c>
      <c r="J11" s="1">
        <f t="shared" si="1"/>
        <v>0.53111700000000017</v>
      </c>
      <c r="M11" s="5"/>
      <c r="N11" s="19"/>
      <c r="O11" s="5"/>
      <c r="P11"/>
      <c r="Q11" s="5"/>
      <c r="R11" s="27"/>
    </row>
    <row r="12" spans="1:20" x14ac:dyDescent="0.3">
      <c r="A12" s="30" t="s">
        <v>22</v>
      </c>
      <c r="B12" s="12" t="s">
        <v>4</v>
      </c>
      <c r="C12" s="15">
        <v>34.200000000000003</v>
      </c>
      <c r="D12" s="26">
        <v>10.875</v>
      </c>
      <c r="E12" s="12">
        <v>7.0869999999999997</v>
      </c>
      <c r="F12" s="12">
        <v>6.9169999999999998</v>
      </c>
      <c r="G12" s="17">
        <f t="shared" si="2"/>
        <v>38.535562499999997</v>
      </c>
      <c r="H12" s="18">
        <f t="shared" si="3"/>
        <v>37.6111875</v>
      </c>
      <c r="I12" s="18">
        <f t="shared" si="0"/>
        <v>76.146749999999997</v>
      </c>
      <c r="J12" s="1">
        <f t="shared" si="1"/>
        <v>0.76146749999999996</v>
      </c>
      <c r="M12" s="5"/>
      <c r="N12" s="19"/>
      <c r="O12" s="5"/>
      <c r="P12"/>
      <c r="Q12" s="5"/>
      <c r="R12" s="27"/>
    </row>
    <row r="13" spans="1:20" x14ac:dyDescent="0.3">
      <c r="A13" s="30" t="s">
        <v>22</v>
      </c>
      <c r="B13" s="12" t="s">
        <v>4</v>
      </c>
      <c r="C13" s="15">
        <v>35</v>
      </c>
      <c r="D13" s="26">
        <v>7.65</v>
      </c>
      <c r="E13" s="12">
        <v>7.4930000000000003</v>
      </c>
      <c r="F13" s="12">
        <v>7.8419999999999996</v>
      </c>
      <c r="G13" s="17">
        <f t="shared" si="2"/>
        <v>28.660725000000003</v>
      </c>
      <c r="H13" s="18">
        <f t="shared" si="3"/>
        <v>29.995650000000001</v>
      </c>
      <c r="I13" s="18">
        <f t="shared" si="0"/>
        <v>58.656375000000004</v>
      </c>
      <c r="J13" s="1">
        <f t="shared" si="1"/>
        <v>0.58656375000000005</v>
      </c>
      <c r="M13" s="5"/>
      <c r="N13" s="19"/>
      <c r="O13" s="5"/>
      <c r="P13"/>
      <c r="Q13" s="5"/>
      <c r="R13" s="27"/>
    </row>
    <row r="14" spans="1:20" x14ac:dyDescent="0.3">
      <c r="A14" s="30" t="s">
        <v>22</v>
      </c>
      <c r="B14" s="12" t="s">
        <v>4</v>
      </c>
      <c r="C14" s="15">
        <v>39.1</v>
      </c>
      <c r="D14" s="26">
        <v>11.850000000000001</v>
      </c>
      <c r="E14" s="12">
        <v>7.5910000000000002</v>
      </c>
      <c r="F14" s="12">
        <v>7.19</v>
      </c>
      <c r="G14" s="17">
        <f t="shared" si="2"/>
        <v>44.976675000000007</v>
      </c>
      <c r="H14" s="18">
        <f t="shared" si="3"/>
        <v>42.600750000000005</v>
      </c>
      <c r="I14" s="18">
        <f t="shared" si="0"/>
        <v>87.577425000000005</v>
      </c>
      <c r="J14" s="1">
        <f t="shared" si="1"/>
        <v>0.87577425000000009</v>
      </c>
      <c r="M14" s="5"/>
      <c r="N14" s="19"/>
      <c r="O14" s="5"/>
      <c r="P14"/>
      <c r="Q14" s="5"/>
      <c r="R14" s="27"/>
    </row>
    <row r="15" spans="1:20" x14ac:dyDescent="0.3">
      <c r="A15" s="30" t="s">
        <v>22</v>
      </c>
      <c r="B15" s="12" t="s">
        <v>4</v>
      </c>
      <c r="C15" s="15">
        <v>57</v>
      </c>
      <c r="D15" s="26">
        <v>18.149999999999999</v>
      </c>
      <c r="E15" s="12">
        <v>8.3759999999999994</v>
      </c>
      <c r="F15" s="12">
        <v>8.4429999999999996</v>
      </c>
      <c r="G15" s="17">
        <f t="shared" si="2"/>
        <v>76.012199999999993</v>
      </c>
      <c r="H15" s="18">
        <f t="shared" si="3"/>
        <v>76.620224999999991</v>
      </c>
      <c r="I15" s="18">
        <f t="shared" si="0"/>
        <v>152.63242499999998</v>
      </c>
      <c r="J15" s="1">
        <f t="shared" si="1"/>
        <v>1.5263242499999998</v>
      </c>
      <c r="M15" s="5"/>
      <c r="N15" s="19"/>
      <c r="O15" s="5"/>
      <c r="P15"/>
      <c r="Q15" s="5"/>
      <c r="R15" s="27"/>
    </row>
    <row r="16" spans="1:20" x14ac:dyDescent="0.3">
      <c r="A16" s="30" t="s">
        <v>22</v>
      </c>
      <c r="B16" s="12" t="s">
        <v>4</v>
      </c>
      <c r="C16" s="15">
        <v>64</v>
      </c>
      <c r="D16" s="26">
        <v>19.2</v>
      </c>
      <c r="E16" s="12">
        <v>10.840999999999999</v>
      </c>
      <c r="F16" s="12">
        <v>9.3659999999999997</v>
      </c>
      <c r="G16" s="17">
        <f t="shared" si="2"/>
        <v>104.07359999999998</v>
      </c>
      <c r="H16" s="18">
        <f t="shared" si="3"/>
        <v>89.913599999999988</v>
      </c>
      <c r="I16" s="18">
        <f t="shared" si="0"/>
        <v>193.98719999999997</v>
      </c>
      <c r="J16" s="1">
        <f t="shared" si="1"/>
        <v>1.9398719999999998</v>
      </c>
      <c r="M16" s="5"/>
      <c r="N16" s="19"/>
      <c r="O16" s="5"/>
      <c r="P16"/>
      <c r="Q16" s="5"/>
      <c r="R16" s="27"/>
    </row>
    <row r="18" spans="2:5" x14ac:dyDescent="0.3">
      <c r="B18" s="12" t="s">
        <v>5</v>
      </c>
      <c r="C18" s="3" t="s">
        <v>27</v>
      </c>
    </row>
    <row r="19" spans="2:5" x14ac:dyDescent="0.3">
      <c r="B19" s="1">
        <v>24.5</v>
      </c>
      <c r="C19" s="1">
        <v>0.47631487499999997</v>
      </c>
      <c r="D19" s="9" t="s">
        <v>23</v>
      </c>
      <c r="E19" s="1"/>
    </row>
    <row r="20" spans="2:5" x14ac:dyDescent="0.3">
      <c r="B20" s="1">
        <v>33.5</v>
      </c>
      <c r="C20" s="1">
        <v>0.83363324999999999</v>
      </c>
      <c r="D20" s="9" t="s">
        <v>24</v>
      </c>
      <c r="E20" s="1"/>
    </row>
    <row r="21" spans="2:5" x14ac:dyDescent="0.3">
      <c r="B21" s="1">
        <v>37</v>
      </c>
      <c r="C21" s="1">
        <v>0.94064249999999983</v>
      </c>
      <c r="D21" s="1"/>
      <c r="E21" s="1"/>
    </row>
    <row r="22" spans="2:5" x14ac:dyDescent="0.3">
      <c r="B22" s="1">
        <v>37</v>
      </c>
      <c r="C22" s="1">
        <v>0.93677850000000007</v>
      </c>
      <c r="D22" s="20" t="s">
        <v>8</v>
      </c>
      <c r="E22" s="21" t="s">
        <v>9</v>
      </c>
    </row>
    <row r="23" spans="2:5" x14ac:dyDescent="0.3">
      <c r="B23" s="1">
        <v>38.700000000000003</v>
      </c>
      <c r="C23" s="1">
        <v>1.0395839999999998</v>
      </c>
      <c r="D23" s="22" t="s">
        <v>10</v>
      </c>
      <c r="E23" s="23" t="s">
        <v>11</v>
      </c>
    </row>
    <row r="24" spans="2:5" x14ac:dyDescent="0.3">
      <c r="B24" s="1">
        <v>49.5</v>
      </c>
      <c r="C24" s="1">
        <v>1.5100244999999999</v>
      </c>
      <c r="D24" s="24">
        <v>58</v>
      </c>
      <c r="E24" s="25">
        <f>D24*0.0253</f>
        <v>1.4674</v>
      </c>
    </row>
    <row r="25" spans="2:5" x14ac:dyDescent="0.3">
      <c r="B25" s="1">
        <v>26</v>
      </c>
      <c r="C25" s="1">
        <v>0.53431874999999995</v>
      </c>
    </row>
    <row r="26" spans="2:5" x14ac:dyDescent="0.3">
      <c r="B26" s="1">
        <v>31.5</v>
      </c>
      <c r="C26" s="1">
        <v>0.58537874999999995</v>
      </c>
    </row>
    <row r="27" spans="2:5" x14ac:dyDescent="0.3">
      <c r="B27" s="1">
        <v>25</v>
      </c>
      <c r="C27" s="1">
        <v>0.48287400000000003</v>
      </c>
    </row>
    <row r="28" spans="2:5" x14ac:dyDescent="0.3">
      <c r="B28" s="1">
        <v>27.5</v>
      </c>
      <c r="C28" s="1">
        <v>0.53111700000000017</v>
      </c>
    </row>
    <row r="29" spans="2:5" x14ac:dyDescent="0.3">
      <c r="B29" s="1">
        <v>34.200000000000003</v>
      </c>
      <c r="C29" s="1">
        <v>0.76146749999999996</v>
      </c>
    </row>
    <row r="30" spans="2:5" x14ac:dyDescent="0.3">
      <c r="B30" s="1">
        <v>35</v>
      </c>
      <c r="C30" s="1">
        <v>0.58656375000000005</v>
      </c>
    </row>
    <row r="31" spans="2:5" x14ac:dyDescent="0.3">
      <c r="B31" s="1">
        <v>39.1</v>
      </c>
      <c r="C31" s="1">
        <v>0.87577425000000009</v>
      </c>
    </row>
    <row r="32" spans="2:5" x14ac:dyDescent="0.3">
      <c r="B32" s="1">
        <v>57</v>
      </c>
      <c r="C32" s="1">
        <v>1.5263242499999998</v>
      </c>
    </row>
    <row r="33" spans="2:3" x14ac:dyDescent="0.3">
      <c r="B33" s="1">
        <v>64</v>
      </c>
      <c r="C33" s="1">
        <v>1.9398719999999998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D18" sqref="D18"/>
    </sheetView>
  </sheetViews>
  <sheetFormatPr defaultRowHeight="14.4" x14ac:dyDescent="0.3"/>
  <cols>
    <col min="3" max="3" width="15.109375" bestFit="1" customWidth="1"/>
    <col min="4" max="4" width="13.5546875" customWidth="1"/>
    <col min="5" max="5" width="24.44140625" customWidth="1"/>
    <col min="6" max="6" width="20.33203125" customWidth="1"/>
    <col min="7" max="7" width="17.5546875" customWidth="1"/>
    <col min="8" max="8" width="19" customWidth="1"/>
    <col min="9" max="9" width="17.88671875" customWidth="1"/>
    <col min="10" max="10" width="16.5546875" customWidth="1"/>
    <col min="11" max="11" width="16" bestFit="1" customWidth="1"/>
    <col min="12" max="12" width="15.109375" bestFit="1" customWidth="1"/>
    <col min="13" max="13" width="10.44140625" customWidth="1"/>
    <col min="14" max="14" width="10.109375" customWidth="1"/>
    <col min="15" max="15" width="12.5546875" style="1" customWidth="1"/>
    <col min="16" max="16" width="11" customWidth="1"/>
    <col min="17" max="17" width="10.109375" customWidth="1"/>
    <col min="18" max="18" width="14.109375" customWidth="1"/>
    <col min="19" max="19" width="11.109375" customWidth="1"/>
  </cols>
  <sheetData>
    <row r="1" spans="1:22" s="2" customFormat="1" x14ac:dyDescent="0.3">
      <c r="A1" s="32" t="s">
        <v>0</v>
      </c>
      <c r="B1" s="33" t="s">
        <v>1</v>
      </c>
      <c r="C1" s="12" t="s">
        <v>5</v>
      </c>
      <c r="D1" s="12" t="s">
        <v>18</v>
      </c>
      <c r="E1" s="33" t="s">
        <v>12</v>
      </c>
      <c r="F1" s="33" t="s">
        <v>13</v>
      </c>
      <c r="G1" s="33" t="s">
        <v>16</v>
      </c>
      <c r="H1" s="33" t="s">
        <v>17</v>
      </c>
      <c r="I1" s="3" t="s">
        <v>15</v>
      </c>
      <c r="J1" s="3" t="s">
        <v>14</v>
      </c>
      <c r="M1" s="3"/>
      <c r="N1" s="3"/>
      <c r="O1" s="3"/>
      <c r="P1" s="33"/>
      <c r="Q1" s="37"/>
      <c r="R1" s="33"/>
      <c r="S1" s="33"/>
      <c r="T1" s="33"/>
      <c r="U1" s="33"/>
      <c r="V1" s="8"/>
    </row>
    <row r="2" spans="1:22" s="2" customFormat="1" x14ac:dyDescent="0.3">
      <c r="A2" s="32" t="s">
        <v>19</v>
      </c>
      <c r="B2" s="33" t="s">
        <v>4</v>
      </c>
      <c r="C2" s="34">
        <v>20.5</v>
      </c>
      <c r="D2" s="35">
        <v>6</v>
      </c>
      <c r="E2" s="33">
        <v>2.3929999999999998</v>
      </c>
      <c r="F2" s="33">
        <v>1.7509999999999999</v>
      </c>
      <c r="G2" s="28">
        <f>(D2/2)*E2</f>
        <v>7.1789999999999994</v>
      </c>
      <c r="H2" s="29">
        <f>(D2/2)*F2</f>
        <v>5.2530000000000001</v>
      </c>
      <c r="I2" s="29">
        <f>SUM(G2:H2)</f>
        <v>12.431999999999999</v>
      </c>
      <c r="J2" s="4">
        <f>I2/100</f>
        <v>0.12431999999999999</v>
      </c>
      <c r="M2" s="7"/>
      <c r="N2" s="4"/>
      <c r="O2" s="7"/>
      <c r="P2" s="8"/>
      <c r="Q2" s="37"/>
      <c r="R2" s="35"/>
      <c r="S2" s="36"/>
      <c r="T2" s="8"/>
      <c r="U2" s="8"/>
      <c r="V2" s="8"/>
    </row>
    <row r="3" spans="1:22" s="2" customFormat="1" x14ac:dyDescent="0.3">
      <c r="A3" s="32" t="s">
        <v>19</v>
      </c>
      <c r="B3" s="33" t="s">
        <v>4</v>
      </c>
      <c r="C3" s="34">
        <v>20.5</v>
      </c>
      <c r="D3" s="35">
        <v>5.5500000000000007</v>
      </c>
      <c r="E3" s="36">
        <v>1.84</v>
      </c>
      <c r="F3" s="33">
        <v>2.1190000000000002</v>
      </c>
      <c r="G3" s="28">
        <f t="shared" ref="G3:G19" si="0">(D3/2)*E3</f>
        <v>5.1060000000000008</v>
      </c>
      <c r="H3" s="29">
        <f t="shared" ref="H3:H19" si="1">(D3/2)*F3</f>
        <v>5.8802250000000011</v>
      </c>
      <c r="I3" s="29">
        <f t="shared" ref="I3:I19" si="2">SUM(G3:H3)</f>
        <v>10.986225000000001</v>
      </c>
      <c r="J3" s="4">
        <f t="shared" ref="J3:J19" si="3">I3/100</f>
        <v>0.10986225000000001</v>
      </c>
      <c r="M3" s="7"/>
      <c r="N3" s="4"/>
      <c r="O3" s="7"/>
      <c r="Q3" s="38"/>
      <c r="R3" s="7"/>
      <c r="S3" s="31"/>
    </row>
    <row r="4" spans="1:22" s="2" customFormat="1" x14ac:dyDescent="0.3">
      <c r="A4" s="32" t="s">
        <v>19</v>
      </c>
      <c r="B4" s="33" t="s">
        <v>4</v>
      </c>
      <c r="C4" s="34">
        <v>20.7</v>
      </c>
      <c r="D4" s="35">
        <v>5.5350000000000001</v>
      </c>
      <c r="E4" s="33">
        <v>1.706</v>
      </c>
      <c r="F4" s="36">
        <v>1.52</v>
      </c>
      <c r="G4" s="28">
        <f t="shared" si="0"/>
        <v>4.721355</v>
      </c>
      <c r="H4" s="29">
        <f t="shared" si="1"/>
        <v>4.2065999999999999</v>
      </c>
      <c r="I4" s="29">
        <f t="shared" si="2"/>
        <v>8.9279550000000008</v>
      </c>
      <c r="J4" s="4">
        <f t="shared" si="3"/>
        <v>8.9279550000000013E-2</v>
      </c>
      <c r="M4" s="7"/>
      <c r="N4" s="4"/>
      <c r="O4" s="7"/>
      <c r="Q4" s="38"/>
      <c r="R4" s="7"/>
      <c r="S4" s="31"/>
    </row>
    <row r="5" spans="1:22" s="2" customFormat="1" x14ac:dyDescent="0.3">
      <c r="A5" s="32" t="s">
        <v>19</v>
      </c>
      <c r="B5" s="33" t="s">
        <v>4</v>
      </c>
      <c r="C5" s="34">
        <v>20</v>
      </c>
      <c r="D5" s="35">
        <v>6</v>
      </c>
      <c r="E5" s="33">
        <v>1.994</v>
      </c>
      <c r="F5" s="33">
        <v>1.857</v>
      </c>
      <c r="G5" s="28">
        <f t="shared" si="0"/>
        <v>5.9820000000000002</v>
      </c>
      <c r="H5" s="29">
        <f t="shared" si="1"/>
        <v>5.5709999999999997</v>
      </c>
      <c r="I5" s="29">
        <f t="shared" si="2"/>
        <v>11.553000000000001</v>
      </c>
      <c r="J5" s="4">
        <f t="shared" si="3"/>
        <v>0.11553000000000001</v>
      </c>
      <c r="M5" s="7"/>
      <c r="N5" s="4"/>
      <c r="O5" s="7"/>
      <c r="Q5" s="38"/>
      <c r="R5" s="7"/>
      <c r="S5" s="31"/>
    </row>
    <row r="6" spans="1:22" s="2" customFormat="1" x14ac:dyDescent="0.3">
      <c r="A6" s="32" t="s">
        <v>19</v>
      </c>
      <c r="B6" s="33" t="s">
        <v>4</v>
      </c>
      <c r="C6" s="34">
        <v>23</v>
      </c>
      <c r="D6" s="35">
        <v>7.2750000000000004</v>
      </c>
      <c r="E6" s="36">
        <v>2.36</v>
      </c>
      <c r="F6" s="36">
        <v>2.2400000000000002</v>
      </c>
      <c r="G6" s="28">
        <f t="shared" si="0"/>
        <v>8.5845000000000002</v>
      </c>
      <c r="H6" s="29">
        <f t="shared" si="1"/>
        <v>8.1480000000000015</v>
      </c>
      <c r="I6" s="29">
        <f t="shared" si="2"/>
        <v>16.732500000000002</v>
      </c>
      <c r="J6" s="4">
        <f t="shared" si="3"/>
        <v>0.16732500000000003</v>
      </c>
      <c r="M6" s="7"/>
      <c r="N6" s="4"/>
      <c r="O6" s="7"/>
      <c r="Q6" s="38"/>
      <c r="R6" s="7"/>
      <c r="S6" s="31"/>
    </row>
    <row r="7" spans="1:22" s="2" customFormat="1" x14ac:dyDescent="0.3">
      <c r="A7" s="32" t="s">
        <v>19</v>
      </c>
      <c r="B7" s="33" t="s">
        <v>4</v>
      </c>
      <c r="C7" s="34">
        <v>23</v>
      </c>
      <c r="D7" s="35">
        <v>8.0250000000000004</v>
      </c>
      <c r="E7" s="33">
        <v>1.6759999999999999</v>
      </c>
      <c r="F7" s="3">
        <v>1.8560000000000001</v>
      </c>
      <c r="G7" s="28">
        <f t="shared" si="0"/>
        <v>6.7249499999999998</v>
      </c>
      <c r="H7" s="29">
        <f t="shared" si="1"/>
        <v>7.4472000000000005</v>
      </c>
      <c r="I7" s="29">
        <f t="shared" si="2"/>
        <v>14.17215</v>
      </c>
      <c r="J7" s="4">
        <f t="shared" si="3"/>
        <v>0.1417215</v>
      </c>
      <c r="M7" s="7"/>
      <c r="N7" s="4"/>
      <c r="O7" s="7"/>
      <c r="Q7" s="38"/>
      <c r="R7" s="7"/>
      <c r="S7" s="31"/>
    </row>
    <row r="8" spans="1:22" s="2" customFormat="1" x14ac:dyDescent="0.3">
      <c r="A8" s="32" t="s">
        <v>19</v>
      </c>
      <c r="B8" s="33" t="s">
        <v>4</v>
      </c>
      <c r="C8" s="34">
        <v>23.5</v>
      </c>
      <c r="D8" s="35">
        <v>8.25</v>
      </c>
      <c r="E8" s="33">
        <v>2.2839999999999998</v>
      </c>
      <c r="F8" s="36">
        <v>2.68</v>
      </c>
      <c r="G8" s="28">
        <f t="shared" si="0"/>
        <v>9.4215</v>
      </c>
      <c r="H8" s="29">
        <f t="shared" si="1"/>
        <v>11.055000000000001</v>
      </c>
      <c r="I8" s="29">
        <f t="shared" si="2"/>
        <v>20.476500000000001</v>
      </c>
      <c r="J8" s="4">
        <f t="shared" si="3"/>
        <v>0.204765</v>
      </c>
      <c r="M8" s="7"/>
      <c r="N8" s="4"/>
      <c r="O8" s="7"/>
      <c r="Q8" s="38"/>
      <c r="R8" s="7"/>
      <c r="S8" s="31"/>
    </row>
    <row r="9" spans="1:22" s="2" customFormat="1" x14ac:dyDescent="0.3">
      <c r="A9" s="32" t="s">
        <v>19</v>
      </c>
      <c r="B9" s="33" t="s">
        <v>4</v>
      </c>
      <c r="C9" s="34">
        <v>24</v>
      </c>
      <c r="D9" s="35">
        <v>7.7250000000000005</v>
      </c>
      <c r="E9" s="33">
        <v>2.2389999999999999</v>
      </c>
      <c r="F9" s="33">
        <v>1.9870000000000001</v>
      </c>
      <c r="G9" s="28">
        <f t="shared" si="0"/>
        <v>8.6481375000000007</v>
      </c>
      <c r="H9" s="29">
        <f t="shared" si="1"/>
        <v>7.6747875000000008</v>
      </c>
      <c r="I9" s="29">
        <f t="shared" si="2"/>
        <v>16.322925000000001</v>
      </c>
      <c r="J9" s="4">
        <f t="shared" si="3"/>
        <v>0.16322925000000002</v>
      </c>
      <c r="M9" s="7"/>
      <c r="N9" s="4"/>
      <c r="O9" s="7"/>
      <c r="Q9" s="38"/>
      <c r="R9" s="7"/>
      <c r="S9" s="31"/>
    </row>
    <row r="10" spans="1:22" s="2" customFormat="1" x14ac:dyDescent="0.3">
      <c r="A10" s="32" t="s">
        <v>19</v>
      </c>
      <c r="B10" s="33" t="s">
        <v>4</v>
      </c>
      <c r="C10" s="34">
        <v>25.4</v>
      </c>
      <c r="D10" s="35">
        <v>9.75</v>
      </c>
      <c r="E10" s="33">
        <v>2.8860000000000001</v>
      </c>
      <c r="F10" s="33">
        <v>2.6659999999999999</v>
      </c>
      <c r="G10" s="28">
        <f t="shared" si="0"/>
        <v>14.06925</v>
      </c>
      <c r="H10" s="29">
        <f t="shared" si="1"/>
        <v>12.99675</v>
      </c>
      <c r="I10" s="29">
        <f t="shared" si="2"/>
        <v>27.066000000000003</v>
      </c>
      <c r="J10" s="4">
        <f t="shared" si="3"/>
        <v>0.27066000000000001</v>
      </c>
      <c r="M10" s="7"/>
      <c r="N10" s="4"/>
      <c r="O10" s="7"/>
      <c r="Q10" s="38"/>
      <c r="R10" s="7"/>
      <c r="S10" s="31"/>
    </row>
    <row r="11" spans="1:22" s="2" customFormat="1" x14ac:dyDescent="0.3">
      <c r="A11" s="32" t="s">
        <v>19</v>
      </c>
      <c r="B11" s="33" t="s">
        <v>4</v>
      </c>
      <c r="C11" s="34">
        <v>23.5</v>
      </c>
      <c r="D11" s="35">
        <v>9.15</v>
      </c>
      <c r="E11" s="33">
        <v>2.6659999999999999</v>
      </c>
      <c r="F11" s="33">
        <v>2.0150000000000001</v>
      </c>
      <c r="G11" s="28">
        <f t="shared" si="0"/>
        <v>12.196949999999999</v>
      </c>
      <c r="H11" s="29">
        <f t="shared" si="1"/>
        <v>9.2186250000000012</v>
      </c>
      <c r="I11" s="29">
        <f t="shared" si="2"/>
        <v>21.415575</v>
      </c>
      <c r="J11" s="4">
        <f t="shared" si="3"/>
        <v>0.21415575000000001</v>
      </c>
      <c r="M11" s="7"/>
      <c r="N11" s="4"/>
      <c r="O11" s="7"/>
      <c r="Q11" s="38"/>
      <c r="R11" s="7"/>
      <c r="S11" s="31"/>
    </row>
    <row r="12" spans="1:22" s="2" customFormat="1" x14ac:dyDescent="0.3">
      <c r="A12" s="32" t="s">
        <v>19</v>
      </c>
      <c r="B12" s="33" t="s">
        <v>4</v>
      </c>
      <c r="C12" s="34">
        <v>26</v>
      </c>
      <c r="D12" s="35">
        <v>8.4</v>
      </c>
      <c r="E12" s="33">
        <v>2.4359999999999999</v>
      </c>
      <c r="F12" s="33">
        <v>1.911</v>
      </c>
      <c r="G12" s="28">
        <f t="shared" si="0"/>
        <v>10.231199999999999</v>
      </c>
      <c r="H12" s="29">
        <f t="shared" si="1"/>
        <v>8.0262000000000011</v>
      </c>
      <c r="I12" s="29">
        <f t="shared" si="2"/>
        <v>18.257400000000001</v>
      </c>
      <c r="J12" s="4">
        <f t="shared" si="3"/>
        <v>0.18257400000000001</v>
      </c>
      <c r="M12" s="7"/>
      <c r="N12" s="4"/>
      <c r="O12" s="7"/>
      <c r="Q12" s="38"/>
      <c r="R12" s="7"/>
      <c r="S12" s="31"/>
    </row>
    <row r="13" spans="1:22" s="2" customFormat="1" x14ac:dyDescent="0.3">
      <c r="A13" s="30" t="s">
        <v>19</v>
      </c>
      <c r="B13" s="33" t="s">
        <v>4</v>
      </c>
      <c r="C13" s="34">
        <v>22.7</v>
      </c>
      <c r="D13" s="35">
        <v>9.4499999999999993</v>
      </c>
      <c r="E13" s="33">
        <v>2.0569999999999999</v>
      </c>
      <c r="F13" s="33">
        <v>1.837</v>
      </c>
      <c r="G13" s="28">
        <f t="shared" si="0"/>
        <v>9.7193249999999995</v>
      </c>
      <c r="H13" s="29">
        <f t="shared" si="1"/>
        <v>8.6798249999999992</v>
      </c>
      <c r="I13" s="29">
        <f t="shared" si="2"/>
        <v>18.399149999999999</v>
      </c>
      <c r="J13" s="4">
        <f t="shared" si="3"/>
        <v>0.18399149999999997</v>
      </c>
      <c r="M13" s="7"/>
      <c r="N13" s="4"/>
      <c r="O13" s="7"/>
      <c r="Q13" s="38"/>
      <c r="R13" s="7"/>
      <c r="S13" s="31"/>
    </row>
    <row r="14" spans="1:22" s="2" customFormat="1" x14ac:dyDescent="0.3">
      <c r="A14" s="32" t="s">
        <v>19</v>
      </c>
      <c r="B14" s="33" t="s">
        <v>4</v>
      </c>
      <c r="C14" s="34">
        <v>28.5</v>
      </c>
      <c r="D14" s="35">
        <v>12.45</v>
      </c>
      <c r="E14" s="33">
        <v>2.8039999999999998</v>
      </c>
      <c r="F14" s="33">
        <v>3.1739999999999999</v>
      </c>
      <c r="G14" s="28">
        <f t="shared" si="0"/>
        <v>17.454899999999999</v>
      </c>
      <c r="H14" s="29">
        <f t="shared" si="1"/>
        <v>19.758149999999997</v>
      </c>
      <c r="I14" s="29">
        <f t="shared" si="2"/>
        <v>37.213049999999996</v>
      </c>
      <c r="J14" s="4">
        <f t="shared" si="3"/>
        <v>0.37213049999999998</v>
      </c>
      <c r="M14" s="7"/>
      <c r="N14" s="4"/>
      <c r="O14" s="7"/>
      <c r="Q14" s="38"/>
      <c r="R14" s="7"/>
      <c r="S14" s="31"/>
    </row>
    <row r="15" spans="1:22" s="2" customFormat="1" x14ac:dyDescent="0.3">
      <c r="A15" s="2" t="s">
        <v>19</v>
      </c>
      <c r="B15" s="3" t="s">
        <v>4</v>
      </c>
      <c r="C15" s="3">
        <v>30.5</v>
      </c>
      <c r="D15" s="35">
        <v>16.899999999999999</v>
      </c>
      <c r="E15" s="3">
        <v>3.0760000000000001</v>
      </c>
      <c r="F15" s="3">
        <v>2.8490000000000002</v>
      </c>
      <c r="G15" s="28">
        <f t="shared" si="0"/>
        <v>25.992199999999997</v>
      </c>
      <c r="H15" s="29">
        <f t="shared" si="1"/>
        <v>24.07405</v>
      </c>
      <c r="I15" s="29">
        <f t="shared" si="2"/>
        <v>50.066249999999997</v>
      </c>
      <c r="J15" s="4">
        <f t="shared" si="3"/>
        <v>0.50066250000000001</v>
      </c>
      <c r="Q15" s="3"/>
    </row>
    <row r="16" spans="1:22" s="2" customFormat="1" x14ac:dyDescent="0.3">
      <c r="A16" s="2" t="s">
        <v>19</v>
      </c>
      <c r="B16" s="3" t="s">
        <v>4</v>
      </c>
      <c r="C16" s="3">
        <v>20.9</v>
      </c>
      <c r="D16" s="35">
        <v>16.75</v>
      </c>
      <c r="E16" s="3">
        <v>2.6579999999999999</v>
      </c>
      <c r="F16" s="3">
        <v>1.9300000000000002</v>
      </c>
      <c r="G16" s="28">
        <f t="shared" si="0"/>
        <v>22.260749999999998</v>
      </c>
      <c r="H16" s="29">
        <f t="shared" si="1"/>
        <v>16.16375</v>
      </c>
      <c r="I16" s="29">
        <f t="shared" si="2"/>
        <v>38.424499999999995</v>
      </c>
      <c r="J16" s="4">
        <f t="shared" si="3"/>
        <v>0.38424499999999995</v>
      </c>
      <c r="Q16" s="3"/>
    </row>
    <row r="17" spans="1:17" s="2" customFormat="1" x14ac:dyDescent="0.3">
      <c r="A17" s="2" t="s">
        <v>19</v>
      </c>
      <c r="B17" s="3" t="s">
        <v>4</v>
      </c>
      <c r="C17" s="3">
        <v>19.8</v>
      </c>
      <c r="D17" s="35">
        <v>14.65</v>
      </c>
      <c r="E17" s="3">
        <v>1.843</v>
      </c>
      <c r="F17" s="3">
        <v>1.5609999999999999</v>
      </c>
      <c r="G17" s="28">
        <f t="shared" si="0"/>
        <v>13.499975000000001</v>
      </c>
      <c r="H17" s="29">
        <f t="shared" si="1"/>
        <v>11.434324999999999</v>
      </c>
      <c r="I17" s="29">
        <f t="shared" si="2"/>
        <v>24.9343</v>
      </c>
      <c r="J17" s="4">
        <f t="shared" si="3"/>
        <v>0.24934300000000001</v>
      </c>
      <c r="Q17" s="3"/>
    </row>
    <row r="18" spans="1:17" s="2" customFormat="1" x14ac:dyDescent="0.3">
      <c r="A18" s="2" t="s">
        <v>19</v>
      </c>
      <c r="B18" s="3" t="s">
        <v>3</v>
      </c>
      <c r="C18" s="3">
        <v>15.5</v>
      </c>
      <c r="D18" s="35">
        <v>7.8000000000000007</v>
      </c>
      <c r="E18" s="3">
        <v>1.669</v>
      </c>
      <c r="F18" s="3">
        <v>1.4350000000000001</v>
      </c>
      <c r="G18" s="28">
        <f t="shared" si="0"/>
        <v>6.509100000000001</v>
      </c>
      <c r="H18" s="29">
        <f t="shared" si="1"/>
        <v>5.5965000000000007</v>
      </c>
      <c r="I18" s="29">
        <f t="shared" si="2"/>
        <v>12.105600000000003</v>
      </c>
      <c r="J18" s="4">
        <f t="shared" si="3"/>
        <v>0.12105600000000002</v>
      </c>
      <c r="Q18" s="3"/>
    </row>
    <row r="19" spans="1:17" s="2" customFormat="1" x14ac:dyDescent="0.3">
      <c r="A19" s="2" t="s">
        <v>19</v>
      </c>
      <c r="B19" s="3" t="s">
        <v>3</v>
      </c>
      <c r="C19" s="3">
        <v>15.4</v>
      </c>
      <c r="D19" s="35">
        <v>7.5</v>
      </c>
      <c r="E19" s="3">
        <v>1.409</v>
      </c>
      <c r="F19" s="3">
        <v>1.105</v>
      </c>
      <c r="G19" s="28">
        <f t="shared" si="0"/>
        <v>5.2837500000000004</v>
      </c>
      <c r="H19" s="29">
        <f t="shared" si="1"/>
        <v>4.1437499999999998</v>
      </c>
      <c r="I19" s="29">
        <f t="shared" si="2"/>
        <v>9.4275000000000002</v>
      </c>
      <c r="J19" s="4">
        <f t="shared" si="3"/>
        <v>9.4274999999999998E-2</v>
      </c>
      <c r="Q19" s="3"/>
    </row>
    <row r="20" spans="1:17" s="2" customForma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1"/>
      <c r="O20" s="3"/>
    </row>
    <row r="21" spans="1:17" s="2" customFormat="1" x14ac:dyDescent="0.3">
      <c r="A21" s="3"/>
      <c r="K21" s="31"/>
      <c r="O21" s="3"/>
    </row>
    <row r="22" spans="1:17" s="2" customFormat="1" x14ac:dyDescent="0.3">
      <c r="A22" s="3"/>
      <c r="B22" s="12" t="s">
        <v>5</v>
      </c>
      <c r="C22" s="3" t="s">
        <v>27</v>
      </c>
      <c r="K22" s="31"/>
      <c r="O22" s="3"/>
    </row>
    <row r="23" spans="1:17" s="2" customFormat="1" x14ac:dyDescent="0.3">
      <c r="B23" s="3">
        <v>20.5</v>
      </c>
      <c r="C23" s="3">
        <v>0.12431999999999999</v>
      </c>
      <c r="O23" s="3"/>
    </row>
    <row r="24" spans="1:17" s="2" customFormat="1" x14ac:dyDescent="0.3">
      <c r="B24" s="3">
        <v>20.5</v>
      </c>
      <c r="C24" s="3">
        <v>0.10986225000000001</v>
      </c>
      <c r="O24" s="3"/>
    </row>
    <row r="25" spans="1:17" s="2" customFormat="1" x14ac:dyDescent="0.3">
      <c r="B25" s="3">
        <v>20.7</v>
      </c>
      <c r="C25" s="3">
        <v>8.9279550000000013E-2</v>
      </c>
      <c r="D25" s="9" t="s">
        <v>20</v>
      </c>
      <c r="E25" s="1"/>
      <c r="O25" s="3"/>
    </row>
    <row r="26" spans="1:17" s="2" customFormat="1" x14ac:dyDescent="0.3">
      <c r="B26" s="3">
        <v>20</v>
      </c>
      <c r="C26" s="3">
        <v>0.11553000000000001</v>
      </c>
      <c r="D26" s="9" t="s">
        <v>21</v>
      </c>
      <c r="E26" s="1"/>
      <c r="O26" s="3"/>
    </row>
    <row r="27" spans="1:17" s="2" customFormat="1" x14ac:dyDescent="0.3">
      <c r="B27" s="3">
        <v>23</v>
      </c>
      <c r="C27" s="3">
        <v>0.16732500000000003</v>
      </c>
      <c r="D27" s="1"/>
      <c r="E27" s="1"/>
      <c r="O27" s="3"/>
    </row>
    <row r="28" spans="1:17" s="2" customFormat="1" x14ac:dyDescent="0.3">
      <c r="A28" s="3"/>
      <c r="B28" s="3">
        <v>23</v>
      </c>
      <c r="C28" s="3">
        <v>0.1417215</v>
      </c>
      <c r="D28" s="20" t="s">
        <v>8</v>
      </c>
      <c r="E28" s="39" t="s">
        <v>9</v>
      </c>
      <c r="O28" s="3"/>
    </row>
    <row r="29" spans="1:17" s="2" customFormat="1" x14ac:dyDescent="0.3">
      <c r="A29" s="3"/>
      <c r="B29" s="3">
        <v>23.5</v>
      </c>
      <c r="C29" s="3">
        <v>0.204765</v>
      </c>
      <c r="D29" s="22" t="s">
        <v>10</v>
      </c>
      <c r="E29" s="40" t="s">
        <v>11</v>
      </c>
      <c r="O29" s="3"/>
    </row>
    <row r="30" spans="1:17" s="2" customFormat="1" x14ac:dyDescent="0.3">
      <c r="A30" s="3"/>
      <c r="B30" s="3">
        <v>24</v>
      </c>
      <c r="C30" s="3">
        <v>0.16322925000000002</v>
      </c>
      <c r="D30" s="24">
        <v>15</v>
      </c>
      <c r="E30" s="41">
        <f>0.0231*(EXP(0.0919*D30))</f>
        <v>9.1682600499862502E-2</v>
      </c>
      <c r="O30" s="3"/>
    </row>
    <row r="31" spans="1:17" s="2" customFormat="1" x14ac:dyDescent="0.3">
      <c r="A31" s="3"/>
      <c r="B31" s="3">
        <v>25.4</v>
      </c>
      <c r="C31" s="3">
        <v>0.27066000000000001</v>
      </c>
      <c r="D31" s="3"/>
      <c r="E31" s="29"/>
      <c r="O31" s="3"/>
    </row>
    <row r="32" spans="1:17" s="2" customFormat="1" x14ac:dyDescent="0.3">
      <c r="A32" s="3"/>
      <c r="B32" s="3">
        <v>23.5</v>
      </c>
      <c r="C32" s="3">
        <v>0.21415575000000001</v>
      </c>
      <c r="O32" s="3"/>
    </row>
    <row r="33" spans="1:15" s="2" customFormat="1" x14ac:dyDescent="0.3">
      <c r="A33" s="3"/>
      <c r="B33" s="3">
        <v>26</v>
      </c>
      <c r="C33" s="3">
        <v>0.18257400000000001</v>
      </c>
      <c r="O33" s="3"/>
    </row>
    <row r="34" spans="1:15" s="2" customFormat="1" x14ac:dyDescent="0.3">
      <c r="A34" s="3"/>
      <c r="B34" s="3">
        <v>22.7</v>
      </c>
      <c r="C34" s="3">
        <v>0.18399149999999997</v>
      </c>
      <c r="O34" s="3"/>
    </row>
    <row r="35" spans="1:15" s="2" customFormat="1" x14ac:dyDescent="0.3">
      <c r="A35" s="3"/>
      <c r="B35" s="3">
        <v>28.5</v>
      </c>
      <c r="C35" s="3">
        <v>0.37213049999999998</v>
      </c>
      <c r="O35" s="3"/>
    </row>
    <row r="36" spans="1:15" s="2" customFormat="1" x14ac:dyDescent="0.3">
      <c r="A36" s="3"/>
      <c r="B36" s="3">
        <v>30.5</v>
      </c>
      <c r="C36" s="3">
        <v>0.50066250000000001</v>
      </c>
      <c r="O36" s="3"/>
    </row>
    <row r="37" spans="1:15" s="2" customFormat="1" x14ac:dyDescent="0.3">
      <c r="A37" s="3"/>
      <c r="B37" s="3">
        <v>20.9</v>
      </c>
      <c r="C37" s="3">
        <v>0.38424499999999995</v>
      </c>
      <c r="O37" s="3"/>
    </row>
    <row r="38" spans="1:15" s="2" customFormat="1" x14ac:dyDescent="0.3">
      <c r="A38" s="3"/>
      <c r="B38" s="3">
        <v>19.8</v>
      </c>
      <c r="C38" s="3">
        <v>0.24934300000000001</v>
      </c>
      <c r="O38" s="3"/>
    </row>
    <row r="39" spans="1:15" s="2" customFormat="1" x14ac:dyDescent="0.3">
      <c r="A39" s="3"/>
      <c r="B39" s="3">
        <v>15.5</v>
      </c>
      <c r="C39" s="3">
        <v>0.12105600000000002</v>
      </c>
      <c r="O39" s="3"/>
    </row>
    <row r="40" spans="1:15" s="2" customFormat="1" x14ac:dyDescent="0.3">
      <c r="A40" s="3"/>
      <c r="B40" s="3">
        <v>15.4</v>
      </c>
      <c r="C40" s="3">
        <v>9.4274999999999998E-2</v>
      </c>
      <c r="O40" s="3"/>
    </row>
    <row r="41" spans="1:15" s="2" customFormat="1" x14ac:dyDescent="0.3">
      <c r="A41" s="3"/>
      <c r="B41" s="3"/>
      <c r="O41" s="3"/>
    </row>
    <row r="42" spans="1:15" s="2" customFormat="1" x14ac:dyDescent="0.3">
      <c r="A42" s="3"/>
      <c r="O42" s="3"/>
    </row>
    <row r="43" spans="1:15" s="2" customFormat="1" x14ac:dyDescent="0.3">
      <c r="A43" s="3"/>
      <c r="O43" s="3"/>
    </row>
    <row r="44" spans="1:15" s="2" customFormat="1" x14ac:dyDescent="0.3">
      <c r="A44" s="3"/>
      <c r="B44" s="3"/>
      <c r="O44" s="3"/>
    </row>
    <row r="45" spans="1:15" s="2" customFormat="1" x14ac:dyDescent="0.3">
      <c r="A45" s="3"/>
      <c r="B45" s="3"/>
      <c r="O45" s="3"/>
    </row>
    <row r="46" spans="1:15" s="2" customFormat="1" x14ac:dyDescent="0.3">
      <c r="A46" s="3"/>
      <c r="B46" s="3"/>
      <c r="O46" s="3"/>
    </row>
    <row r="47" spans="1:15" s="2" customFormat="1" x14ac:dyDescent="0.3">
      <c r="O47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D23" sqref="D23"/>
    </sheetView>
  </sheetViews>
  <sheetFormatPr defaultColWidth="9.109375" defaultRowHeight="14.4" x14ac:dyDescent="0.3"/>
  <cols>
    <col min="1" max="2" width="9.109375" style="45"/>
    <col min="3" max="3" width="15.88671875" style="45" customWidth="1"/>
    <col min="4" max="4" width="15" style="45" customWidth="1"/>
    <col min="5" max="5" width="19.44140625" style="45" bestFit="1" customWidth="1"/>
    <col min="6" max="6" width="19.5546875" style="45" bestFit="1" customWidth="1"/>
    <col min="7" max="7" width="15.44140625" style="45" bestFit="1" customWidth="1"/>
    <col min="8" max="8" width="17.5546875" style="45" bestFit="1" customWidth="1"/>
    <col min="9" max="9" width="16" style="45" bestFit="1" customWidth="1"/>
    <col min="10" max="10" width="15.109375" style="45" bestFit="1" customWidth="1"/>
    <col min="11" max="11" width="15.109375" style="45" customWidth="1"/>
    <col min="12" max="12" width="6.33203125" style="45" bestFit="1" customWidth="1"/>
    <col min="13" max="13" width="8.5546875" style="44" customWidth="1"/>
    <col min="14" max="14" width="10.5546875" style="45" bestFit="1" customWidth="1"/>
    <col min="15" max="16384" width="9.109375" style="45"/>
  </cols>
  <sheetData>
    <row r="1" spans="1:14" x14ac:dyDescent="0.3">
      <c r="A1" s="43" t="s">
        <v>0</v>
      </c>
      <c r="B1" s="37" t="s">
        <v>1</v>
      </c>
      <c r="C1" s="37" t="s">
        <v>5</v>
      </c>
      <c r="D1" s="37" t="s">
        <v>18</v>
      </c>
      <c r="E1" s="37" t="s">
        <v>12</v>
      </c>
      <c r="F1" s="37" t="s">
        <v>13</v>
      </c>
      <c r="G1" s="37" t="s">
        <v>16</v>
      </c>
      <c r="H1" s="37" t="s">
        <v>17</v>
      </c>
      <c r="I1" s="37" t="s">
        <v>15</v>
      </c>
      <c r="J1" s="37" t="s">
        <v>14</v>
      </c>
      <c r="K1" s="37"/>
      <c r="L1" s="47"/>
      <c r="M1" s="37"/>
      <c r="N1" s="47"/>
    </row>
    <row r="2" spans="1:14" x14ac:dyDescent="0.3">
      <c r="A2" s="47" t="s">
        <v>26</v>
      </c>
      <c r="B2" s="37" t="s">
        <v>3</v>
      </c>
      <c r="C2" s="37">
        <v>21.5</v>
      </c>
      <c r="D2" s="48">
        <v>5.2</v>
      </c>
      <c r="E2" s="46">
        <v>1.8169999999999999</v>
      </c>
      <c r="F2" s="37">
        <v>1.85</v>
      </c>
      <c r="G2" s="37">
        <f t="shared" ref="G2:G23" si="0">E2*(D2/2)</f>
        <v>4.7241999999999997</v>
      </c>
      <c r="H2" s="37">
        <f t="shared" ref="H2:H23" si="1">F2*(D2/2)</f>
        <v>4.8100000000000005</v>
      </c>
      <c r="I2" s="37">
        <f t="shared" ref="I2:I23" si="2">SUM(G2:H2)</f>
        <v>9.5342000000000002</v>
      </c>
      <c r="J2" s="37">
        <f t="shared" ref="J2:J23" si="3">I2/100</f>
        <v>9.5341999999999996E-2</v>
      </c>
      <c r="K2" s="37"/>
      <c r="L2" s="47"/>
      <c r="M2" s="35"/>
      <c r="N2" s="37"/>
    </row>
    <row r="3" spans="1:14" x14ac:dyDescent="0.3">
      <c r="A3" s="47" t="s">
        <v>26</v>
      </c>
      <c r="B3" s="37" t="s">
        <v>3</v>
      </c>
      <c r="C3" s="37">
        <v>21.7</v>
      </c>
      <c r="D3" s="48">
        <v>4.8</v>
      </c>
      <c r="E3" s="46">
        <v>2.4</v>
      </c>
      <c r="F3" s="37">
        <v>2.3029999999999999</v>
      </c>
      <c r="G3" s="37">
        <f t="shared" si="0"/>
        <v>5.76</v>
      </c>
      <c r="H3" s="37">
        <f t="shared" si="1"/>
        <v>5.5271999999999997</v>
      </c>
      <c r="I3" s="37">
        <f t="shared" si="2"/>
        <v>11.287199999999999</v>
      </c>
      <c r="J3" s="37">
        <f t="shared" si="3"/>
        <v>0.11287199999999999</v>
      </c>
      <c r="K3" s="37"/>
      <c r="L3" s="47"/>
      <c r="M3" s="7"/>
      <c r="N3" s="37"/>
    </row>
    <row r="4" spans="1:14" x14ac:dyDescent="0.3">
      <c r="A4" s="47" t="s">
        <v>26</v>
      </c>
      <c r="B4" s="37" t="s">
        <v>3</v>
      </c>
      <c r="C4" s="37">
        <v>22.5</v>
      </c>
      <c r="D4" s="48">
        <v>7.3</v>
      </c>
      <c r="E4" s="46">
        <v>2.5059999999999998</v>
      </c>
      <c r="F4" s="37">
        <v>1.94</v>
      </c>
      <c r="G4" s="37">
        <f t="shared" si="0"/>
        <v>9.1468999999999987</v>
      </c>
      <c r="H4" s="37">
        <f t="shared" si="1"/>
        <v>7.0809999999999995</v>
      </c>
      <c r="I4" s="37">
        <f t="shared" si="2"/>
        <v>16.227899999999998</v>
      </c>
      <c r="J4" s="37">
        <f t="shared" si="3"/>
        <v>0.16227899999999998</v>
      </c>
      <c r="K4" s="37"/>
      <c r="L4" s="47"/>
      <c r="M4" s="35"/>
      <c r="N4" s="37"/>
    </row>
    <row r="5" spans="1:14" x14ac:dyDescent="0.3">
      <c r="A5" s="47" t="s">
        <v>26</v>
      </c>
      <c r="B5" s="37" t="s">
        <v>3</v>
      </c>
      <c r="C5" s="49">
        <v>22.5</v>
      </c>
      <c r="D5" s="48">
        <v>7.2</v>
      </c>
      <c r="E5" s="46">
        <v>2.1509999999999998</v>
      </c>
      <c r="F5" s="37">
        <v>1.413</v>
      </c>
      <c r="G5" s="37">
        <f t="shared" si="0"/>
        <v>7.7435999999999998</v>
      </c>
      <c r="H5" s="37">
        <f t="shared" si="1"/>
        <v>5.0868000000000002</v>
      </c>
      <c r="I5" s="37">
        <f t="shared" si="2"/>
        <v>12.830400000000001</v>
      </c>
      <c r="J5" s="37">
        <f t="shared" si="3"/>
        <v>0.128304</v>
      </c>
      <c r="K5" s="37"/>
      <c r="L5" s="47"/>
      <c r="M5" s="35"/>
      <c r="N5" s="37"/>
    </row>
    <row r="6" spans="1:14" x14ac:dyDescent="0.3">
      <c r="A6" s="47" t="s">
        <v>26</v>
      </c>
      <c r="B6" s="37" t="s">
        <v>3</v>
      </c>
      <c r="C6" s="49">
        <v>22.5</v>
      </c>
      <c r="D6" s="48">
        <v>7.1</v>
      </c>
      <c r="E6" s="37">
        <v>2.3969999999999998</v>
      </c>
      <c r="F6" s="46">
        <v>1.645</v>
      </c>
      <c r="G6" s="37">
        <f t="shared" si="0"/>
        <v>8.5093499999999995</v>
      </c>
      <c r="H6" s="37">
        <f t="shared" si="1"/>
        <v>5.8397499999999996</v>
      </c>
      <c r="I6" s="37">
        <f t="shared" si="2"/>
        <v>14.3491</v>
      </c>
      <c r="J6" s="37">
        <f t="shared" si="3"/>
        <v>0.14349100000000001</v>
      </c>
      <c r="K6" s="37"/>
      <c r="L6" s="47"/>
      <c r="M6" s="35"/>
      <c r="N6" s="37"/>
    </row>
    <row r="7" spans="1:14" x14ac:dyDescent="0.3">
      <c r="A7" s="47" t="s">
        <v>26</v>
      </c>
      <c r="B7" s="37" t="s">
        <v>3</v>
      </c>
      <c r="C7" s="49">
        <v>23.1</v>
      </c>
      <c r="D7" s="48">
        <v>8.6999999999999993</v>
      </c>
      <c r="E7" s="46">
        <v>1.587</v>
      </c>
      <c r="F7" s="37">
        <v>2.032</v>
      </c>
      <c r="G7" s="37">
        <f t="shared" si="0"/>
        <v>6.9034499999999994</v>
      </c>
      <c r="H7" s="37">
        <f t="shared" si="1"/>
        <v>8.8391999999999999</v>
      </c>
      <c r="I7" s="37">
        <f t="shared" si="2"/>
        <v>15.742649999999999</v>
      </c>
      <c r="J7" s="37">
        <f t="shared" si="3"/>
        <v>0.1574265</v>
      </c>
      <c r="K7" s="37"/>
      <c r="L7" s="47"/>
      <c r="M7" s="35"/>
      <c r="N7" s="37"/>
    </row>
    <row r="8" spans="1:14" x14ac:dyDescent="0.3">
      <c r="A8" s="47" t="s">
        <v>26</v>
      </c>
      <c r="B8" s="37" t="s">
        <v>3</v>
      </c>
      <c r="C8" s="49">
        <v>24</v>
      </c>
      <c r="D8" s="48">
        <v>8.5</v>
      </c>
      <c r="E8" s="46">
        <v>1.756</v>
      </c>
      <c r="F8" s="37">
        <v>1.5680000000000001</v>
      </c>
      <c r="G8" s="37">
        <f t="shared" si="0"/>
        <v>7.4630000000000001</v>
      </c>
      <c r="H8" s="37">
        <f t="shared" si="1"/>
        <v>6.6640000000000006</v>
      </c>
      <c r="I8" s="37">
        <f t="shared" si="2"/>
        <v>14.127000000000001</v>
      </c>
      <c r="J8" s="37">
        <f t="shared" si="3"/>
        <v>0.14127000000000001</v>
      </c>
      <c r="K8" s="37"/>
      <c r="L8" s="47"/>
      <c r="M8" s="35"/>
      <c r="N8" s="37"/>
    </row>
    <row r="9" spans="1:14" x14ac:dyDescent="0.3">
      <c r="A9" s="47" t="s">
        <v>26</v>
      </c>
      <c r="B9" s="37" t="s">
        <v>3</v>
      </c>
      <c r="C9" s="49">
        <v>24</v>
      </c>
      <c r="D9" s="48">
        <v>8.6999999999999993</v>
      </c>
      <c r="E9" s="46">
        <v>1.978</v>
      </c>
      <c r="F9" s="37">
        <v>2.0230000000000001</v>
      </c>
      <c r="G9" s="37">
        <f t="shared" si="0"/>
        <v>8.6042999999999985</v>
      </c>
      <c r="H9" s="37">
        <f t="shared" si="1"/>
        <v>8.8000500000000006</v>
      </c>
      <c r="I9" s="37">
        <f t="shared" si="2"/>
        <v>17.404350000000001</v>
      </c>
      <c r="J9" s="37">
        <f t="shared" si="3"/>
        <v>0.17404350000000002</v>
      </c>
      <c r="K9" s="37"/>
      <c r="L9" s="47"/>
      <c r="M9" s="35"/>
      <c r="N9" s="37"/>
    </row>
    <row r="10" spans="1:14" x14ac:dyDescent="0.3">
      <c r="A10" s="47" t="s">
        <v>26</v>
      </c>
      <c r="B10" s="37" t="s">
        <v>3</v>
      </c>
      <c r="C10" s="49">
        <v>25</v>
      </c>
      <c r="D10" s="48">
        <v>9</v>
      </c>
      <c r="E10" s="50">
        <v>2.831</v>
      </c>
      <c r="F10" s="37">
        <v>2.8079999999999998</v>
      </c>
      <c r="G10" s="37">
        <f t="shared" si="0"/>
        <v>12.7395</v>
      </c>
      <c r="H10" s="37">
        <f t="shared" si="1"/>
        <v>12.635999999999999</v>
      </c>
      <c r="I10" s="37">
        <f t="shared" si="2"/>
        <v>25.375499999999999</v>
      </c>
      <c r="J10" s="37">
        <f t="shared" si="3"/>
        <v>0.25375500000000001</v>
      </c>
      <c r="K10" s="37"/>
      <c r="L10" s="47"/>
      <c r="M10" s="49"/>
      <c r="N10" s="37"/>
    </row>
    <row r="11" spans="1:14" x14ac:dyDescent="0.3">
      <c r="A11" s="47" t="s">
        <v>26</v>
      </c>
      <c r="B11" s="37" t="s">
        <v>3</v>
      </c>
      <c r="C11" s="49">
        <v>25.1</v>
      </c>
      <c r="D11" s="48">
        <v>9</v>
      </c>
      <c r="E11" s="46">
        <v>1.601</v>
      </c>
      <c r="F11" s="37">
        <v>1.716</v>
      </c>
      <c r="G11" s="37">
        <f t="shared" si="0"/>
        <v>7.2044999999999995</v>
      </c>
      <c r="H11" s="37">
        <f t="shared" si="1"/>
        <v>7.7219999999999995</v>
      </c>
      <c r="I11" s="37">
        <f t="shared" si="2"/>
        <v>14.926499999999999</v>
      </c>
      <c r="J11" s="37">
        <f t="shared" si="3"/>
        <v>0.14926499999999998</v>
      </c>
      <c r="K11" s="37"/>
      <c r="L11" s="47"/>
      <c r="M11" s="35"/>
      <c r="N11" s="37"/>
    </row>
    <row r="12" spans="1:14" x14ac:dyDescent="0.3">
      <c r="A12" s="47" t="s">
        <v>26</v>
      </c>
      <c r="B12" s="37" t="s">
        <v>3</v>
      </c>
      <c r="C12" s="37">
        <v>25.2</v>
      </c>
      <c r="D12" s="48">
        <v>9.01</v>
      </c>
      <c r="E12" s="46">
        <v>2.0089999999999999</v>
      </c>
      <c r="F12" s="37">
        <v>2.2810000000000001</v>
      </c>
      <c r="G12" s="37">
        <f t="shared" si="0"/>
        <v>9.0505449999999996</v>
      </c>
      <c r="H12" s="37">
        <f t="shared" si="1"/>
        <v>10.275905</v>
      </c>
      <c r="I12" s="37">
        <f t="shared" si="2"/>
        <v>19.326450000000001</v>
      </c>
      <c r="J12" s="37">
        <f t="shared" si="3"/>
        <v>0.19326450000000001</v>
      </c>
      <c r="K12" s="37"/>
      <c r="L12" s="47"/>
      <c r="M12" s="35"/>
      <c r="N12" s="37"/>
    </row>
    <row r="13" spans="1:14" x14ac:dyDescent="0.3">
      <c r="A13" s="47" t="s">
        <v>26</v>
      </c>
      <c r="B13" s="37" t="s">
        <v>3</v>
      </c>
      <c r="C13" s="49">
        <v>26.3</v>
      </c>
      <c r="D13" s="48">
        <v>11.950000000000001</v>
      </c>
      <c r="E13" s="50">
        <v>2.383</v>
      </c>
      <c r="F13" s="37">
        <v>2.968</v>
      </c>
      <c r="G13" s="37">
        <f t="shared" si="0"/>
        <v>14.238425000000001</v>
      </c>
      <c r="H13" s="37">
        <f t="shared" si="1"/>
        <v>17.733800000000002</v>
      </c>
      <c r="I13" s="37">
        <f t="shared" si="2"/>
        <v>31.972225000000002</v>
      </c>
      <c r="J13" s="37">
        <f t="shared" si="3"/>
        <v>0.31972225000000004</v>
      </c>
      <c r="K13" s="37"/>
      <c r="L13" s="47"/>
      <c r="M13" s="49"/>
      <c r="N13" s="37"/>
    </row>
    <row r="14" spans="1:14" x14ac:dyDescent="0.3">
      <c r="A14" s="47" t="s">
        <v>26</v>
      </c>
      <c r="B14" s="37" t="s">
        <v>3</v>
      </c>
      <c r="C14" s="49">
        <v>27</v>
      </c>
      <c r="D14" s="48">
        <v>11.5</v>
      </c>
      <c r="E14" s="46">
        <v>2.056</v>
      </c>
      <c r="F14" s="37">
        <v>2.0609999999999999</v>
      </c>
      <c r="G14" s="37">
        <f t="shared" si="0"/>
        <v>11.822000000000001</v>
      </c>
      <c r="H14" s="37">
        <f t="shared" si="1"/>
        <v>11.85075</v>
      </c>
      <c r="I14" s="37">
        <f t="shared" si="2"/>
        <v>23.672750000000001</v>
      </c>
      <c r="J14" s="37">
        <f t="shared" si="3"/>
        <v>0.23672750000000001</v>
      </c>
      <c r="K14" s="37"/>
      <c r="L14" s="47"/>
      <c r="M14" s="35"/>
      <c r="N14" s="37"/>
    </row>
    <row r="15" spans="1:14" x14ac:dyDescent="0.3">
      <c r="A15" s="47" t="s">
        <v>26</v>
      </c>
      <c r="B15" s="37" t="s">
        <v>3</v>
      </c>
      <c r="C15" s="37">
        <v>29</v>
      </c>
      <c r="D15" s="48">
        <v>8.6999999999999993</v>
      </c>
      <c r="E15" s="46">
        <v>2.6520000000000001</v>
      </c>
      <c r="F15" s="37">
        <v>2.3239999999999998</v>
      </c>
      <c r="G15" s="37">
        <f t="shared" si="0"/>
        <v>11.536199999999999</v>
      </c>
      <c r="H15" s="37">
        <f t="shared" si="1"/>
        <v>10.109399999999999</v>
      </c>
      <c r="I15" s="37">
        <f t="shared" si="2"/>
        <v>21.645599999999998</v>
      </c>
      <c r="J15" s="37">
        <f t="shared" si="3"/>
        <v>0.21645599999999998</v>
      </c>
      <c r="K15" s="37"/>
      <c r="L15" s="47"/>
      <c r="M15" s="35"/>
      <c r="N15" s="37"/>
    </row>
    <row r="16" spans="1:14" x14ac:dyDescent="0.3">
      <c r="A16" s="47" t="s">
        <v>26</v>
      </c>
      <c r="B16" s="37" t="s">
        <v>3</v>
      </c>
      <c r="C16" s="49">
        <v>29.1</v>
      </c>
      <c r="D16" s="48">
        <v>8.4</v>
      </c>
      <c r="E16" s="50">
        <v>2.3620000000000001</v>
      </c>
      <c r="F16" s="37">
        <v>2.8690000000000002</v>
      </c>
      <c r="G16" s="37">
        <f t="shared" si="0"/>
        <v>9.9204000000000008</v>
      </c>
      <c r="H16" s="37">
        <f t="shared" si="1"/>
        <v>12.049800000000001</v>
      </c>
      <c r="I16" s="37">
        <f t="shared" si="2"/>
        <v>21.970200000000002</v>
      </c>
      <c r="J16" s="37">
        <f t="shared" si="3"/>
        <v>0.21970200000000001</v>
      </c>
      <c r="K16" s="37"/>
      <c r="L16" s="47"/>
      <c r="M16" s="49"/>
      <c r="N16" s="37"/>
    </row>
    <row r="17" spans="1:14" x14ac:dyDescent="0.3">
      <c r="A17" s="47" t="s">
        <v>26</v>
      </c>
      <c r="B17" s="37" t="s">
        <v>3</v>
      </c>
      <c r="C17" s="49">
        <v>29.5</v>
      </c>
      <c r="D17" s="48">
        <v>7.55</v>
      </c>
      <c r="E17" s="46">
        <v>2.2549999999999999</v>
      </c>
      <c r="F17" s="37">
        <v>2.3679999999999999</v>
      </c>
      <c r="G17" s="37">
        <f t="shared" si="0"/>
        <v>8.5126249999999999</v>
      </c>
      <c r="H17" s="37">
        <f t="shared" si="1"/>
        <v>8.9391999999999996</v>
      </c>
      <c r="I17" s="37">
        <f t="shared" si="2"/>
        <v>17.451824999999999</v>
      </c>
      <c r="J17" s="37">
        <f t="shared" si="3"/>
        <v>0.17451824999999999</v>
      </c>
      <c r="K17" s="37"/>
      <c r="L17" s="47"/>
      <c r="M17" s="35"/>
      <c r="N17" s="37"/>
    </row>
    <row r="18" spans="1:14" x14ac:dyDescent="0.3">
      <c r="A18" s="47" t="s">
        <v>26</v>
      </c>
      <c r="B18" s="37" t="s">
        <v>3</v>
      </c>
      <c r="C18" s="37">
        <v>33.5</v>
      </c>
      <c r="D18" s="48">
        <v>11.7</v>
      </c>
      <c r="E18" s="46">
        <v>2.5910000000000002</v>
      </c>
      <c r="F18" s="37">
        <v>2.762</v>
      </c>
      <c r="G18" s="37">
        <f t="shared" si="0"/>
        <v>15.157350000000001</v>
      </c>
      <c r="H18" s="37">
        <f t="shared" si="1"/>
        <v>16.157699999999998</v>
      </c>
      <c r="I18" s="37">
        <f t="shared" si="2"/>
        <v>31.315049999999999</v>
      </c>
      <c r="J18" s="37">
        <f t="shared" si="3"/>
        <v>0.3131505</v>
      </c>
      <c r="K18" s="37"/>
      <c r="L18" s="47"/>
      <c r="M18" s="35"/>
      <c r="N18" s="37"/>
    </row>
    <row r="19" spans="1:14" x14ac:dyDescent="0.3">
      <c r="A19" s="47" t="s">
        <v>26</v>
      </c>
      <c r="B19" s="37" t="s">
        <v>4</v>
      </c>
      <c r="C19" s="49">
        <v>34</v>
      </c>
      <c r="D19" s="48">
        <v>17.350000000000001</v>
      </c>
      <c r="E19" s="50">
        <v>3.5259999999999998</v>
      </c>
      <c r="F19" s="37">
        <v>3.391</v>
      </c>
      <c r="G19" s="37">
        <f t="shared" si="0"/>
        <v>30.588049999999999</v>
      </c>
      <c r="H19" s="37">
        <f t="shared" si="1"/>
        <v>29.416925000000003</v>
      </c>
      <c r="I19" s="37">
        <f t="shared" si="2"/>
        <v>60.004975000000002</v>
      </c>
      <c r="J19" s="37">
        <f t="shared" si="3"/>
        <v>0.60004975000000005</v>
      </c>
      <c r="K19" s="37"/>
      <c r="L19" s="47"/>
      <c r="M19" s="49"/>
      <c r="N19" s="37"/>
    </row>
    <row r="20" spans="1:14" x14ac:dyDescent="0.3">
      <c r="A20" s="47" t="s">
        <v>26</v>
      </c>
      <c r="B20" s="37" t="s">
        <v>3</v>
      </c>
      <c r="C20" s="49">
        <v>34.200000000000003</v>
      </c>
      <c r="D20" s="48">
        <v>12.9</v>
      </c>
      <c r="E20" s="37">
        <v>3.411</v>
      </c>
      <c r="F20" s="37">
        <v>2.5409999999999999</v>
      </c>
      <c r="G20" s="37">
        <f t="shared" si="0"/>
        <v>22.00095</v>
      </c>
      <c r="H20" s="37">
        <f t="shared" si="1"/>
        <v>16.38945</v>
      </c>
      <c r="I20" s="37">
        <f t="shared" si="2"/>
        <v>38.3904</v>
      </c>
      <c r="J20" s="37">
        <f t="shared" si="3"/>
        <v>0.38390400000000002</v>
      </c>
      <c r="K20" s="37"/>
      <c r="L20" s="47"/>
      <c r="M20" s="49"/>
      <c r="N20" s="37"/>
    </row>
    <row r="21" spans="1:14" x14ac:dyDescent="0.3">
      <c r="A21" s="47" t="s">
        <v>26</v>
      </c>
      <c r="B21" s="37" t="s">
        <v>4</v>
      </c>
      <c r="C21" s="49">
        <v>34.5</v>
      </c>
      <c r="D21" s="48">
        <v>14.6</v>
      </c>
      <c r="E21" s="37">
        <v>3.16</v>
      </c>
      <c r="F21" s="37">
        <v>4.0410000000000004</v>
      </c>
      <c r="G21" s="37">
        <f t="shared" si="0"/>
        <v>23.068000000000001</v>
      </c>
      <c r="H21" s="37">
        <f t="shared" si="1"/>
        <v>29.499300000000002</v>
      </c>
      <c r="I21" s="37">
        <f t="shared" si="2"/>
        <v>52.567300000000003</v>
      </c>
      <c r="J21" s="37">
        <f t="shared" si="3"/>
        <v>0.52567300000000006</v>
      </c>
      <c r="K21" s="37"/>
      <c r="L21" s="47"/>
      <c r="M21" s="49"/>
      <c r="N21" s="37"/>
    </row>
    <row r="22" spans="1:14" x14ac:dyDescent="0.3">
      <c r="A22" s="47" t="s">
        <v>26</v>
      </c>
      <c r="B22" s="37" t="s">
        <v>4</v>
      </c>
      <c r="C22" s="37">
        <v>36</v>
      </c>
      <c r="D22" s="48">
        <v>13.2</v>
      </c>
      <c r="E22" s="46">
        <v>2.972</v>
      </c>
      <c r="F22" s="37">
        <v>2.5880000000000001</v>
      </c>
      <c r="G22" s="37">
        <f t="shared" si="0"/>
        <v>19.615199999999998</v>
      </c>
      <c r="H22" s="37">
        <f t="shared" si="1"/>
        <v>17.0808</v>
      </c>
      <c r="I22" s="37">
        <f t="shared" si="2"/>
        <v>36.695999999999998</v>
      </c>
      <c r="J22" s="37">
        <f t="shared" si="3"/>
        <v>0.36695999999999995</v>
      </c>
      <c r="K22" s="37"/>
      <c r="L22" s="47"/>
      <c r="M22" s="35"/>
      <c r="N22" s="37"/>
    </row>
    <row r="23" spans="1:14" x14ac:dyDescent="0.3">
      <c r="A23" s="47" t="s">
        <v>26</v>
      </c>
      <c r="B23" s="37" t="s">
        <v>4</v>
      </c>
      <c r="C23" s="49">
        <v>37.5</v>
      </c>
      <c r="D23" s="48">
        <v>14.450000000000001</v>
      </c>
      <c r="E23" s="50">
        <v>4.5759999999999996</v>
      </c>
      <c r="F23" s="37">
        <v>4.7469999999999999</v>
      </c>
      <c r="G23" s="37">
        <f t="shared" si="0"/>
        <v>33.061599999999999</v>
      </c>
      <c r="H23" s="37">
        <f t="shared" si="1"/>
        <v>34.297075</v>
      </c>
      <c r="I23" s="37">
        <f t="shared" si="2"/>
        <v>67.358675000000005</v>
      </c>
      <c r="J23" s="37">
        <f t="shared" si="3"/>
        <v>0.67358675000000001</v>
      </c>
      <c r="K23" s="37"/>
      <c r="L23" s="47"/>
      <c r="M23" s="49"/>
      <c r="N23" s="37"/>
    </row>
    <row r="25" spans="1:14" x14ac:dyDescent="0.3">
      <c r="B25" s="44" t="s">
        <v>5</v>
      </c>
      <c r="C25" s="44" t="s">
        <v>14</v>
      </c>
    </row>
    <row r="26" spans="1:14" x14ac:dyDescent="0.3">
      <c r="B26" s="44">
        <v>21.5</v>
      </c>
      <c r="C26" s="44">
        <v>9.5341999999999996E-2</v>
      </c>
    </row>
    <row r="27" spans="1:14" x14ac:dyDescent="0.3">
      <c r="B27" s="44">
        <v>21.7</v>
      </c>
      <c r="C27" s="44">
        <v>0.11287199999999999</v>
      </c>
    </row>
    <row r="28" spans="1:14" x14ac:dyDescent="0.3">
      <c r="B28" s="44">
        <v>22.5</v>
      </c>
      <c r="C28" s="44">
        <v>0.16227899999999998</v>
      </c>
      <c r="D28" s="9" t="s">
        <v>31</v>
      </c>
      <c r="E28" s="1"/>
    </row>
    <row r="29" spans="1:14" x14ac:dyDescent="0.3">
      <c r="B29" s="44">
        <v>22.5</v>
      </c>
      <c r="C29" s="44">
        <v>0.128304</v>
      </c>
      <c r="D29" s="9" t="s">
        <v>30</v>
      </c>
      <c r="E29" s="1"/>
    </row>
    <row r="30" spans="1:14" x14ac:dyDescent="0.3">
      <c r="B30" s="44">
        <v>22.5</v>
      </c>
      <c r="C30" s="44">
        <v>0.14349100000000001</v>
      </c>
      <c r="D30" s="1"/>
      <c r="E30" s="1"/>
    </row>
    <row r="31" spans="1:14" x14ac:dyDescent="0.3">
      <c r="B31" s="44">
        <v>23.1</v>
      </c>
      <c r="C31" s="44">
        <v>0.1574265</v>
      </c>
      <c r="D31" s="20" t="s">
        <v>8</v>
      </c>
      <c r="E31" s="39" t="s">
        <v>9</v>
      </c>
    </row>
    <row r="32" spans="1:14" x14ac:dyDescent="0.3">
      <c r="B32" s="44">
        <v>24</v>
      </c>
      <c r="C32" s="44">
        <v>0.14127000000000001</v>
      </c>
      <c r="D32" s="22" t="s">
        <v>10</v>
      </c>
      <c r="E32" s="40" t="s">
        <v>11</v>
      </c>
    </row>
    <row r="33" spans="2:5" x14ac:dyDescent="0.3">
      <c r="B33" s="44">
        <v>24</v>
      </c>
      <c r="C33" s="44">
        <v>0.17404350000000002</v>
      </c>
      <c r="D33" s="24">
        <v>26</v>
      </c>
      <c r="E33" s="41">
        <f>0.0165*(EXP(0.0945*D33))</f>
        <v>0.19255087045228103</v>
      </c>
    </row>
    <row r="34" spans="2:5" x14ac:dyDescent="0.3">
      <c r="B34" s="44">
        <v>25</v>
      </c>
      <c r="C34" s="44">
        <v>0.25375500000000001</v>
      </c>
    </row>
    <row r="35" spans="2:5" x14ac:dyDescent="0.3">
      <c r="B35" s="44">
        <v>25.1</v>
      </c>
      <c r="C35" s="44">
        <v>0.14926499999999998</v>
      </c>
    </row>
    <row r="36" spans="2:5" x14ac:dyDescent="0.3">
      <c r="B36" s="44">
        <v>25.2</v>
      </c>
      <c r="C36" s="44">
        <v>0.19326450000000001</v>
      </c>
    </row>
    <row r="37" spans="2:5" x14ac:dyDescent="0.3">
      <c r="B37" s="44">
        <v>26.3</v>
      </c>
      <c r="C37" s="44">
        <v>0.31972225000000004</v>
      </c>
    </row>
    <row r="38" spans="2:5" x14ac:dyDescent="0.3">
      <c r="B38" s="44">
        <v>27</v>
      </c>
      <c r="C38" s="44">
        <v>0.23672750000000001</v>
      </c>
    </row>
    <row r="39" spans="2:5" x14ac:dyDescent="0.3">
      <c r="B39" s="44">
        <v>29</v>
      </c>
      <c r="C39" s="44">
        <v>0.21645599999999998</v>
      </c>
    </row>
    <row r="40" spans="2:5" x14ac:dyDescent="0.3">
      <c r="B40" s="44">
        <v>29.1</v>
      </c>
      <c r="C40" s="44">
        <v>0.21970200000000001</v>
      </c>
    </row>
    <row r="41" spans="2:5" x14ac:dyDescent="0.3">
      <c r="B41" s="44">
        <v>29.5</v>
      </c>
      <c r="C41" s="44">
        <v>0.17451824999999999</v>
      </c>
    </row>
    <row r="42" spans="2:5" x14ac:dyDescent="0.3">
      <c r="B42" s="44">
        <v>33.5</v>
      </c>
      <c r="C42" s="44">
        <v>0.3131505</v>
      </c>
    </row>
    <row r="43" spans="2:5" x14ac:dyDescent="0.3">
      <c r="B43" s="44">
        <v>34</v>
      </c>
      <c r="C43" s="44">
        <v>0.60004975000000005</v>
      </c>
    </row>
    <row r="44" spans="2:5" x14ac:dyDescent="0.3">
      <c r="B44" s="44">
        <v>34.200000000000003</v>
      </c>
      <c r="C44" s="44">
        <v>0.38390400000000002</v>
      </c>
    </row>
    <row r="45" spans="2:5" x14ac:dyDescent="0.3">
      <c r="B45" s="44">
        <v>34.5</v>
      </c>
      <c r="C45" s="44">
        <v>0.52567300000000006</v>
      </c>
    </row>
    <row r="46" spans="2:5" x14ac:dyDescent="0.3">
      <c r="B46" s="44">
        <v>36</v>
      </c>
      <c r="C46" s="44">
        <v>0.36695999999999995</v>
      </c>
    </row>
    <row r="47" spans="2:5" x14ac:dyDescent="0.3">
      <c r="B47" s="44">
        <v>37.5</v>
      </c>
      <c r="C47" s="44">
        <v>0.67358675000000001</v>
      </c>
    </row>
  </sheetData>
  <sortState ref="A3:J24">
    <sortCondition ref="C3:C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workbookViewId="0">
      <selection activeCell="D9" sqref="D9"/>
    </sheetView>
  </sheetViews>
  <sheetFormatPr defaultRowHeight="14.4" x14ac:dyDescent="0.3"/>
  <cols>
    <col min="1" max="1" width="7.5546875" bestFit="1" customWidth="1"/>
    <col min="2" max="2" width="10.5546875" bestFit="1" customWidth="1"/>
    <col min="3" max="3" width="15.109375" bestFit="1" customWidth="1"/>
    <col min="4" max="4" width="12.33203125" customWidth="1"/>
    <col min="5" max="5" width="19.44140625" bestFit="1" customWidth="1"/>
    <col min="6" max="6" width="19.5546875" bestFit="1" customWidth="1"/>
    <col min="7" max="7" width="15.44140625" bestFit="1" customWidth="1"/>
    <col min="8" max="8" width="17.5546875" bestFit="1" customWidth="1"/>
    <col min="9" max="9" width="16" bestFit="1" customWidth="1"/>
    <col min="10" max="10" width="15.109375" bestFit="1" customWidth="1"/>
    <col min="11" max="11" width="14.109375" bestFit="1" customWidth="1"/>
    <col min="12" max="12" width="7" bestFit="1" customWidth="1"/>
    <col min="13" max="13" width="9.33203125" bestFit="1" customWidth="1"/>
    <col min="14" max="14" width="7.6640625" bestFit="1" customWidth="1"/>
    <col min="15" max="16" width="11" bestFit="1" customWidth="1"/>
    <col min="17" max="17" width="12.44140625" style="42" bestFit="1" customWidth="1"/>
    <col min="18" max="18" width="9.109375" style="42"/>
  </cols>
  <sheetData>
    <row r="1" spans="1:25" x14ac:dyDescent="0.3">
      <c r="A1" s="43" t="s">
        <v>0</v>
      </c>
      <c r="B1" s="37" t="s">
        <v>1</v>
      </c>
      <c r="C1" s="37" t="s">
        <v>5</v>
      </c>
      <c r="D1" s="37" t="s">
        <v>18</v>
      </c>
      <c r="E1" s="37" t="s">
        <v>12</v>
      </c>
      <c r="F1" s="37" t="s">
        <v>13</v>
      </c>
      <c r="G1" s="37" t="s">
        <v>16</v>
      </c>
      <c r="H1" s="37" t="s">
        <v>17</v>
      </c>
      <c r="I1" s="37" t="s">
        <v>15</v>
      </c>
      <c r="J1" s="37" t="s">
        <v>14</v>
      </c>
      <c r="L1" s="10"/>
      <c r="M1" s="10"/>
      <c r="P1" s="36"/>
      <c r="Q1" s="36"/>
      <c r="R1" s="36"/>
      <c r="S1" s="33"/>
      <c r="T1" s="33"/>
      <c r="U1" s="33"/>
      <c r="V1" s="33"/>
      <c r="W1" s="33"/>
      <c r="X1" s="33"/>
      <c r="Y1" s="33"/>
    </row>
    <row r="2" spans="1:25" x14ac:dyDescent="0.3">
      <c r="A2" s="51" t="s">
        <v>29</v>
      </c>
      <c r="B2" s="12" t="s">
        <v>3</v>
      </c>
      <c r="C2" s="26">
        <v>24.1</v>
      </c>
      <c r="D2" s="26">
        <v>10.3</v>
      </c>
      <c r="E2" s="12">
        <v>1.5860000000000001</v>
      </c>
      <c r="F2" s="12">
        <v>2.3490000000000002</v>
      </c>
      <c r="G2" s="1">
        <f>E2*(D2/2)</f>
        <v>8.1679000000000013</v>
      </c>
      <c r="H2" s="12">
        <f>F2*(D2/2)</f>
        <v>12.097350000000002</v>
      </c>
      <c r="I2" s="1">
        <f>SUM(G2:H2)</f>
        <v>20.265250000000002</v>
      </c>
      <c r="J2" s="1">
        <f>I2/100</f>
        <v>0.20265250000000001</v>
      </c>
      <c r="L2" s="1"/>
      <c r="M2" s="1"/>
      <c r="P2" s="1"/>
      <c r="Q2" s="12"/>
      <c r="R2" s="12"/>
      <c r="S2" s="12"/>
      <c r="T2" s="12"/>
      <c r="U2" s="12"/>
      <c r="V2" s="12"/>
      <c r="W2" s="12"/>
      <c r="X2" s="1"/>
      <c r="Y2" s="1"/>
    </row>
    <row r="3" spans="1:25" x14ac:dyDescent="0.3">
      <c r="A3" s="51" t="s">
        <v>29</v>
      </c>
      <c r="B3" s="12" t="s">
        <v>3</v>
      </c>
      <c r="C3" s="26">
        <v>27</v>
      </c>
      <c r="D3" s="26">
        <v>16.599999999999998</v>
      </c>
      <c r="E3" s="12">
        <v>2.25</v>
      </c>
      <c r="F3" s="12">
        <v>2.8889999999999998</v>
      </c>
      <c r="G3" s="1">
        <f t="shared" ref="G3:G13" si="0">E3*(D3/2)</f>
        <v>18.674999999999997</v>
      </c>
      <c r="H3" s="12">
        <f t="shared" ref="H3:H13" si="1">F3*(D3/2)</f>
        <v>23.978699999999996</v>
      </c>
      <c r="I3" s="1">
        <f t="shared" ref="I3:I13" si="2">SUM(G3:H3)</f>
        <v>42.653699999999994</v>
      </c>
      <c r="J3" s="1">
        <f t="shared" ref="J3:J13" si="3">I3/100</f>
        <v>0.42653699999999994</v>
      </c>
      <c r="L3" s="3"/>
      <c r="M3" s="3"/>
      <c r="P3" s="1"/>
      <c r="Q3" s="12"/>
      <c r="R3" s="12"/>
      <c r="S3" s="16"/>
      <c r="T3" s="12"/>
      <c r="U3" s="12"/>
      <c r="V3" s="12"/>
      <c r="W3" s="12"/>
      <c r="X3" s="1"/>
      <c r="Y3" s="1"/>
    </row>
    <row r="4" spans="1:25" x14ac:dyDescent="0.3">
      <c r="A4" s="6" t="s">
        <v>29</v>
      </c>
      <c r="B4" s="3" t="s">
        <v>3</v>
      </c>
      <c r="C4" s="7">
        <v>27.1</v>
      </c>
      <c r="D4" s="7">
        <v>16.599999999999998</v>
      </c>
      <c r="E4" s="1">
        <v>2.6219999999999999</v>
      </c>
      <c r="F4" s="1">
        <v>2.3490000000000002</v>
      </c>
      <c r="G4" s="1">
        <f t="shared" si="0"/>
        <v>21.762599999999996</v>
      </c>
      <c r="H4" s="12">
        <f t="shared" si="1"/>
        <v>19.496700000000001</v>
      </c>
      <c r="I4" s="1">
        <f t="shared" si="2"/>
        <v>41.259299999999996</v>
      </c>
      <c r="J4" s="1">
        <f t="shared" si="3"/>
        <v>0.41259299999999999</v>
      </c>
      <c r="L4" s="1"/>
      <c r="M4" s="1"/>
      <c r="P4" s="1"/>
      <c r="Q4" s="12"/>
      <c r="R4" s="12"/>
      <c r="S4" s="12"/>
      <c r="T4" s="12"/>
      <c r="U4" s="12"/>
      <c r="V4" s="12"/>
      <c r="W4" s="12"/>
      <c r="X4" s="1"/>
      <c r="Y4" s="1"/>
    </row>
    <row r="5" spans="1:25" x14ac:dyDescent="0.3">
      <c r="A5" s="51" t="s">
        <v>29</v>
      </c>
      <c r="B5" s="12" t="s">
        <v>3</v>
      </c>
      <c r="C5" s="26">
        <v>31.5</v>
      </c>
      <c r="D5" s="26">
        <v>16.899999999999999</v>
      </c>
      <c r="E5" s="16">
        <v>2.84</v>
      </c>
      <c r="F5" s="12">
        <v>2.327</v>
      </c>
      <c r="G5" s="1">
        <f t="shared" si="0"/>
        <v>23.997999999999998</v>
      </c>
      <c r="H5" s="12">
        <f t="shared" si="1"/>
        <v>19.663149999999998</v>
      </c>
      <c r="I5" s="1">
        <f t="shared" si="2"/>
        <v>43.661149999999992</v>
      </c>
      <c r="J5" s="1">
        <f t="shared" si="3"/>
        <v>0.43661149999999993</v>
      </c>
      <c r="L5" s="3"/>
      <c r="M5" s="3"/>
      <c r="P5" s="1"/>
      <c r="Q5" s="12"/>
      <c r="R5" s="12"/>
      <c r="S5" s="12"/>
      <c r="T5" s="12"/>
      <c r="U5" s="12"/>
      <c r="V5" s="12"/>
      <c r="W5" s="12"/>
      <c r="X5" s="1"/>
      <c r="Y5" s="1"/>
    </row>
    <row r="6" spans="1:25" x14ac:dyDescent="0.3">
      <c r="A6" s="6" t="s">
        <v>29</v>
      </c>
      <c r="B6" s="3" t="s">
        <v>3</v>
      </c>
      <c r="C6" s="7">
        <v>33.5</v>
      </c>
      <c r="D6" s="7">
        <v>12.5</v>
      </c>
      <c r="E6" s="1">
        <v>3.254</v>
      </c>
      <c r="F6" s="1">
        <v>2.907</v>
      </c>
      <c r="G6" s="1">
        <f t="shared" si="0"/>
        <v>20.337499999999999</v>
      </c>
      <c r="H6" s="12">
        <f t="shared" si="1"/>
        <v>18.168749999999999</v>
      </c>
      <c r="I6" s="1">
        <f t="shared" si="2"/>
        <v>38.506249999999994</v>
      </c>
      <c r="J6" s="1">
        <f t="shared" si="3"/>
        <v>0.38506249999999992</v>
      </c>
      <c r="L6" s="1"/>
      <c r="M6" s="1"/>
      <c r="P6" s="1"/>
      <c r="Q6" s="12"/>
      <c r="R6" s="12"/>
      <c r="S6" s="16"/>
      <c r="T6" s="12"/>
      <c r="U6" s="12"/>
      <c r="V6" s="12"/>
      <c r="W6" s="12"/>
      <c r="X6" s="1"/>
      <c r="Y6" s="1"/>
    </row>
    <row r="7" spans="1:25" x14ac:dyDescent="0.3">
      <c r="A7" s="30" t="s">
        <v>29</v>
      </c>
      <c r="B7" s="33" t="s">
        <v>3</v>
      </c>
      <c r="C7" s="35">
        <v>33.6</v>
      </c>
      <c r="D7" s="35">
        <v>12.5</v>
      </c>
      <c r="E7" s="1">
        <v>2.3839999999999999</v>
      </c>
      <c r="F7" s="1">
        <v>2.234</v>
      </c>
      <c r="G7" s="1">
        <f t="shared" si="0"/>
        <v>14.899999999999999</v>
      </c>
      <c r="H7" s="12">
        <f t="shared" si="1"/>
        <v>13.9625</v>
      </c>
      <c r="I7" s="1">
        <f t="shared" si="2"/>
        <v>28.862499999999997</v>
      </c>
      <c r="J7" s="1">
        <f t="shared" si="3"/>
        <v>0.28862499999999996</v>
      </c>
      <c r="L7" s="1"/>
      <c r="M7" s="1"/>
      <c r="P7" s="1"/>
      <c r="Q7" s="12"/>
      <c r="R7" s="12"/>
      <c r="S7" s="12"/>
      <c r="T7" s="12"/>
      <c r="U7" s="12"/>
      <c r="V7" s="12"/>
      <c r="W7" s="12"/>
      <c r="X7" s="1"/>
      <c r="Y7" s="1"/>
    </row>
    <row r="8" spans="1:25" x14ac:dyDescent="0.3">
      <c r="A8" s="51" t="s">
        <v>29</v>
      </c>
      <c r="B8" s="12" t="s">
        <v>3</v>
      </c>
      <c r="C8" s="26">
        <v>36</v>
      </c>
      <c r="D8" s="26">
        <v>20.9</v>
      </c>
      <c r="E8" s="12">
        <v>4.548</v>
      </c>
      <c r="F8" s="12">
        <v>3.1379999999999999</v>
      </c>
      <c r="G8" s="1">
        <f t="shared" si="0"/>
        <v>47.526599999999995</v>
      </c>
      <c r="H8" s="12">
        <f t="shared" si="1"/>
        <v>32.792099999999998</v>
      </c>
      <c r="I8" s="1">
        <f t="shared" si="2"/>
        <v>80.318699999999993</v>
      </c>
      <c r="J8" s="1">
        <f t="shared" si="3"/>
        <v>0.80318699999999987</v>
      </c>
      <c r="L8" s="3"/>
      <c r="M8" s="3"/>
      <c r="P8" s="1"/>
      <c r="Q8" s="12"/>
      <c r="R8" s="12"/>
      <c r="S8" s="12"/>
      <c r="T8" s="12"/>
      <c r="U8" s="12"/>
      <c r="V8" s="12"/>
      <c r="W8" s="12"/>
      <c r="X8" s="1"/>
      <c r="Y8" s="1"/>
    </row>
    <row r="9" spans="1:25" x14ac:dyDescent="0.3">
      <c r="A9" s="51" t="s">
        <v>29</v>
      </c>
      <c r="B9" s="12" t="s">
        <v>4</v>
      </c>
      <c r="C9" s="26">
        <v>36</v>
      </c>
      <c r="D9" s="26">
        <v>15.600000000000001</v>
      </c>
      <c r="E9" s="12">
        <v>2.85</v>
      </c>
      <c r="F9" s="12">
        <v>3.0950000000000002</v>
      </c>
      <c r="G9" s="1">
        <f t="shared" si="0"/>
        <v>22.230000000000004</v>
      </c>
      <c r="H9" s="12">
        <f t="shared" si="1"/>
        <v>24.141000000000005</v>
      </c>
      <c r="I9" s="1">
        <f t="shared" si="2"/>
        <v>46.371000000000009</v>
      </c>
      <c r="J9" s="1">
        <f t="shared" si="3"/>
        <v>0.46371000000000007</v>
      </c>
      <c r="L9" s="1"/>
      <c r="M9" s="1"/>
      <c r="P9" s="1"/>
      <c r="Q9" s="12"/>
      <c r="R9" s="12"/>
      <c r="S9" s="12"/>
      <c r="T9" s="12"/>
      <c r="U9" s="12"/>
      <c r="V9" s="12"/>
      <c r="W9" s="12"/>
      <c r="X9" s="1"/>
      <c r="Y9" s="1"/>
    </row>
    <row r="10" spans="1:25" x14ac:dyDescent="0.3">
      <c r="A10" s="51" t="s">
        <v>29</v>
      </c>
      <c r="B10" s="12" t="s">
        <v>3</v>
      </c>
      <c r="C10" s="26">
        <v>42</v>
      </c>
      <c r="D10" s="26">
        <v>19.600000000000001</v>
      </c>
      <c r="E10" s="12">
        <v>4.0510000000000002</v>
      </c>
      <c r="F10" s="12">
        <v>5.0869999999999997</v>
      </c>
      <c r="G10" s="1">
        <f t="shared" si="0"/>
        <v>39.699800000000003</v>
      </c>
      <c r="H10" s="12">
        <f t="shared" si="1"/>
        <v>49.852600000000002</v>
      </c>
      <c r="I10" s="1">
        <f t="shared" si="2"/>
        <v>89.552400000000006</v>
      </c>
      <c r="J10" s="1">
        <f t="shared" si="3"/>
        <v>0.8955240000000001</v>
      </c>
      <c r="L10" s="1"/>
      <c r="M10" s="1"/>
      <c r="P10" s="1"/>
      <c r="Q10" s="12"/>
      <c r="R10" s="12"/>
      <c r="S10" s="12"/>
      <c r="T10" s="12"/>
      <c r="U10" s="12"/>
      <c r="V10" s="12"/>
      <c r="W10" s="12"/>
      <c r="X10" s="1"/>
      <c r="Y10" s="1"/>
    </row>
    <row r="11" spans="1:25" x14ac:dyDescent="0.3">
      <c r="A11" s="51" t="s">
        <v>29</v>
      </c>
      <c r="B11" s="12" t="s">
        <v>4</v>
      </c>
      <c r="C11" s="26">
        <v>44.3</v>
      </c>
      <c r="D11" s="26">
        <v>18.25</v>
      </c>
      <c r="E11" s="16">
        <v>4.0449999999999999</v>
      </c>
      <c r="F11" s="12">
        <v>4</v>
      </c>
      <c r="G11" s="1">
        <f t="shared" si="0"/>
        <v>36.910624999999996</v>
      </c>
      <c r="H11" s="12">
        <f t="shared" si="1"/>
        <v>36.5</v>
      </c>
      <c r="I11" s="1">
        <f t="shared" si="2"/>
        <v>73.410624999999996</v>
      </c>
      <c r="J11" s="1">
        <f t="shared" si="3"/>
        <v>0.73410624999999996</v>
      </c>
      <c r="L11" s="1"/>
      <c r="M11" s="1"/>
      <c r="P11" s="1"/>
      <c r="Q11" s="12"/>
      <c r="R11" s="12"/>
      <c r="S11" s="1"/>
      <c r="T11" s="1"/>
      <c r="U11" s="12"/>
      <c r="V11" s="12"/>
      <c r="W11" s="12"/>
      <c r="X11" s="1"/>
      <c r="Y11" s="1"/>
    </row>
    <row r="12" spans="1:25" x14ac:dyDescent="0.3">
      <c r="A12" s="51" t="s">
        <v>29</v>
      </c>
      <c r="B12" s="12" t="s">
        <v>4</v>
      </c>
      <c r="C12" s="26">
        <v>45</v>
      </c>
      <c r="D12" s="26">
        <v>20.75</v>
      </c>
      <c r="E12" s="12">
        <v>4.6669999999999998</v>
      </c>
      <c r="F12" s="12">
        <v>3.68</v>
      </c>
      <c r="G12" s="1">
        <f t="shared" si="0"/>
        <v>48.420124999999999</v>
      </c>
      <c r="H12" s="12">
        <f t="shared" si="1"/>
        <v>38.18</v>
      </c>
      <c r="I12" s="1">
        <f t="shared" si="2"/>
        <v>86.600124999999991</v>
      </c>
      <c r="J12" s="1">
        <f t="shared" si="3"/>
        <v>0.86600124999999994</v>
      </c>
      <c r="L12" s="3"/>
      <c r="M12" s="3"/>
      <c r="P12" s="1"/>
      <c r="Q12" s="12"/>
      <c r="R12" s="12"/>
      <c r="S12" s="1"/>
      <c r="T12" s="1"/>
      <c r="U12" s="12"/>
      <c r="V12" s="12"/>
      <c r="W12" s="12"/>
      <c r="X12" s="1"/>
      <c r="Y12" s="1"/>
    </row>
    <row r="13" spans="1:25" x14ac:dyDescent="0.3">
      <c r="A13" s="51" t="s">
        <v>29</v>
      </c>
      <c r="B13" s="12" t="s">
        <v>4</v>
      </c>
      <c r="C13" s="26">
        <v>46.2</v>
      </c>
      <c r="D13" s="26">
        <v>22.95</v>
      </c>
      <c r="E13" s="12">
        <v>5.125</v>
      </c>
      <c r="F13" s="12">
        <v>3.5670000000000002</v>
      </c>
      <c r="G13" s="1">
        <f t="shared" si="0"/>
        <v>58.809374999999996</v>
      </c>
      <c r="H13" s="12">
        <f t="shared" si="1"/>
        <v>40.931325000000001</v>
      </c>
      <c r="I13" s="1">
        <f t="shared" si="2"/>
        <v>99.740700000000004</v>
      </c>
      <c r="J13" s="1">
        <f t="shared" si="3"/>
        <v>0.99740700000000004</v>
      </c>
      <c r="L13" s="1"/>
      <c r="M13" s="1"/>
      <c r="P13" s="1"/>
      <c r="Q13" s="12"/>
      <c r="R13" s="12"/>
      <c r="S13" s="1"/>
      <c r="T13" s="1"/>
      <c r="U13" s="12"/>
      <c r="V13" s="12"/>
      <c r="W13" s="12"/>
      <c r="X13" s="1"/>
      <c r="Y13" s="1"/>
    </row>
    <row r="17" spans="1:13" x14ac:dyDescent="0.3">
      <c r="A17" s="1"/>
      <c r="B17" s="1" t="s">
        <v>5</v>
      </c>
      <c r="C17" t="s">
        <v>14</v>
      </c>
    </row>
    <row r="18" spans="1:13" x14ac:dyDescent="0.3">
      <c r="A18" s="1"/>
      <c r="B18" s="1">
        <v>24.1</v>
      </c>
      <c r="C18" s="1">
        <v>0.20265250000000001</v>
      </c>
      <c r="D18" s="9" t="s">
        <v>32</v>
      </c>
      <c r="E18" s="1"/>
    </row>
    <row r="19" spans="1:13" x14ac:dyDescent="0.3">
      <c r="A19" s="1"/>
      <c r="B19" s="1">
        <v>27</v>
      </c>
      <c r="C19" s="1">
        <v>0.42653699999999994</v>
      </c>
      <c r="D19" s="9" t="s">
        <v>33</v>
      </c>
      <c r="E19" s="1"/>
      <c r="F19" s="1"/>
      <c r="J19" s="2"/>
      <c r="K19" s="2"/>
      <c r="L19" s="2"/>
      <c r="M19" s="2"/>
    </row>
    <row r="20" spans="1:13" x14ac:dyDescent="0.3">
      <c r="A20" s="1"/>
      <c r="B20" s="1">
        <v>27.1</v>
      </c>
      <c r="C20" s="1">
        <v>0.41259299999999999</v>
      </c>
      <c r="D20" s="1"/>
      <c r="E20" s="1"/>
      <c r="F20" s="1"/>
      <c r="J20" s="3"/>
      <c r="K20" s="2"/>
      <c r="L20" s="2"/>
      <c r="M20" s="2"/>
    </row>
    <row r="21" spans="1:13" x14ac:dyDescent="0.3">
      <c r="A21" s="1"/>
      <c r="B21" s="1">
        <v>31.5</v>
      </c>
      <c r="C21" s="1">
        <v>0.43661149999999993</v>
      </c>
      <c r="D21" s="20" t="s">
        <v>8</v>
      </c>
      <c r="E21" s="39" t="s">
        <v>9</v>
      </c>
      <c r="F21" s="1"/>
      <c r="J21" s="3"/>
      <c r="K21" s="3"/>
      <c r="L21" s="3"/>
      <c r="M21" s="2"/>
    </row>
    <row r="22" spans="1:13" x14ac:dyDescent="0.3">
      <c r="A22" s="1"/>
      <c r="B22" s="1">
        <v>33.5</v>
      </c>
      <c r="C22" s="1">
        <v>0.38506249999999992</v>
      </c>
      <c r="D22" s="22" t="s">
        <v>10</v>
      </c>
      <c r="E22" s="40" t="s">
        <v>11</v>
      </c>
      <c r="F22" s="1"/>
      <c r="J22" s="3"/>
      <c r="K22" s="3"/>
      <c r="L22" s="3"/>
      <c r="M22" s="2"/>
    </row>
    <row r="23" spans="1:13" x14ac:dyDescent="0.3">
      <c r="A23" s="1"/>
      <c r="B23" s="1">
        <v>33.6</v>
      </c>
      <c r="C23" s="1">
        <v>0.28862499999999996</v>
      </c>
      <c r="D23" s="24">
        <v>25</v>
      </c>
      <c r="E23" s="41">
        <f>0.0168*D23</f>
        <v>0.42</v>
      </c>
      <c r="F23" s="1"/>
      <c r="J23" s="3"/>
      <c r="K23" s="3"/>
      <c r="L23" s="3"/>
      <c r="M23" s="2"/>
    </row>
    <row r="24" spans="1:13" x14ac:dyDescent="0.3">
      <c r="A24" s="1"/>
      <c r="B24" s="1">
        <v>36</v>
      </c>
      <c r="C24" s="1">
        <v>0.80318699999999987</v>
      </c>
      <c r="E24" s="1"/>
      <c r="F24" s="1"/>
      <c r="J24" s="3"/>
    </row>
    <row r="25" spans="1:13" x14ac:dyDescent="0.3">
      <c r="A25" s="1"/>
      <c r="B25" s="1">
        <v>36</v>
      </c>
      <c r="C25" s="1">
        <v>0.46371000000000007</v>
      </c>
      <c r="E25" s="1"/>
      <c r="F25" s="1"/>
      <c r="J25" s="3"/>
    </row>
    <row r="26" spans="1:13" x14ac:dyDescent="0.3">
      <c r="A26" s="1"/>
      <c r="B26" s="1">
        <v>42</v>
      </c>
      <c r="C26" s="1">
        <v>0.8955240000000001</v>
      </c>
      <c r="E26" s="1"/>
      <c r="F26" s="1"/>
      <c r="J26" s="3"/>
    </row>
    <row r="27" spans="1:13" x14ac:dyDescent="0.3">
      <c r="A27" s="1"/>
      <c r="B27" s="1">
        <v>44.3</v>
      </c>
      <c r="C27" s="1">
        <v>0.73410624999999996</v>
      </c>
      <c r="E27" s="1"/>
      <c r="F27" s="1"/>
      <c r="J27" s="3"/>
    </row>
    <row r="28" spans="1:13" x14ac:dyDescent="0.3">
      <c r="A28" s="1"/>
      <c r="B28" s="1">
        <v>45</v>
      </c>
      <c r="C28" s="1">
        <v>0.86600124999999994</v>
      </c>
      <c r="E28" s="1"/>
      <c r="F28" s="1"/>
      <c r="J28" s="3"/>
    </row>
    <row r="29" spans="1:13" x14ac:dyDescent="0.3">
      <c r="A29" s="1"/>
      <c r="B29" s="1">
        <v>46.2</v>
      </c>
      <c r="C29" s="1">
        <v>0.99740700000000004</v>
      </c>
      <c r="E29" s="1"/>
      <c r="F29" s="1"/>
      <c r="G29" s="9"/>
      <c r="J29" s="1"/>
    </row>
    <row r="30" spans="1:13" x14ac:dyDescent="0.3">
      <c r="A30" s="1"/>
      <c r="B30" s="1"/>
      <c r="E30" s="1"/>
      <c r="F30" s="1"/>
      <c r="G30" s="9"/>
      <c r="J30" s="1"/>
    </row>
    <row r="31" spans="1:13" x14ac:dyDescent="0.3">
      <c r="A31" s="1"/>
      <c r="B31" s="1"/>
      <c r="E31" s="1"/>
      <c r="F31" s="1"/>
      <c r="G31" s="9"/>
      <c r="J31" s="3"/>
    </row>
    <row r="32" spans="1:13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</sheetData>
  <sortState ref="A4:J15">
    <sortCondition ref="C4:C1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D1" sqref="D1"/>
    </sheetView>
  </sheetViews>
  <sheetFormatPr defaultRowHeight="14.4" x14ac:dyDescent="0.3"/>
  <cols>
    <col min="1" max="1" width="7.5546875" bestFit="1" customWidth="1"/>
    <col min="2" max="2" width="6.6640625" bestFit="1" customWidth="1"/>
    <col min="3" max="4" width="15.109375" bestFit="1" customWidth="1"/>
    <col min="5" max="5" width="19.44140625" bestFit="1" customWidth="1"/>
    <col min="6" max="6" width="19.5546875" bestFit="1" customWidth="1"/>
    <col min="7" max="7" width="15.44140625" bestFit="1" customWidth="1"/>
    <col min="8" max="8" width="17.5546875" bestFit="1" customWidth="1"/>
    <col min="9" max="9" width="16" style="1" bestFit="1" customWidth="1"/>
    <col min="10" max="10" width="15.109375" style="1" bestFit="1" customWidth="1"/>
    <col min="11" max="11" width="16" bestFit="1" customWidth="1"/>
    <col min="12" max="12" width="15.109375" bestFit="1" customWidth="1"/>
  </cols>
  <sheetData>
    <row r="1" spans="1:12" x14ac:dyDescent="0.3">
      <c r="A1" s="43" t="s">
        <v>0</v>
      </c>
      <c r="B1" s="37" t="s">
        <v>1</v>
      </c>
      <c r="C1" s="37" t="s">
        <v>5</v>
      </c>
      <c r="D1" s="37" t="s">
        <v>18</v>
      </c>
      <c r="E1" s="37" t="s">
        <v>12</v>
      </c>
      <c r="F1" s="37" t="s">
        <v>13</v>
      </c>
      <c r="G1" s="37" t="s">
        <v>16</v>
      </c>
      <c r="H1" s="37" t="s">
        <v>17</v>
      </c>
      <c r="I1" s="37" t="s">
        <v>15</v>
      </c>
      <c r="J1" s="37" t="s">
        <v>14</v>
      </c>
    </row>
    <row r="2" spans="1:12" x14ac:dyDescent="0.3">
      <c r="A2" s="51" t="s">
        <v>34</v>
      </c>
      <c r="B2" s="12" t="s">
        <v>3</v>
      </c>
      <c r="C2" s="16">
        <v>22</v>
      </c>
      <c r="D2" s="16">
        <v>10.35</v>
      </c>
      <c r="E2" s="12">
        <v>1.865</v>
      </c>
      <c r="F2" s="12">
        <v>2.2189999999999999</v>
      </c>
      <c r="G2" s="1">
        <f>E2*(D2/2)</f>
        <v>9.6513749999999998</v>
      </c>
      <c r="H2" s="1">
        <f>F2*(D2/2)</f>
        <v>11.483324999999999</v>
      </c>
      <c r="I2" s="5">
        <f>SUM(G2:H2)</f>
        <v>21.134699999999999</v>
      </c>
      <c r="J2" s="1">
        <f>I2/100</f>
        <v>0.21134699999999998</v>
      </c>
      <c r="K2" s="37"/>
      <c r="L2" s="37"/>
    </row>
    <row r="3" spans="1:12" x14ac:dyDescent="0.3">
      <c r="A3" s="51" t="s">
        <v>34</v>
      </c>
      <c r="B3" s="12" t="s">
        <v>4</v>
      </c>
      <c r="C3" s="16">
        <v>27</v>
      </c>
      <c r="D3" s="16">
        <v>11.399999999999999</v>
      </c>
      <c r="E3" s="12">
        <v>2.8959999999999999</v>
      </c>
      <c r="F3" s="12">
        <v>2.9209999999999998</v>
      </c>
      <c r="G3" s="1">
        <f t="shared" ref="G3:G10" si="0">E3*(D3/2)</f>
        <v>16.507199999999997</v>
      </c>
      <c r="H3" s="1">
        <f t="shared" ref="H3:H10" si="1">F3*(D3/2)</f>
        <v>16.649699999999996</v>
      </c>
      <c r="I3" s="5">
        <f t="shared" ref="I3:I10" si="2">SUM(G3:H3)</f>
        <v>33.156899999999993</v>
      </c>
      <c r="J3" s="1">
        <f t="shared" ref="J3:J10" si="3">I3/100</f>
        <v>0.33156899999999995</v>
      </c>
    </row>
    <row r="4" spans="1:12" x14ac:dyDescent="0.3">
      <c r="A4" s="51" t="s">
        <v>34</v>
      </c>
      <c r="B4" s="12" t="s">
        <v>3</v>
      </c>
      <c r="C4" s="16">
        <v>27.6</v>
      </c>
      <c r="D4" s="16">
        <v>14.6</v>
      </c>
      <c r="E4" s="12">
        <v>3.0569999999999999</v>
      </c>
      <c r="F4" s="12">
        <v>3.4249999999999998</v>
      </c>
      <c r="G4" s="1">
        <f t="shared" si="0"/>
        <v>22.316099999999999</v>
      </c>
      <c r="H4" s="1">
        <f t="shared" si="1"/>
        <v>25.002499999999998</v>
      </c>
      <c r="I4" s="5">
        <f t="shared" si="2"/>
        <v>47.318599999999996</v>
      </c>
      <c r="J4" s="1">
        <f t="shared" si="3"/>
        <v>0.47318599999999994</v>
      </c>
    </row>
    <row r="5" spans="1:12" x14ac:dyDescent="0.3">
      <c r="A5" s="51" t="s">
        <v>34</v>
      </c>
      <c r="B5" s="12" t="s">
        <v>3</v>
      </c>
      <c r="C5" s="16">
        <v>28</v>
      </c>
      <c r="D5" s="16">
        <v>11.7</v>
      </c>
      <c r="E5" s="12">
        <v>3.3519999999999999</v>
      </c>
      <c r="F5" s="12">
        <v>3.32</v>
      </c>
      <c r="G5" s="1">
        <f t="shared" si="0"/>
        <v>19.609199999999998</v>
      </c>
      <c r="H5" s="1">
        <f t="shared" si="1"/>
        <v>19.421999999999997</v>
      </c>
      <c r="I5" s="5">
        <f t="shared" si="2"/>
        <v>39.031199999999998</v>
      </c>
      <c r="J5" s="1">
        <f t="shared" si="3"/>
        <v>0.39031199999999999</v>
      </c>
    </row>
    <row r="6" spans="1:12" x14ac:dyDescent="0.3">
      <c r="A6" s="51" t="s">
        <v>34</v>
      </c>
      <c r="B6" s="12" t="s">
        <v>4</v>
      </c>
      <c r="C6" s="16">
        <v>29.3</v>
      </c>
      <c r="D6" s="16">
        <v>10</v>
      </c>
      <c r="E6" s="12">
        <v>2.0310000000000001</v>
      </c>
      <c r="F6" s="12">
        <v>2.9620000000000002</v>
      </c>
      <c r="G6" s="1">
        <f t="shared" si="0"/>
        <v>10.155000000000001</v>
      </c>
      <c r="H6" s="1">
        <f t="shared" si="1"/>
        <v>14.81</v>
      </c>
      <c r="I6" s="5">
        <f t="shared" si="2"/>
        <v>24.965000000000003</v>
      </c>
      <c r="J6" s="1">
        <f t="shared" si="3"/>
        <v>0.24965000000000004</v>
      </c>
    </row>
    <row r="7" spans="1:12" x14ac:dyDescent="0.3">
      <c r="A7" s="51" t="s">
        <v>34</v>
      </c>
      <c r="B7" s="12" t="s">
        <v>3</v>
      </c>
      <c r="C7" s="16">
        <v>30.5</v>
      </c>
      <c r="D7" s="16">
        <v>11.7</v>
      </c>
      <c r="E7" s="12">
        <v>3.992</v>
      </c>
      <c r="F7" s="12">
        <v>2.66</v>
      </c>
      <c r="G7" s="1">
        <f t="shared" si="0"/>
        <v>23.353199999999998</v>
      </c>
      <c r="H7" s="1">
        <f t="shared" si="1"/>
        <v>15.561</v>
      </c>
      <c r="I7" s="5">
        <f t="shared" si="2"/>
        <v>38.914199999999994</v>
      </c>
      <c r="J7" s="1">
        <f t="shared" si="3"/>
        <v>0.38914199999999993</v>
      </c>
    </row>
    <row r="8" spans="1:12" x14ac:dyDescent="0.3">
      <c r="A8" s="51" t="s">
        <v>34</v>
      </c>
      <c r="B8" s="12" t="s">
        <v>4</v>
      </c>
      <c r="C8" s="16">
        <v>34</v>
      </c>
      <c r="D8" s="16">
        <v>14.6</v>
      </c>
      <c r="E8" s="12">
        <v>3.05</v>
      </c>
      <c r="F8" s="12">
        <v>3.1379999999999999</v>
      </c>
      <c r="G8" s="1">
        <f t="shared" si="0"/>
        <v>22.264999999999997</v>
      </c>
      <c r="H8" s="1">
        <f t="shared" si="1"/>
        <v>22.907399999999999</v>
      </c>
      <c r="I8" s="5">
        <f t="shared" si="2"/>
        <v>45.172399999999996</v>
      </c>
      <c r="J8" s="1">
        <f t="shared" si="3"/>
        <v>0.45172399999999996</v>
      </c>
    </row>
    <row r="9" spans="1:12" x14ac:dyDescent="0.3">
      <c r="A9" s="51" t="s">
        <v>34</v>
      </c>
      <c r="B9" s="12" t="s">
        <v>4</v>
      </c>
      <c r="C9" s="16">
        <v>34.299999999999997</v>
      </c>
      <c r="D9" s="16">
        <v>11.25</v>
      </c>
      <c r="E9" s="12">
        <v>3.3290000000000002</v>
      </c>
      <c r="F9" s="12">
        <v>3.6480000000000001</v>
      </c>
      <c r="G9" s="1">
        <f t="shared" si="0"/>
        <v>18.725625000000001</v>
      </c>
      <c r="H9" s="1">
        <f t="shared" si="1"/>
        <v>20.52</v>
      </c>
      <c r="I9" s="5">
        <f t="shared" si="2"/>
        <v>39.245625000000004</v>
      </c>
      <c r="J9" s="1">
        <f t="shared" si="3"/>
        <v>0.39245625000000006</v>
      </c>
    </row>
    <row r="10" spans="1:12" x14ac:dyDescent="0.3">
      <c r="A10" s="51" t="s">
        <v>34</v>
      </c>
      <c r="B10" s="12" t="s">
        <v>4</v>
      </c>
      <c r="C10" s="16">
        <v>42</v>
      </c>
      <c r="D10" s="16">
        <v>19.600000000000001</v>
      </c>
      <c r="E10" s="12">
        <v>4.3449999999999998</v>
      </c>
      <c r="F10" s="12">
        <v>3.1859999999999999</v>
      </c>
      <c r="G10" s="1">
        <f t="shared" si="0"/>
        <v>42.581000000000003</v>
      </c>
      <c r="H10" s="1">
        <f t="shared" si="1"/>
        <v>31.222800000000003</v>
      </c>
      <c r="I10" s="5">
        <f t="shared" si="2"/>
        <v>73.80380000000001</v>
      </c>
      <c r="J10" s="1">
        <f t="shared" si="3"/>
        <v>0.73803800000000008</v>
      </c>
    </row>
    <row r="11" spans="1:12" x14ac:dyDescent="0.3">
      <c r="B11" s="12"/>
    </row>
    <row r="12" spans="1:12" x14ac:dyDescent="0.3">
      <c r="H12" s="1"/>
      <c r="J12"/>
    </row>
    <row r="13" spans="1:12" x14ac:dyDescent="0.3">
      <c r="B13" s="1" t="s">
        <v>5</v>
      </c>
      <c r="C13" s="1" t="s">
        <v>14</v>
      </c>
      <c r="H13" s="1"/>
      <c r="J13"/>
    </row>
    <row r="14" spans="1:12" x14ac:dyDescent="0.3">
      <c r="B14" s="1">
        <v>22</v>
      </c>
      <c r="C14" s="1">
        <v>0.21134699999999998</v>
      </c>
      <c r="D14" s="9" t="s">
        <v>35</v>
      </c>
      <c r="E14" s="1"/>
      <c r="H14" s="1"/>
      <c r="J14"/>
    </row>
    <row r="15" spans="1:12" x14ac:dyDescent="0.3">
      <c r="B15" s="1">
        <v>27</v>
      </c>
      <c r="C15" s="1">
        <v>0.33156899999999995</v>
      </c>
      <c r="D15" s="9" t="s">
        <v>36</v>
      </c>
      <c r="E15" s="1"/>
      <c r="G15" s="37"/>
      <c r="H15" s="1"/>
      <c r="J15"/>
    </row>
    <row r="16" spans="1:12" x14ac:dyDescent="0.3">
      <c r="B16" s="1">
        <v>27.6</v>
      </c>
      <c r="C16" s="1">
        <v>0.47318599999999994</v>
      </c>
      <c r="D16" s="1"/>
      <c r="E16" s="1"/>
      <c r="G16" s="37"/>
      <c r="H16" s="1"/>
      <c r="J16"/>
    </row>
    <row r="17" spans="2:10" x14ac:dyDescent="0.3">
      <c r="B17" s="1">
        <v>28</v>
      </c>
      <c r="C17" s="1">
        <v>0.39031199999999999</v>
      </c>
      <c r="D17" s="20" t="s">
        <v>8</v>
      </c>
      <c r="E17" s="39" t="s">
        <v>9</v>
      </c>
      <c r="G17" s="37"/>
      <c r="H17" s="1"/>
      <c r="J17"/>
    </row>
    <row r="18" spans="2:10" x14ac:dyDescent="0.3">
      <c r="B18" s="1">
        <v>29.3</v>
      </c>
      <c r="C18" s="1">
        <v>0.24965000000000004</v>
      </c>
      <c r="D18" s="22" t="s">
        <v>10</v>
      </c>
      <c r="E18" s="40" t="s">
        <v>11</v>
      </c>
      <c r="F18" s="1"/>
      <c r="G18" s="37"/>
      <c r="H18" s="1"/>
      <c r="J18"/>
    </row>
    <row r="19" spans="2:10" x14ac:dyDescent="0.3">
      <c r="B19" s="1">
        <v>30.5</v>
      </c>
      <c r="C19" s="1">
        <v>0.38914199999999993</v>
      </c>
      <c r="D19" s="24">
        <v>25</v>
      </c>
      <c r="E19" s="41">
        <f>0.0135*D19</f>
        <v>0.33750000000000002</v>
      </c>
      <c r="F19" s="1"/>
      <c r="G19" s="49"/>
      <c r="H19" s="1"/>
      <c r="J19"/>
    </row>
    <row r="20" spans="2:10" x14ac:dyDescent="0.3">
      <c r="B20" s="1">
        <v>34</v>
      </c>
      <c r="C20" s="1">
        <v>0.45172399999999996</v>
      </c>
      <c r="E20" s="1"/>
      <c r="F20" s="1"/>
      <c r="G20" s="49"/>
      <c r="H20" s="1"/>
      <c r="J20"/>
    </row>
    <row r="21" spans="2:10" x14ac:dyDescent="0.3">
      <c r="B21" s="1">
        <v>34.299999999999997</v>
      </c>
      <c r="C21" s="1">
        <v>0.39245625000000006</v>
      </c>
      <c r="E21" s="1"/>
      <c r="F21" s="1"/>
      <c r="G21" s="49"/>
      <c r="H21" s="1"/>
      <c r="J21"/>
    </row>
    <row r="22" spans="2:10" x14ac:dyDescent="0.3">
      <c r="B22" s="1">
        <v>42</v>
      </c>
      <c r="C22" s="1">
        <v>0.73803800000000008</v>
      </c>
      <c r="E22" s="1"/>
      <c r="F22" s="1"/>
      <c r="G22" s="49"/>
      <c r="H22" s="1"/>
      <c r="J22"/>
    </row>
    <row r="23" spans="2:10" x14ac:dyDescent="0.3">
      <c r="E23" s="1"/>
      <c r="F23" s="1"/>
      <c r="G23" s="49"/>
      <c r="H23" s="1"/>
      <c r="J23"/>
    </row>
    <row r="24" spans="2:10" x14ac:dyDescent="0.3">
      <c r="E24" s="1"/>
      <c r="F24" s="1"/>
      <c r="G24" s="49"/>
      <c r="H24" s="1"/>
      <c r="J24"/>
    </row>
    <row r="25" spans="2:10" x14ac:dyDescent="0.3">
      <c r="D25" s="1"/>
      <c r="E25" s="1"/>
      <c r="F25" s="1"/>
      <c r="G25" s="49"/>
      <c r="H25" s="1"/>
      <c r="J25"/>
    </row>
    <row r="26" spans="2:10" x14ac:dyDescent="0.3">
      <c r="E26" s="1"/>
      <c r="F26" s="1"/>
      <c r="G26" s="37"/>
      <c r="H26" s="1"/>
      <c r="J26"/>
    </row>
    <row r="28" spans="2:10" x14ac:dyDescent="0.3">
      <c r="G28" s="49"/>
      <c r="H28" s="1"/>
      <c r="J28"/>
    </row>
    <row r="29" spans="2:10" x14ac:dyDescent="0.3">
      <c r="G29" s="49"/>
      <c r="H29" s="1"/>
      <c r="J29"/>
    </row>
    <row r="31" spans="2:10" x14ac:dyDescent="0.3">
      <c r="H31" s="37"/>
    </row>
    <row r="32" spans="2:10" x14ac:dyDescent="0.3">
      <c r="H32" s="49"/>
    </row>
    <row r="33" spans="8:8" x14ac:dyDescent="0.3">
      <c r="H33" s="49"/>
    </row>
    <row r="34" spans="8:8" x14ac:dyDescent="0.3">
      <c r="H34" s="37"/>
    </row>
    <row r="35" spans="8:8" x14ac:dyDescent="0.3">
      <c r="H35" s="49"/>
    </row>
    <row r="36" spans="8:8" x14ac:dyDescent="0.3">
      <c r="H36" s="49"/>
    </row>
    <row r="37" spans="8:8" x14ac:dyDescent="0.3">
      <c r="H37" s="49"/>
    </row>
    <row r="38" spans="8:8" x14ac:dyDescent="0.3">
      <c r="H38" s="37"/>
    </row>
    <row r="39" spans="8:8" x14ac:dyDescent="0.3">
      <c r="H39" s="49"/>
    </row>
  </sheetData>
  <sortState ref="A6:S14">
    <sortCondition ref="G6:G1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D15" sqref="D15"/>
    </sheetView>
  </sheetViews>
  <sheetFormatPr defaultRowHeight="14.4" x14ac:dyDescent="0.3"/>
  <cols>
    <col min="1" max="1" width="7.5546875" style="9" bestFit="1" customWidth="1"/>
    <col min="2" max="2" width="19.88671875" bestFit="1" customWidth="1"/>
    <col min="3" max="3" width="16.5546875" style="1" bestFit="1" customWidth="1"/>
    <col min="4" max="4" width="15.109375" style="1" bestFit="1" customWidth="1"/>
    <col min="5" max="5" width="19.5546875" bestFit="1" customWidth="1"/>
    <col min="6" max="6" width="19.5546875" customWidth="1"/>
    <col min="7" max="7" width="15.44140625" bestFit="1" customWidth="1"/>
    <col min="8" max="8" width="17.5546875" bestFit="1" customWidth="1"/>
    <col min="9" max="9" width="16" bestFit="1" customWidth="1"/>
    <col min="10" max="10" width="15.109375" bestFit="1" customWidth="1"/>
    <col min="11" max="11" width="14.44140625" customWidth="1"/>
    <col min="12" max="12" width="14.44140625" style="1" customWidth="1"/>
    <col min="16" max="16" width="10.5546875" bestFit="1" customWidth="1"/>
    <col min="19" max="19" width="10.5546875" bestFit="1" customWidth="1"/>
  </cols>
  <sheetData>
    <row r="1" spans="1:14" x14ac:dyDescent="0.3">
      <c r="A1" s="43" t="s">
        <v>0</v>
      </c>
      <c r="B1" s="37" t="s">
        <v>1</v>
      </c>
      <c r="C1" s="37" t="s">
        <v>5</v>
      </c>
      <c r="D1" s="37" t="s">
        <v>18</v>
      </c>
      <c r="E1" s="37" t="s">
        <v>12</v>
      </c>
      <c r="F1" s="37" t="s">
        <v>13</v>
      </c>
      <c r="G1" s="37" t="s">
        <v>16</v>
      </c>
      <c r="H1" s="37" t="s">
        <v>17</v>
      </c>
      <c r="I1" s="37" t="s">
        <v>15</v>
      </c>
      <c r="J1" s="37" t="s">
        <v>14</v>
      </c>
    </row>
    <row r="2" spans="1:14" x14ac:dyDescent="0.3">
      <c r="A2" s="52" t="s">
        <v>39</v>
      </c>
      <c r="B2" s="12" t="s">
        <v>4</v>
      </c>
      <c r="C2" s="16">
        <v>21.3</v>
      </c>
      <c r="D2" s="48">
        <v>5.2</v>
      </c>
      <c r="E2" s="1">
        <v>2.085</v>
      </c>
      <c r="F2" s="1">
        <v>2.4319999999999999</v>
      </c>
      <c r="G2" s="27">
        <f t="shared" ref="G2:G15" si="0">E2*(D2/2)</f>
        <v>5.4210000000000003</v>
      </c>
      <c r="H2" s="27">
        <f t="shared" ref="H2:H15" si="1">F2*(D2/2)</f>
        <v>6.3231999999999999</v>
      </c>
      <c r="I2" s="27">
        <f>SUM(G2:H2)</f>
        <v>11.744199999999999</v>
      </c>
      <c r="J2" s="19">
        <f>I2/100</f>
        <v>0.11744199999999999</v>
      </c>
    </row>
    <row r="3" spans="1:14" x14ac:dyDescent="0.3">
      <c r="A3" s="52" t="s">
        <v>40</v>
      </c>
      <c r="B3" s="12" t="s">
        <v>4</v>
      </c>
      <c r="C3" s="16">
        <v>22.7</v>
      </c>
      <c r="D3" s="48">
        <v>7.2</v>
      </c>
      <c r="E3" s="1">
        <v>1.988</v>
      </c>
      <c r="F3" s="1">
        <v>2.6659999999999999</v>
      </c>
      <c r="G3" s="27">
        <f t="shared" si="0"/>
        <v>7.1568000000000005</v>
      </c>
      <c r="H3" s="27">
        <f t="shared" si="1"/>
        <v>9.5975999999999999</v>
      </c>
      <c r="I3" s="27">
        <f t="shared" ref="I3:I15" si="2">SUM(G3:H3)</f>
        <v>16.7544</v>
      </c>
      <c r="J3" s="19">
        <f t="shared" ref="J3:J15" si="3">I3/100</f>
        <v>0.167544</v>
      </c>
      <c r="M3" s="12"/>
      <c r="N3" s="12"/>
    </row>
    <row r="4" spans="1:14" x14ac:dyDescent="0.3">
      <c r="A4" s="52" t="s">
        <v>39</v>
      </c>
      <c r="B4" s="12" t="s">
        <v>4</v>
      </c>
      <c r="C4" s="16">
        <v>23.7</v>
      </c>
      <c r="D4" s="26">
        <v>9.3500000000000014</v>
      </c>
      <c r="E4" s="1">
        <v>2.1040000000000001</v>
      </c>
      <c r="F4" s="1">
        <v>2.4710000000000001</v>
      </c>
      <c r="G4" s="27">
        <f t="shared" si="0"/>
        <v>9.8362000000000016</v>
      </c>
      <c r="H4" s="27">
        <f t="shared" si="1"/>
        <v>11.551925000000002</v>
      </c>
      <c r="I4" s="27">
        <f t="shared" si="2"/>
        <v>21.388125000000002</v>
      </c>
      <c r="J4" s="19">
        <f t="shared" si="3"/>
        <v>0.21388125000000002</v>
      </c>
      <c r="M4" s="12"/>
      <c r="N4" s="12"/>
    </row>
    <row r="5" spans="1:14" x14ac:dyDescent="0.3">
      <c r="A5" s="52" t="s">
        <v>40</v>
      </c>
      <c r="B5" s="12" t="s">
        <v>4</v>
      </c>
      <c r="C5" s="16">
        <v>25.3</v>
      </c>
      <c r="D5" s="48">
        <v>9</v>
      </c>
      <c r="E5" s="1">
        <v>2.2610000000000001</v>
      </c>
      <c r="F5" s="1">
        <v>3.1779999999999999</v>
      </c>
      <c r="G5" s="27">
        <f t="shared" si="0"/>
        <v>10.1745</v>
      </c>
      <c r="H5" s="27">
        <f t="shared" si="1"/>
        <v>14.301</v>
      </c>
      <c r="I5" s="27">
        <f t="shared" si="2"/>
        <v>24.4755</v>
      </c>
      <c r="J5" s="19">
        <f t="shared" si="3"/>
        <v>0.244755</v>
      </c>
      <c r="M5" s="12"/>
      <c r="N5" s="12"/>
    </row>
    <row r="6" spans="1:14" x14ac:dyDescent="0.3">
      <c r="A6" s="52" t="s">
        <v>39</v>
      </c>
      <c r="B6" s="12" t="s">
        <v>4</v>
      </c>
      <c r="C6" s="16">
        <v>25.5</v>
      </c>
      <c r="D6" s="48">
        <v>9.01</v>
      </c>
      <c r="E6" s="1">
        <v>2.0270000000000001</v>
      </c>
      <c r="F6" s="1">
        <v>2.3290000000000002</v>
      </c>
      <c r="G6" s="27">
        <f t="shared" si="0"/>
        <v>9.1316350000000011</v>
      </c>
      <c r="H6" s="27">
        <f t="shared" si="1"/>
        <v>10.492145000000001</v>
      </c>
      <c r="I6" s="27">
        <f t="shared" si="2"/>
        <v>19.623780000000004</v>
      </c>
      <c r="J6" s="19">
        <f t="shared" si="3"/>
        <v>0.19623780000000005</v>
      </c>
      <c r="M6" s="12"/>
      <c r="N6" s="15"/>
    </row>
    <row r="7" spans="1:14" x14ac:dyDescent="0.3">
      <c r="A7" s="52" t="s">
        <v>37</v>
      </c>
      <c r="B7" s="12" t="s">
        <v>3</v>
      </c>
      <c r="C7" s="16">
        <v>26.2</v>
      </c>
      <c r="D7" s="26">
        <v>11.6</v>
      </c>
      <c r="E7" s="1">
        <v>2.5590000000000002</v>
      </c>
      <c r="F7" s="1">
        <v>2.1230000000000002</v>
      </c>
      <c r="G7" s="27">
        <f t="shared" si="0"/>
        <v>14.8422</v>
      </c>
      <c r="H7" s="27">
        <f t="shared" si="1"/>
        <v>12.313400000000001</v>
      </c>
      <c r="I7" s="27">
        <f t="shared" si="2"/>
        <v>27.1556</v>
      </c>
      <c r="J7" s="19">
        <f t="shared" si="3"/>
        <v>0.27155600000000002</v>
      </c>
      <c r="M7" s="12"/>
      <c r="N7" s="15"/>
    </row>
    <row r="8" spans="1:14" x14ac:dyDescent="0.3">
      <c r="A8" s="52" t="s">
        <v>39</v>
      </c>
      <c r="B8" s="12" t="s">
        <v>4</v>
      </c>
      <c r="C8" s="16">
        <v>27.4</v>
      </c>
      <c r="D8" s="48">
        <v>11.5</v>
      </c>
      <c r="E8" s="1">
        <v>2.5859999999999999</v>
      </c>
      <c r="F8" s="1">
        <v>2.4009999999999998</v>
      </c>
      <c r="G8" s="27">
        <f t="shared" si="0"/>
        <v>14.869499999999999</v>
      </c>
      <c r="H8" s="27">
        <f t="shared" si="1"/>
        <v>13.80575</v>
      </c>
      <c r="I8" s="27">
        <f t="shared" si="2"/>
        <v>28.675249999999998</v>
      </c>
      <c r="J8" s="19">
        <f t="shared" si="3"/>
        <v>0.28675249999999997</v>
      </c>
      <c r="M8" s="12"/>
      <c r="N8" s="15"/>
    </row>
    <row r="9" spans="1:14" x14ac:dyDescent="0.3">
      <c r="A9" s="52" t="s">
        <v>40</v>
      </c>
      <c r="B9" s="12" t="s">
        <v>4</v>
      </c>
      <c r="C9" s="16">
        <v>28</v>
      </c>
      <c r="D9" s="48">
        <v>8.6999999999999993</v>
      </c>
      <c r="E9" s="1">
        <v>3.0870000000000002</v>
      </c>
      <c r="F9" s="1">
        <v>3.2759999999999998</v>
      </c>
      <c r="G9" s="27">
        <f t="shared" si="0"/>
        <v>13.42845</v>
      </c>
      <c r="H9" s="27">
        <f t="shared" si="1"/>
        <v>14.250599999999999</v>
      </c>
      <c r="I9" s="27">
        <f t="shared" si="2"/>
        <v>27.679049999999997</v>
      </c>
      <c r="J9" s="19">
        <f t="shared" si="3"/>
        <v>0.27679049999999994</v>
      </c>
      <c r="M9" s="12"/>
      <c r="N9" s="15"/>
    </row>
    <row r="10" spans="1:14" x14ac:dyDescent="0.3">
      <c r="A10" s="52" t="s">
        <v>38</v>
      </c>
      <c r="B10" s="12" t="s">
        <v>4</v>
      </c>
      <c r="C10" s="16">
        <v>28.3</v>
      </c>
      <c r="D10" s="26">
        <v>10.700000000000001</v>
      </c>
      <c r="E10" s="1">
        <v>1.859</v>
      </c>
      <c r="F10" s="1">
        <v>1.94</v>
      </c>
      <c r="G10" s="27">
        <f t="shared" si="0"/>
        <v>9.9456500000000005</v>
      </c>
      <c r="H10" s="27">
        <f t="shared" si="1"/>
        <v>10.379000000000001</v>
      </c>
      <c r="I10" s="27">
        <f t="shared" si="2"/>
        <v>20.324650000000002</v>
      </c>
      <c r="J10" s="19">
        <f t="shared" si="3"/>
        <v>0.20324650000000002</v>
      </c>
      <c r="M10" s="12"/>
      <c r="N10" s="12"/>
    </row>
    <row r="11" spans="1:14" x14ac:dyDescent="0.3">
      <c r="A11" s="52" t="s">
        <v>37</v>
      </c>
      <c r="B11" s="12" t="s">
        <v>4</v>
      </c>
      <c r="C11" s="16">
        <v>29.4</v>
      </c>
      <c r="D11" s="48">
        <v>8.6999999999999993</v>
      </c>
      <c r="E11" s="1">
        <v>2.0369999999999999</v>
      </c>
      <c r="F11" s="1">
        <v>2.0710000000000002</v>
      </c>
      <c r="G11" s="27">
        <f t="shared" si="0"/>
        <v>8.860949999999999</v>
      </c>
      <c r="H11" s="27">
        <f t="shared" si="1"/>
        <v>9.0088500000000007</v>
      </c>
      <c r="I11" s="27">
        <f t="shared" si="2"/>
        <v>17.869799999999998</v>
      </c>
      <c r="J11" s="19">
        <f t="shared" si="3"/>
        <v>0.17869799999999997</v>
      </c>
      <c r="M11" s="12"/>
      <c r="N11" s="15"/>
    </row>
    <row r="12" spans="1:14" x14ac:dyDescent="0.3">
      <c r="A12" s="52" t="s">
        <v>38</v>
      </c>
      <c r="B12" s="12" t="s">
        <v>3</v>
      </c>
      <c r="C12" s="16">
        <v>30.3</v>
      </c>
      <c r="D12" s="26">
        <v>10.700000000000001</v>
      </c>
      <c r="E12" s="1">
        <v>2.056</v>
      </c>
      <c r="F12" s="1">
        <v>2.1539999999999999</v>
      </c>
      <c r="G12" s="27">
        <f t="shared" si="0"/>
        <v>10.999600000000001</v>
      </c>
      <c r="H12" s="27">
        <f t="shared" si="1"/>
        <v>11.523900000000001</v>
      </c>
      <c r="I12" s="27">
        <f t="shared" si="2"/>
        <v>22.523500000000002</v>
      </c>
      <c r="J12" s="19">
        <f t="shared" si="3"/>
        <v>0.22523500000000002</v>
      </c>
      <c r="M12" s="12"/>
      <c r="N12" s="15"/>
    </row>
    <row r="13" spans="1:14" x14ac:dyDescent="0.3">
      <c r="A13" s="52" t="s">
        <v>37</v>
      </c>
      <c r="B13" s="12" t="s">
        <v>4</v>
      </c>
      <c r="C13" s="16">
        <v>32.700000000000003</v>
      </c>
      <c r="D13" s="48">
        <v>11.7</v>
      </c>
      <c r="E13" s="1">
        <v>2.2010000000000001</v>
      </c>
      <c r="F13" s="1">
        <v>2.8679999999999999</v>
      </c>
      <c r="G13" s="27">
        <f t="shared" si="0"/>
        <v>12.87585</v>
      </c>
      <c r="H13" s="27">
        <f t="shared" si="1"/>
        <v>16.777799999999999</v>
      </c>
      <c r="I13" s="27">
        <f t="shared" si="2"/>
        <v>29.653649999999999</v>
      </c>
      <c r="J13" s="19">
        <f t="shared" si="3"/>
        <v>0.29653649999999998</v>
      </c>
      <c r="M13" s="12"/>
      <c r="N13" s="12"/>
    </row>
    <row r="14" spans="1:14" x14ac:dyDescent="0.3">
      <c r="A14" s="52" t="s">
        <v>37</v>
      </c>
      <c r="B14" s="12" t="s">
        <v>4</v>
      </c>
      <c r="C14" s="16">
        <v>33</v>
      </c>
      <c r="D14" s="26">
        <v>11.950000000000001</v>
      </c>
      <c r="E14" s="1">
        <v>2.2010000000000001</v>
      </c>
      <c r="F14" s="1">
        <v>2.8679999999999999</v>
      </c>
      <c r="G14" s="27">
        <f t="shared" si="0"/>
        <v>13.150975000000001</v>
      </c>
      <c r="H14" s="27">
        <f t="shared" si="1"/>
        <v>17.136300000000002</v>
      </c>
      <c r="I14" s="27">
        <f t="shared" si="2"/>
        <v>30.287275000000001</v>
      </c>
      <c r="J14" s="19">
        <f t="shared" si="3"/>
        <v>0.30287275000000002</v>
      </c>
      <c r="M14" s="12"/>
      <c r="N14" s="12"/>
    </row>
    <row r="15" spans="1:14" x14ac:dyDescent="0.3">
      <c r="A15" s="52" t="s">
        <v>38</v>
      </c>
      <c r="B15" s="12" t="s">
        <v>4</v>
      </c>
      <c r="C15" s="16">
        <v>33.299999999999997</v>
      </c>
      <c r="D15" s="26">
        <v>15</v>
      </c>
      <c r="E15" s="1">
        <v>2.3199999999999998</v>
      </c>
      <c r="F15" s="1">
        <v>2.2400000000000002</v>
      </c>
      <c r="G15" s="27">
        <f t="shared" si="0"/>
        <v>17.399999999999999</v>
      </c>
      <c r="H15" s="27">
        <f t="shared" si="1"/>
        <v>16.8</v>
      </c>
      <c r="I15" s="27">
        <f t="shared" si="2"/>
        <v>34.200000000000003</v>
      </c>
      <c r="J15" s="19">
        <f t="shared" si="3"/>
        <v>0.34200000000000003</v>
      </c>
      <c r="M15" s="12"/>
      <c r="N15" s="15"/>
    </row>
    <row r="16" spans="1:14" x14ac:dyDescent="0.3">
      <c r="D16"/>
      <c r="L16" s="12"/>
      <c r="M16" s="12"/>
      <c r="N16" s="12"/>
    </row>
    <row r="17" spans="1:12" s="8" customFormat="1" x14ac:dyDescent="0.3">
      <c r="A17" s="32"/>
      <c r="C17" s="33"/>
      <c r="D17" s="33"/>
      <c r="L17" s="33"/>
    </row>
    <row r="18" spans="1:12" s="8" customFormat="1" x14ac:dyDescent="0.3">
      <c r="A18" s="32"/>
      <c r="B18" s="33"/>
      <c r="C18" s="37"/>
      <c r="D18" s="37"/>
      <c r="E18" s="36"/>
      <c r="F18" s="36"/>
      <c r="G18" s="1"/>
      <c r="L18" s="33"/>
    </row>
    <row r="19" spans="1:12" s="8" customFormat="1" x14ac:dyDescent="0.3">
      <c r="A19" s="32"/>
      <c r="B19" s="33" t="s">
        <v>25</v>
      </c>
      <c r="C19" s="37" t="s">
        <v>28</v>
      </c>
      <c r="D19" s="48"/>
      <c r="E19" s="16"/>
      <c r="F19" s="16"/>
      <c r="G19" s="48"/>
      <c r="L19" s="33"/>
    </row>
    <row r="20" spans="1:12" s="8" customFormat="1" x14ac:dyDescent="0.3">
      <c r="A20" s="32"/>
      <c r="B20" s="35">
        <v>21.3</v>
      </c>
      <c r="C20" s="48">
        <v>0.11744199999999999</v>
      </c>
      <c r="D20" s="48"/>
      <c r="E20" s="16"/>
      <c r="F20" s="16"/>
      <c r="G20" s="48"/>
      <c r="L20" s="33"/>
    </row>
    <row r="21" spans="1:12" s="8" customFormat="1" x14ac:dyDescent="0.3">
      <c r="A21" s="32"/>
      <c r="B21" s="35">
        <v>22.7</v>
      </c>
      <c r="C21" s="48">
        <v>0.167544</v>
      </c>
      <c r="D21" s="9" t="s">
        <v>41</v>
      </c>
      <c r="E21" s="1"/>
      <c r="F21" s="1"/>
      <c r="G21" s="26"/>
      <c r="L21" s="33"/>
    </row>
    <row r="22" spans="1:12" s="8" customFormat="1" x14ac:dyDescent="0.3">
      <c r="A22" s="32"/>
      <c r="B22" s="35">
        <v>23.7</v>
      </c>
      <c r="C22" s="48">
        <v>0.21388125000000002</v>
      </c>
      <c r="D22" s="9" t="s">
        <v>42</v>
      </c>
      <c r="E22" s="1"/>
      <c r="F22" s="1"/>
      <c r="G22" s="48"/>
      <c r="L22" s="33"/>
    </row>
    <row r="23" spans="1:12" s="8" customFormat="1" x14ac:dyDescent="0.3">
      <c r="A23" s="32"/>
      <c r="B23" s="35">
        <v>25.3</v>
      </c>
      <c r="C23" s="48">
        <v>0.244755</v>
      </c>
      <c r="D23" s="1"/>
      <c r="E23" s="1"/>
      <c r="F23" s="1"/>
      <c r="G23" s="48"/>
      <c r="L23" s="33"/>
    </row>
    <row r="24" spans="1:12" s="8" customFormat="1" x14ac:dyDescent="0.3">
      <c r="A24" s="32"/>
      <c r="B24" s="35">
        <v>25.5</v>
      </c>
      <c r="C24" s="48">
        <v>0.19623780000000005</v>
      </c>
      <c r="D24" s="20" t="s">
        <v>8</v>
      </c>
      <c r="E24" s="39" t="s">
        <v>9</v>
      </c>
      <c r="F24" s="53"/>
      <c r="G24" s="26"/>
      <c r="L24" s="33"/>
    </row>
    <row r="25" spans="1:12" s="8" customFormat="1" x14ac:dyDescent="0.3">
      <c r="A25" s="32"/>
      <c r="B25" s="35">
        <v>26.2</v>
      </c>
      <c r="C25" s="48">
        <v>0.27155600000000002</v>
      </c>
      <c r="D25" s="22" t="s">
        <v>10</v>
      </c>
      <c r="E25" s="40" t="s">
        <v>11</v>
      </c>
      <c r="F25" s="53"/>
      <c r="G25" s="48"/>
      <c r="L25" s="33"/>
    </row>
    <row r="26" spans="1:12" s="8" customFormat="1" x14ac:dyDescent="0.3">
      <c r="A26" s="32"/>
      <c r="B26" s="35">
        <v>27.4</v>
      </c>
      <c r="C26" s="48">
        <v>0.28675249999999997</v>
      </c>
      <c r="D26" s="24">
        <v>40</v>
      </c>
      <c r="E26" s="41">
        <f>0.0086*D26</f>
        <v>0.34399999999999997</v>
      </c>
      <c r="F26" s="4"/>
      <c r="G26" s="48"/>
      <c r="L26" s="33"/>
    </row>
    <row r="27" spans="1:12" s="8" customFormat="1" x14ac:dyDescent="0.3">
      <c r="A27" s="32"/>
      <c r="B27" s="35">
        <v>28</v>
      </c>
      <c r="C27" s="48">
        <v>0.27679049999999994</v>
      </c>
      <c r="D27" s="48"/>
      <c r="E27" s="16"/>
      <c r="F27" s="16"/>
      <c r="G27" s="26"/>
      <c r="L27" s="33"/>
    </row>
    <row r="28" spans="1:12" s="8" customFormat="1" x14ac:dyDescent="0.3">
      <c r="A28" s="32"/>
      <c r="B28" s="35">
        <v>28.3</v>
      </c>
      <c r="C28" s="48">
        <v>0.20324650000000002</v>
      </c>
      <c r="D28" s="48"/>
      <c r="E28" s="16"/>
      <c r="F28" s="16"/>
      <c r="G28" s="48"/>
      <c r="L28" s="33"/>
    </row>
    <row r="29" spans="1:12" s="8" customFormat="1" x14ac:dyDescent="0.3">
      <c r="A29" s="32"/>
      <c r="B29" s="35">
        <v>29.4</v>
      </c>
      <c r="C29" s="48">
        <v>0.17869799999999997</v>
      </c>
      <c r="D29" s="48"/>
      <c r="E29" s="16"/>
      <c r="F29" s="16"/>
      <c r="G29" s="26"/>
      <c r="L29" s="33"/>
    </row>
    <row r="30" spans="1:12" s="8" customFormat="1" x14ac:dyDescent="0.3">
      <c r="A30" s="32"/>
      <c r="B30" s="35">
        <v>30.3</v>
      </c>
      <c r="C30" s="48">
        <v>0.22523500000000002</v>
      </c>
      <c r="D30" s="48"/>
      <c r="E30" s="16"/>
      <c r="F30" s="16"/>
      <c r="G30" s="48"/>
      <c r="L30" s="33"/>
    </row>
    <row r="31" spans="1:12" s="8" customFormat="1" x14ac:dyDescent="0.3">
      <c r="A31" s="32"/>
      <c r="B31" s="35">
        <v>32.700000000000003</v>
      </c>
      <c r="C31" s="48">
        <v>0.29653649999999998</v>
      </c>
      <c r="D31" s="48"/>
      <c r="E31" s="16"/>
      <c r="F31" s="16"/>
      <c r="G31" s="26"/>
      <c r="L31" s="33"/>
    </row>
    <row r="32" spans="1:12" s="8" customFormat="1" x14ac:dyDescent="0.3">
      <c r="A32" s="32"/>
      <c r="B32" s="35">
        <v>33</v>
      </c>
      <c r="C32" s="48">
        <v>0.30287275000000002</v>
      </c>
      <c r="D32" s="48"/>
      <c r="E32" s="16"/>
      <c r="F32" s="16"/>
      <c r="G32" s="26"/>
      <c r="L32" s="33"/>
    </row>
    <row r="33" spans="1:12" s="8" customFormat="1" x14ac:dyDescent="0.3">
      <c r="A33" s="32"/>
      <c r="B33" s="35">
        <v>33.299999999999997</v>
      </c>
      <c r="C33" s="48">
        <v>0.34200000000000003</v>
      </c>
      <c r="D33" s="48"/>
      <c r="L33" s="33"/>
    </row>
    <row r="34" spans="1:12" s="8" customFormat="1" x14ac:dyDescent="0.3">
      <c r="A34" s="32"/>
      <c r="C34" s="49"/>
      <c r="D34" s="48"/>
      <c r="L34" s="33"/>
    </row>
    <row r="35" spans="1:12" s="8" customFormat="1" x14ac:dyDescent="0.3">
      <c r="A35" s="32"/>
      <c r="L35" s="33"/>
    </row>
    <row r="36" spans="1:12" s="8" customFormat="1" x14ac:dyDescent="0.3">
      <c r="A36" s="32"/>
      <c r="L36" s="33"/>
    </row>
    <row r="37" spans="1:12" s="8" customFormat="1" x14ac:dyDescent="0.3">
      <c r="A37" s="32"/>
      <c r="L37" s="33"/>
    </row>
    <row r="38" spans="1:12" s="8" customFormat="1" x14ac:dyDescent="0.3">
      <c r="A38" s="32"/>
      <c r="C38" s="37"/>
      <c r="D38" s="48"/>
      <c r="L38" s="33"/>
    </row>
    <row r="39" spans="1:12" s="8" customFormat="1" x14ac:dyDescent="0.3">
      <c r="A39" s="32"/>
      <c r="C39" s="49"/>
      <c r="D39" s="48"/>
      <c r="L39" s="33"/>
    </row>
    <row r="40" spans="1:12" x14ac:dyDescent="0.3">
      <c r="C40" s="49"/>
      <c r="D40" s="48"/>
      <c r="E40" s="8"/>
      <c r="F40" s="8"/>
      <c r="G40" s="8"/>
    </row>
    <row r="41" spans="1:12" x14ac:dyDescent="0.3">
      <c r="C41" s="49"/>
      <c r="D41" s="48"/>
      <c r="E41" s="8"/>
      <c r="F41" s="8"/>
      <c r="G41" s="8"/>
    </row>
    <row r="42" spans="1:12" x14ac:dyDescent="0.3">
      <c r="C42" s="37"/>
      <c r="D42" s="48"/>
    </row>
    <row r="43" spans="1:12" x14ac:dyDescent="0.3">
      <c r="C43" s="49"/>
      <c r="D43" s="48"/>
    </row>
  </sheetData>
  <sortState ref="E19:F32">
    <sortCondition ref="E20:E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C.bicolor</vt:lpstr>
      <vt:lpstr>C.microrhinos</vt:lpstr>
      <vt:lpstr>C. sordidus</vt:lpstr>
      <vt:lpstr>H.longiceps</vt:lpstr>
      <vt:lpstr>S.rubroviolaceus</vt:lpstr>
      <vt:lpstr>S. prasiognathos</vt:lpstr>
      <vt:lpstr>Other scarus</vt:lpstr>
    </vt:vector>
  </TitlesOfParts>
  <Company>Faculty of Science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Sonia Bejarano</cp:lastModifiedBy>
  <dcterms:created xsi:type="dcterms:W3CDTF">2012-11-01T23:05:20Z</dcterms:created>
  <dcterms:modified xsi:type="dcterms:W3CDTF">2018-07-30T15:53:38Z</dcterms:modified>
</cp:coreProperties>
</file>