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4.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0.xml" ContentType="application/vnd.openxmlformats-officedocument.drawingml.chart+xml"/>
  <Override PartName="/xl/drawings/drawing18.xml" ContentType="application/vnd.openxmlformats-officedocument.drawing+xml"/>
  <Override PartName="/xl/charts/chart11.xml" ContentType="application/vnd.openxmlformats-officedocument.drawingml.chart+xml"/>
  <Override PartName="/xl/drawings/drawing19.xml" ContentType="application/vnd.openxmlformats-officedocument.drawing+xml"/>
  <Override PartName="/xl/charts/chart12.xml" ContentType="application/vnd.openxmlformats-officedocument.drawingml.chart+xml"/>
  <Override PartName="/xl/theme/themeOverride1.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3.xml" ContentType="application/vnd.openxmlformats-officedocument.drawingml.chart+xml"/>
  <Override PartName="/xl/theme/themeOverride2.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4.xml" ContentType="application/vnd.openxmlformats-officedocument.drawingml.chart+xml"/>
  <Override PartName="/xl/drawings/drawing2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jonat\repos\OG-USA-Calibration\BequestTransmission\"/>
    </mc:Choice>
  </mc:AlternateContent>
  <xr:revisionPtr revIDLastSave="0" documentId="8_{5A31DF40-23BD-4C6B-9B48-86FE3DC9F043}" xr6:coauthVersionLast="46" xr6:coauthVersionMax="46" xr10:uidLastSave="{00000000-0000-0000-0000-000000000000}"/>
  <bookViews>
    <workbookView xWindow="-120" yWindow="-120" windowWidth="20730" windowHeight="11160" tabRatio="983" firstSheet="5" activeTab="6" xr2:uid="{00000000-000D-0000-FFFF-FFFF00000000}"/>
  </bookViews>
  <sheets>
    <sheet name="F.1" sheetId="16" r:id="rId1"/>
    <sheet name="F.2" sheetId="21" r:id="rId2"/>
    <sheet name="F.2b" sheetId="18" r:id="rId3"/>
    <sheet name="F.3" sheetId="24" r:id="rId4"/>
    <sheet name="F.3b" sheetId="25" r:id="rId5"/>
    <sheet name="F.3c" sheetId="26" r:id="rId6"/>
    <sheet name="F.4" sheetId="28" r:id="rId7"/>
    <sheet name="F.5" sheetId="34" r:id="rId8"/>
    <sheet name="F.6" sheetId="30" r:id="rId9"/>
    <sheet name="F.7" sheetId="32" r:id="rId10"/>
    <sheet name="F8" sheetId="35" r:id="rId11"/>
    <sheet name="F9a" sheetId="37" r:id="rId12"/>
    <sheet name="F9b" sheetId="38" r:id="rId13"/>
    <sheet name="DataF9" sheetId="39" r:id="rId14"/>
    <sheet name="DataF1" sheetId="17" r:id="rId15"/>
    <sheet name="DataF2" sheetId="6" r:id="rId16"/>
    <sheet name="CompF2" sheetId="7" r:id="rId17"/>
    <sheet name="DataF3" sheetId="23" r:id="rId18"/>
    <sheet name="CompF3" sheetId="8" r:id="rId19"/>
    <sheet name="DataF4" sheetId="27" r:id="rId20"/>
    <sheet name="DataF5" sheetId="33" r:id="rId21"/>
    <sheet name="DataF6" sheetId="29" r:id="rId22"/>
    <sheet name="DataF7" sheetId="31" r:id="rId23"/>
    <sheet name="DataF8" sheetId="36" r:id="rId24"/>
    <sheet name="AppendixFigures" sheetId="15" r:id="rId25"/>
    <sheet name="F.A1" sheetId="2" r:id="rId26"/>
    <sheet name="DataFA1" sheetId="4" r:id="rId27"/>
    <sheet name="RawData" sheetId="14" r:id="rId28"/>
    <sheet name="scf_wealth" sheetId="9" r:id="rId29"/>
    <sheet name="scf_income" sheetId="10" r:id="rId30"/>
    <sheet name="psz_internal_shequalkg" sheetId="12" r:id="rId31"/>
    <sheet name="psz_internal_shtaxukg" sheetId="13" r:id="rId32"/>
    <sheet name="forbes_2015" sheetId="19" r:id="rId33"/>
    <sheet name="forbes_2016" sheetId="20" r:id="rId34"/>
  </sheets>
  <definedNames>
    <definedName name="column_head" localSheetId="18">#REF!</definedName>
    <definedName name="column_headings" localSheetId="18">#REF!</definedName>
    <definedName name="column_numbers" localSheetId="18">#REF!</definedName>
    <definedName name="data" localSheetId="18">#REF!</definedName>
    <definedName name="data2" localSheetId="18">#REF!</definedName>
    <definedName name="footnotes" localSheetId="18">#REF!</definedName>
    <definedName name="footnotes2" localSheetId="18">#REF!</definedName>
    <definedName name="qw" localSheetId="18">#REF!</definedName>
    <definedName name="re" localSheetId="18">#REF!</definedName>
    <definedName name="spanners_level1" localSheetId="18">#REF!</definedName>
    <definedName name="spanners_level2" localSheetId="18">#REF!</definedName>
    <definedName name="spanners_level3" localSheetId="18">#REF!</definedName>
    <definedName name="spanners_level4" localSheetId="18">#REF!</definedName>
    <definedName name="spanners_level5" localSheetId="18">#REF!</definedName>
    <definedName name="spanners_levelV" localSheetId="18">#REF!</definedName>
    <definedName name="spanners_levelX" localSheetId="18">#REF!</definedName>
    <definedName name="spanners_levelY" localSheetId="18">#REF!</definedName>
    <definedName name="spanners_levelZ" localSheetId="18">#REF!</definedName>
    <definedName name="stub_lines" localSheetId="18">#REF!</definedName>
    <definedName name="titles" localSheetId="18">#REF!</definedName>
    <definedName name="totals" localSheetId="18">#REF!</definedName>
    <definedName name="wq" localSheetId="18">#REF!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16" i="6" l="1"/>
  <c r="K89" i="6"/>
  <c r="K118"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7" i="6"/>
  <c r="K9" i="8"/>
  <c r="K10" i="8"/>
  <c r="K11" i="8"/>
  <c r="K12" i="8"/>
  <c r="K13" i="8"/>
  <c r="K14" i="8"/>
  <c r="K8" i="8"/>
  <c r="M40" i="7"/>
  <c r="M39" i="7"/>
  <c r="L6" i="9"/>
  <c r="L116" i="6"/>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41" i="33"/>
  <c r="F42" i="33"/>
  <c r="F43" i="33"/>
  <c r="F44" i="33"/>
  <c r="F45" i="33"/>
  <c r="F46" i="33"/>
  <c r="F47" i="33"/>
  <c r="F48" i="33"/>
  <c r="F49" i="33"/>
  <c r="F50" i="33"/>
  <c r="F51" i="33"/>
  <c r="F52" i="33"/>
  <c r="F53" i="33"/>
  <c r="F54" i="33"/>
  <c r="F55" i="33"/>
  <c r="F56" i="33"/>
  <c r="F57" i="33"/>
  <c r="F58" i="33"/>
  <c r="F59" i="33"/>
  <c r="F60" i="33"/>
  <c r="F61" i="33"/>
  <c r="F62" i="33"/>
  <c r="F63" i="33"/>
  <c r="F64" i="33"/>
  <c r="F65" i="33"/>
  <c r="F66" i="33"/>
  <c r="F67" i="33"/>
  <c r="F68" i="33"/>
  <c r="F69" i="33"/>
  <c r="F70" i="33"/>
  <c r="F71" i="33"/>
  <c r="F72" i="33"/>
  <c r="F73" i="33"/>
  <c r="F74" i="33"/>
  <c r="F75" i="33"/>
  <c r="F76" i="33"/>
  <c r="F77" i="33"/>
  <c r="F78" i="33"/>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B11" i="23"/>
  <c r="C17" i="6"/>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E7" i="36"/>
  <c r="E8" i="36"/>
  <c r="C9" i="36"/>
  <c r="D9" i="36"/>
  <c r="I9" i="36"/>
  <c r="J9" i="36"/>
  <c r="K9" i="36"/>
  <c r="E9" i="36"/>
  <c r="F9" i="36"/>
  <c r="G9" i="36"/>
  <c r="H9" i="36"/>
  <c r="E12" i="36"/>
  <c r="E13" i="36"/>
  <c r="E14" i="36"/>
  <c r="C20" i="36"/>
  <c r="D20" i="36"/>
  <c r="E20" i="36"/>
  <c r="F20" i="36"/>
  <c r="G20" i="36"/>
  <c r="H20" i="36"/>
  <c r="I20" i="36"/>
  <c r="J20" i="36"/>
  <c r="K20" i="36"/>
  <c r="C21" i="36"/>
  <c r="D21" i="36"/>
  <c r="E21" i="36"/>
  <c r="F21" i="36"/>
  <c r="G21" i="36"/>
  <c r="H21" i="36"/>
  <c r="I21" i="36"/>
  <c r="J21" i="36"/>
  <c r="K21" i="36"/>
  <c r="L21" i="36"/>
  <c r="M21" i="36"/>
  <c r="C23" i="36"/>
  <c r="D23" i="36"/>
  <c r="E23" i="36"/>
  <c r="F23" i="36"/>
  <c r="G23" i="36"/>
  <c r="H23" i="36"/>
  <c r="I23" i="36"/>
  <c r="J23" i="36"/>
  <c r="K23" i="36"/>
  <c r="B56" i="4"/>
  <c r="B58" i="4"/>
  <c r="B57" i="4"/>
  <c r="B54" i="4"/>
  <c r="B55"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I124" i="31"/>
  <c r="H12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6" i="31"/>
  <c r="B97" i="31"/>
  <c r="B98" i="31"/>
  <c r="B99" i="31"/>
  <c r="B100" i="31"/>
  <c r="B101" i="31"/>
  <c r="B102" i="31"/>
  <c r="B103" i="31"/>
  <c r="B107" i="31"/>
  <c r="B108" i="31"/>
  <c r="B109" i="31"/>
  <c r="B110" i="31"/>
  <c r="B111" i="31"/>
  <c r="B112" i="31"/>
  <c r="B113" i="31"/>
  <c r="B115" i="31"/>
  <c r="B116" i="31"/>
  <c r="B117" i="31"/>
  <c r="B118" i="31"/>
  <c r="B119" i="31"/>
  <c r="B120" i="31"/>
  <c r="B121" i="31"/>
  <c r="B122" i="31"/>
  <c r="B123" i="31"/>
  <c r="B4" i="31"/>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6" i="4"/>
  <c r="F55" i="4"/>
  <c r="F58" i="4"/>
  <c r="F57"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5" i="4"/>
  <c r="V75" i="4"/>
  <c r="I9" i="8"/>
  <c r="V76" i="4"/>
  <c r="I10" i="8"/>
  <c r="V77" i="4"/>
  <c r="I11" i="8"/>
  <c r="V78" i="4"/>
  <c r="I12" i="8"/>
  <c r="V79" i="4"/>
  <c r="I13" i="8"/>
  <c r="V80" i="4"/>
  <c r="I14" i="8"/>
  <c r="V81" i="4"/>
  <c r="I15" i="8"/>
  <c r="V82" i="4"/>
  <c r="I16" i="8"/>
  <c r="V83" i="4"/>
  <c r="I17" i="8"/>
  <c r="V84" i="4"/>
  <c r="I18" i="8"/>
  <c r="V85" i="4"/>
  <c r="I19" i="8"/>
  <c r="V86" i="4"/>
  <c r="I20" i="8"/>
  <c r="V87" i="4"/>
  <c r="I21" i="8"/>
  <c r="V88" i="4"/>
  <c r="I22" i="8"/>
  <c r="V89" i="4"/>
  <c r="I23" i="8"/>
  <c r="V90" i="4"/>
  <c r="I24" i="8"/>
  <c r="V91" i="4"/>
  <c r="I25" i="8"/>
  <c r="V92" i="4"/>
  <c r="I26" i="8"/>
  <c r="V93" i="4"/>
  <c r="I27" i="8"/>
  <c r="V94" i="4"/>
  <c r="I28" i="8"/>
  <c r="V95" i="4"/>
  <c r="I29" i="8"/>
  <c r="V96" i="4"/>
  <c r="I30" i="8"/>
  <c r="V97" i="4"/>
  <c r="I31" i="8"/>
  <c r="V98" i="4"/>
  <c r="I32" i="8"/>
  <c r="V99" i="4"/>
  <c r="I33" i="8"/>
  <c r="V100" i="4"/>
  <c r="I34" i="8"/>
  <c r="V101" i="4"/>
  <c r="I35" i="8"/>
  <c r="V102" i="4"/>
  <c r="I36" i="8"/>
  <c r="V103" i="4"/>
  <c r="I37" i="8"/>
  <c r="V104" i="4"/>
  <c r="I38" i="8"/>
  <c r="V105" i="4"/>
  <c r="I39" i="8"/>
  <c r="V106" i="4"/>
  <c r="I40" i="8"/>
  <c r="V107" i="4"/>
  <c r="I41" i="8"/>
  <c r="V108" i="4"/>
  <c r="I42" i="8"/>
  <c r="V74" i="4"/>
  <c r="I8" i="8"/>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6" i="4"/>
  <c r="V55" i="4"/>
  <c r="V58" i="4"/>
  <c r="V57" i="4"/>
  <c r="V59" i="4"/>
  <c r="V60" i="4"/>
  <c r="V61" i="4"/>
  <c r="V62" i="4"/>
  <c r="V63" i="4"/>
  <c r="V64" i="4"/>
  <c r="V65" i="4"/>
  <c r="V66" i="4"/>
  <c r="V67" i="4"/>
  <c r="V68" i="4"/>
  <c r="V69" i="4"/>
  <c r="V70" i="4"/>
  <c r="V71" i="4"/>
  <c r="V72" i="4"/>
  <c r="V73" i="4"/>
  <c r="V5" i="4"/>
  <c r="H9" i="8"/>
  <c r="C77" i="23"/>
  <c r="H10" i="8"/>
  <c r="C78" i="23"/>
  <c r="H11" i="8"/>
  <c r="C79" i="23"/>
  <c r="H12" i="8"/>
  <c r="C80" i="23"/>
  <c r="H13" i="8"/>
  <c r="C81" i="23"/>
  <c r="H14" i="8"/>
  <c r="C82" i="23"/>
  <c r="H15" i="8"/>
  <c r="C83" i="23"/>
  <c r="H16" i="8"/>
  <c r="C84" i="23"/>
  <c r="H17" i="8"/>
  <c r="C85" i="23"/>
  <c r="H18" i="8"/>
  <c r="C86" i="23"/>
  <c r="H19" i="8"/>
  <c r="C87" i="23"/>
  <c r="H20" i="8"/>
  <c r="C88" i="23"/>
  <c r="H21" i="8"/>
  <c r="C89" i="23"/>
  <c r="H22" i="8"/>
  <c r="C90" i="23"/>
  <c r="H23" i="8"/>
  <c r="C91" i="23"/>
  <c r="H24" i="8"/>
  <c r="C92" i="23"/>
  <c r="H25" i="8"/>
  <c r="C93" i="23"/>
  <c r="H26" i="8"/>
  <c r="C94" i="23"/>
  <c r="H27" i="8"/>
  <c r="C95" i="23"/>
  <c r="H28" i="8"/>
  <c r="C96" i="23"/>
  <c r="H29" i="8"/>
  <c r="C97" i="23"/>
  <c r="H30" i="8"/>
  <c r="C98" i="23"/>
  <c r="H31" i="8"/>
  <c r="C99" i="23"/>
  <c r="H32" i="8"/>
  <c r="C100" i="23"/>
  <c r="H33" i="8"/>
  <c r="C101" i="23"/>
  <c r="H34" i="8"/>
  <c r="C102" i="23"/>
  <c r="H35" i="8"/>
  <c r="C103" i="23"/>
  <c r="H36" i="8"/>
  <c r="C104" i="23"/>
  <c r="H37" i="8"/>
  <c r="C105" i="23"/>
  <c r="H38" i="8"/>
  <c r="C106" i="23"/>
  <c r="H39" i="8"/>
  <c r="C107" i="23"/>
  <c r="H40" i="8"/>
  <c r="C108" i="23"/>
  <c r="H41" i="8"/>
  <c r="C109" i="23"/>
  <c r="H42" i="8"/>
  <c r="C110" i="23"/>
  <c r="H8" i="8"/>
  <c r="C76" i="23"/>
  <c r="M116" i="6"/>
  <c r="G36" i="7"/>
  <c r="J36" i="7"/>
  <c r="M113" i="6"/>
  <c r="G33" i="7"/>
  <c r="M110" i="6"/>
  <c r="G30" i="7"/>
  <c r="M107" i="6"/>
  <c r="G27" i="7"/>
  <c r="M104" i="6"/>
  <c r="G24" i="7"/>
  <c r="M101" i="6"/>
  <c r="G21" i="7"/>
  <c r="M98" i="6"/>
  <c r="G18" i="7"/>
  <c r="M95" i="6"/>
  <c r="G15" i="7"/>
  <c r="M92" i="6"/>
  <c r="G12" i="7"/>
  <c r="M89" i="6"/>
  <c r="G9" i="7"/>
  <c r="Q116" i="6"/>
  <c r="B36" i="7"/>
  <c r="E36" i="7"/>
  <c r="P116" i="6"/>
  <c r="J33" i="7"/>
  <c r="J30" i="7"/>
  <c r="J27" i="7"/>
  <c r="J24" i="7"/>
  <c r="J21" i="7"/>
  <c r="J18" i="7"/>
  <c r="J15" i="7"/>
  <c r="J12" i="7"/>
  <c r="J9" i="7"/>
  <c r="D6" i="9"/>
  <c r="L92" i="6"/>
  <c r="B12" i="7"/>
  <c r="E12" i="7"/>
  <c r="E6" i="9"/>
  <c r="L95" i="6"/>
  <c r="B15" i="7"/>
  <c r="E15" i="7"/>
  <c r="F6" i="9"/>
  <c r="L98" i="6"/>
  <c r="B18" i="7"/>
  <c r="E18" i="7"/>
  <c r="G6" i="9"/>
  <c r="L101" i="6"/>
  <c r="B21" i="7"/>
  <c r="E21" i="7"/>
  <c r="H6" i="9"/>
  <c r="L104" i="6"/>
  <c r="B24" i="7"/>
  <c r="E24" i="7"/>
  <c r="I6" i="9"/>
  <c r="L107" i="6"/>
  <c r="B27" i="7"/>
  <c r="E27" i="7"/>
  <c r="J6" i="9"/>
  <c r="L110" i="6"/>
  <c r="B30" i="7"/>
  <c r="E30" i="7"/>
  <c r="K6" i="9"/>
  <c r="L113" i="6"/>
  <c r="B33" i="7"/>
  <c r="E33" i="7"/>
  <c r="C6" i="9"/>
  <c r="L89" i="6"/>
  <c r="B9" i="7"/>
  <c r="E9" i="7"/>
  <c r="Q113" i="6"/>
  <c r="P113" i="6"/>
  <c r="Q110" i="6"/>
  <c r="P110" i="6"/>
  <c r="Q107" i="6"/>
  <c r="Q104" i="6"/>
  <c r="P104" i="6"/>
  <c r="Q101" i="6"/>
  <c r="P101" i="6"/>
  <c r="Q98" i="6"/>
  <c r="P98" i="6"/>
  <c r="Q95" i="6"/>
  <c r="P95" i="6"/>
  <c r="Q92" i="6"/>
  <c r="P92" i="6"/>
  <c r="Q89" i="6"/>
  <c r="P89" i="6"/>
  <c r="P107" i="6"/>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6" i="4"/>
  <c r="M55" i="4"/>
  <c r="M58" i="4"/>
  <c r="M57"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6" i="4"/>
  <c r="Q55" i="4"/>
  <c r="Q58" i="4"/>
  <c r="Q57"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6" i="4"/>
  <c r="J55" i="4"/>
  <c r="J58" i="4"/>
  <c r="J57"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5" i="4"/>
  <c r="K55" i="4"/>
  <c r="K57" i="4"/>
  <c r="O116" i="6"/>
  <c r="N116" i="6"/>
  <c r="O113" i="6"/>
  <c r="K113" i="6"/>
  <c r="N113" i="6"/>
  <c r="O110" i="6"/>
  <c r="K110" i="6"/>
  <c r="N110" i="6"/>
  <c r="O107" i="6"/>
  <c r="K107" i="6"/>
  <c r="N107" i="6"/>
  <c r="O104" i="6"/>
  <c r="K104" i="6"/>
  <c r="N104" i="6"/>
  <c r="O101" i="6"/>
  <c r="K101" i="6"/>
  <c r="N101" i="6"/>
  <c r="O98" i="6"/>
  <c r="K98" i="6"/>
  <c r="N98" i="6"/>
  <c r="O95" i="6"/>
  <c r="K95" i="6"/>
  <c r="N95" i="6"/>
  <c r="O92" i="6"/>
  <c r="K92" i="6"/>
  <c r="N92" i="6"/>
  <c r="O89" i="6"/>
  <c r="N89" i="6"/>
  <c r="C6" i="10"/>
  <c r="D6" i="10"/>
  <c r="E6" i="10"/>
  <c r="F6" i="10"/>
  <c r="G6" i="10"/>
  <c r="H6" i="10"/>
  <c r="I6" i="10"/>
  <c r="J6" i="10"/>
  <c r="K6" i="10"/>
  <c r="L6" i="10"/>
  <c r="R113" i="6"/>
  <c r="R110" i="6"/>
  <c r="J108" i="6"/>
  <c r="R107" i="6"/>
  <c r="J107" i="6"/>
  <c r="J106" i="6"/>
  <c r="J105" i="6"/>
  <c r="R104" i="6"/>
  <c r="J104" i="6"/>
  <c r="J103" i="6"/>
  <c r="J102" i="6"/>
  <c r="R101" i="6"/>
  <c r="J101" i="6"/>
  <c r="J100" i="6"/>
  <c r="J99" i="6"/>
  <c r="R98" i="6"/>
  <c r="J98" i="6"/>
  <c r="J97" i="6"/>
  <c r="J96" i="6"/>
  <c r="R95" i="6"/>
  <c r="J95" i="6"/>
  <c r="J94" i="6"/>
  <c r="J93" i="6"/>
  <c r="R92" i="6"/>
  <c r="J92" i="6"/>
  <c r="J91" i="6"/>
  <c r="J90" i="6"/>
  <c r="R89" i="6"/>
  <c r="J89" i="6"/>
  <c r="J88" i="6"/>
  <c r="J87" i="6"/>
  <c r="J86" i="6"/>
  <c r="J85" i="6"/>
  <c r="J84" i="6"/>
  <c r="J83" i="6"/>
  <c r="J82" i="6"/>
  <c r="J81" i="6"/>
  <c r="J76" i="6"/>
  <c r="J72" i="6"/>
  <c r="J69" i="6"/>
  <c r="J65" i="6"/>
  <c r="J62" i="6"/>
  <c r="J60" i="6"/>
  <c r="J58" i="6"/>
  <c r="J56" i="6"/>
  <c r="J54" i="6"/>
  <c r="J53"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alcChain>
</file>

<file path=xl/sharedStrings.xml><?xml version="1.0" encoding="utf-8"?>
<sst xmlns="http://schemas.openxmlformats.org/spreadsheetml/2006/main" count="1801" uniqueCount="1310">
  <si>
    <t>Top 0.1% wealth share in the United States</t>
  </si>
  <si>
    <t>Back to index</t>
  </si>
  <si>
    <t>Table C4: Top wealth shares comparison with other estimates</t>
  </si>
  <si>
    <t>[1]</t>
  </si>
  <si>
    <t>[2]</t>
  </si>
  <si>
    <t>[3]</t>
  </si>
  <si>
    <t>[4]</t>
  </si>
  <si>
    <t>[5]</t>
  </si>
  <si>
    <t>[6]</t>
  </si>
  <si>
    <t>[7]</t>
  </si>
  <si>
    <t>[8]</t>
  </si>
  <si>
    <t>[9]</t>
  </si>
  <si>
    <t>[10]</t>
  </si>
  <si>
    <t>[11]</t>
  </si>
  <si>
    <t>[12]</t>
  </si>
  <si>
    <t>[13]</t>
  </si>
  <si>
    <t>[14]</t>
  </si>
  <si>
    <t>[15]</t>
  </si>
  <si>
    <t>[16]</t>
  </si>
  <si>
    <t>Estate Tax Data (Kopczuk-Saez) with extension (in red) to 1981 and 2001-9, 2011-12</t>
  </si>
  <si>
    <t>Adjusted SCF estimates</t>
  </si>
  <si>
    <t>Top 10%</t>
  </si>
  <si>
    <t>Top 1%</t>
  </si>
  <si>
    <t>Top .1%</t>
  </si>
  <si>
    <t>Top 10% to 1%</t>
  </si>
  <si>
    <t>Top 1% to .1%</t>
  </si>
  <si>
    <t xml:space="preserve">Table C4b: Reconciling SCF estimates with our baseline estimates </t>
  </si>
  <si>
    <t>Top 1% wealth share</t>
  </si>
  <si>
    <t>Top .1% wealth share</t>
  </si>
  <si>
    <t>SCF Baseline</t>
  </si>
  <si>
    <t>Shift to tax units</t>
  </si>
  <si>
    <t>Adjusting to Financial Accounts totals</t>
  </si>
  <si>
    <t>Adding Forbes 400</t>
  </si>
  <si>
    <r>
      <rPr>
        <u/>
        <sz val="12"/>
        <color theme="1"/>
        <rFont val="Arial"/>
        <family val="2"/>
      </rPr>
      <t>Notes</t>
    </r>
    <r>
      <rPr>
        <sz val="12"/>
        <color theme="1"/>
        <rFont val="Arial"/>
        <family val="2"/>
      </rPr>
      <t>: This table tries to reconcile top 1% and top .1% wealth share estimates from the SCF with our baseline estimates. Cols. [1]-[5] report top 1% wealth shares. Cols. [6]-[10] report top .1% wealth shares (following the same model as cols. [1]-[5]). Col. [1] reports the SCF top 1% wealth share baseline estimates following the methodology and definition of Kennickell (2009, 2011) in the SCF public use files. Columns [2]-[4] do the following cumulative adjustments to the baseline SCF estimates. First, SCF baseline estimates define the top 1% relative to the total number of households while our baseline estimates are defined relative to the total number of tax units. There are about 25% more tax units than households (as several tax units such as 2 unmarried partners or 2 roomates form only a single household). Column [2] computes the top 1% wealth share in the SCF defining the top 1% relative to total tax units (assuming that all top 1% households include a single tax unit). This increases slightly the estimates (uniformly over the time period). Second, the SCF aggregates by asset class differ from the Financial Accounts aggregates used in our estimates. Therefore, we adjust individual wealth components in the SCF to match our baseline aggregates by asset class. For example, if SCF aggregage housing wealth is 130% of our baseline aggregate housing wealth, we divide housing wealth in the SCF survey by 130%, etc. The resulting estimates are reported in col. [3] and show a slightly larger increase in top wealth shares. Third, by design, the SCF excludes the Forbes 400 richest individuals. Hence, on column [4], we add the Forbes 400 wealth to each fractile (in both the numerator and denominator). This produces a slightly larger increase in top wealth shares. Finally, col. [5] reports our baseline estimates for comparison. These adjustments close over 50% of the trend gap between the SCF and our baseline estimates over the period 1989-2013.</t>
    </r>
  </si>
  <si>
    <t>Table C3: Forbes 400 Wealthiest and Top .00025% wealth share</t>
  </si>
  <si>
    <t>Total wealth denominator (nominal $bn)</t>
  </si>
  <si>
    <t>Forbes 400 total wealth (nominal $bn)</t>
  </si>
  <si>
    <t>Forbes 400th rank wealth (nominal $m)</t>
  </si>
  <si>
    <t>Forbes 300th rank wealth (nominal $m)</t>
  </si>
  <si>
    <t>Forbes 200th rank wealth (nominal $m)</t>
  </si>
  <si>
    <t># of families in top .00025%</t>
  </si>
  <si>
    <t>Top .00025% wealth share</t>
  </si>
  <si>
    <r>
      <rPr>
        <u/>
        <sz val="12"/>
        <color theme="1"/>
        <rFont val="Arial"/>
        <family val="2"/>
      </rPr>
      <t>Notes</t>
    </r>
    <r>
      <rPr>
        <sz val="12"/>
        <color theme="1"/>
        <rFont val="Arial"/>
        <family val="2"/>
      </rPr>
      <t>: This table reports wealth concentration statistics using the Forbes 400 richest list published annually since 1982. Col. [1] reports our total wealth denominator. Col. [2] reports total wealth of the Forbes 400. The Forbes 400 share of total wealth (ratio {2]/[1]) is not a meaningful wealth concentration statistics because the total number of US families has increased from 103m in 1982 to 163m in 2013. Hence, to normalize for population size, we compute the share of wealth held by the top .00025% families which represent the top 402 families in 2012 (i.e, the largest group that can covered by the Forbes 400 consistently in all years). The number of families in the top .00025% is reported in col. [7]. Cols. [3], [4], and [5] report the nominal wealth the Forbes 400th, 300th, and 200th richest that are used in the computation of the Top .00025% wealth share reported in col. [7]. Col. [8] reports our top .01% wealth share estimate for comparison. In 2012, the top .01% represents 16,000 families, i.e., a group 40 times larger than the Forbes 400.</t>
    </r>
  </si>
  <si>
    <t>Top.1</t>
  </si>
  <si>
    <t>Next.9</t>
  </si>
  <si>
    <t>Memo:</t>
  </si>
  <si>
    <t>Top1</t>
  </si>
  <si>
    <t>Next9</t>
  </si>
  <si>
    <t>Bot90</t>
  </si>
  <si>
    <t>hweal7</t>
  </si>
  <si>
    <t>hweal6</t>
  </si>
  <si>
    <t>hweal5</t>
  </si>
  <si>
    <t>hweal4</t>
  </si>
  <si>
    <t>hweal3</t>
  </si>
  <si>
    <t>hweal2</t>
  </si>
  <si>
    <t>hweal1</t>
  </si>
  <si>
    <t>hweal0</t>
  </si>
  <si>
    <t>c1</t>
  </si>
  <si>
    <t>Top 1% wealth share in the United States: comparing different estimates</t>
  </si>
  <si>
    <t>Equal-split adults, capital gains fully capitalized</t>
  </si>
  <si>
    <t>Equal-split adults, mixed method for capital gains</t>
  </si>
  <si>
    <t>Tax units, mixed methods for capital gains (QJE 2016)</t>
  </si>
  <si>
    <t>WID series</t>
  </si>
  <si>
    <t>Saez-Zucman, equal-split adults, mixed method for capital gains</t>
  </si>
  <si>
    <t>Tax units, capital gains fully capitalized</t>
  </si>
  <si>
    <t>Tax units, mixed method for capital gains</t>
  </si>
  <si>
    <t>Raw SCF estimates</t>
  </si>
  <si>
    <r>
      <rPr>
        <u/>
        <sz val="11"/>
        <color theme="1"/>
        <rFont val="Arial"/>
        <family val="2"/>
      </rPr>
      <t xml:space="preserve">Notes: </t>
    </r>
    <r>
      <rPr>
        <sz val="11"/>
        <color theme="1"/>
        <rFont val="Arial"/>
        <family val="2"/>
      </rPr>
      <t>This table compares our main top wealth shares (cols. [1]-[5]) to other estimates. Cols. [6]-[8] report estimates based on estate tax data and the estate multiplier method from Kopczuk and Saez (2004), 1916-2000. We also report subsequent comparable 1981, 2001-2009, 2011-2012 estimates that we computed by applying the same technique as Kopczuk and Saez (2004) to internal IRS estate tax data (no estimates for 2010 because the estate tax was quasi-repealed that year). After 2008, estate tax threshold is too high to estimate top 1% wealth shares. The estate based estimates use the individual adult unit (instead of the family unit) and wealth excludes annuitized pensions. Cols. [9]-[13] report estimates based on the Survey of Consumer Finance (SCF) produced by Kennickell (2009, 2011) and Bricker et al. (2014) for the top 10% and top 1% and estimated by us for the top .1% (note that we allocate all of the small discrepancy between Kennickell's top 1% (which relies on the full SCF data) and the publicly available SCF top 1% to the top 0.1%). Wealth does not include the value of defined benefit pensions but includes the value of durables (mostly vehicles). The unit of analysis is the household (instead of the family unit). Cols. [14]-[16] present adjusted SCF estimates that are more comparable to our baseline estimates. These estimates (a) define fractiles relative to tax units instead of households, (b) correct SCF individual wealth components to match aggregate Financial Accounts wealth for each asset class, (c) add back the Forbes 400 that are excluded by design from the SCF. Complete details on these estimates are in Appendix Table C4b. Cols.</t>
    </r>
  </si>
  <si>
    <t>Tax units</t>
  </si>
  <si>
    <t>Equal-split</t>
  </si>
  <si>
    <t>Top 0.1 wealth share in the United States: comparing different estimates</t>
  </si>
  <si>
    <t>Capitalized income estimates</t>
  </si>
  <si>
    <t>392,SanfordDiller</t>
  </si>
  <si>
    <t>Sourceofwealth:eer</t>
  </si>
  <si>
    <t>392,RichardYuenglingJr</t>
  </si>
  <si>
    <t>Sourceofwealth:casinos,UltimateFightingChampionship</t>
  </si>
  <si>
    <t>392,LorenzoFertitta</t>
  </si>
  <si>
    <t>Sourceofwealth:investments</t>
  </si>
  <si>
    <t>392,JonathanGray</t>
  </si>
  <si>
    <t>Sourceofwealth:Yahoo</t>
  </si>
  <si>
    <t>392,JerryYang</t>
  </si>
  <si>
    <t>Sourceofwealth:cardealerships</t>
  </si>
  <si>
    <t>392,HerChambers</t>
  </si>
  <si>
    <t>392,FrankFertittaIII</t>
  </si>
  <si>
    <t>Sourceofwealth:coal</t>
  </si>
  <si>
    <t>392,ChristopherCline</t>
  </si>
  <si>
    <t>Sourceofwealth:Nordstromdepartmentstores</t>
  </si>
  <si>
    <t>392,AnneGittinger</t>
  </si>
  <si>
    <t>Sourceofwealth:tradingcompany</t>
  </si>
  <si>
    <t>389,VictorFung</t>
  </si>
  <si>
    <t>Sourceofwealth:GoPro</t>
  </si>
  <si>
    <t>389,NicholasWoodman</t>
  </si>
  <si>
    <t>Sourceofwealth:hotels,investments</t>
  </si>
  <si>
    <t>389,JenniferPritzker</t>
  </si>
  <si>
    <t>Sourceofwealth:software</t>
  </si>
  <si>
    <t>375,ScottCook</t>
  </si>
  <si>
    <t>Sourceofwealth:venturecapital</t>
  </si>
  <si>
    <t>375,MarkStevens</t>
  </si>
  <si>
    <t>Sourceofwealth:hedgefunds</t>
  </si>
  <si>
    <t>375,Louisacon</t>
  </si>
  <si>
    <t>375,LindaPritzker</t>
  </si>
  <si>
    <t>Sourceofwealth:pharmaceuticals</t>
  </si>
  <si>
    <t>375,LeonardSchleifer</t>
  </si>
  <si>
    <t>Sourceofwealth:circus,liveentertainment</t>
  </si>
  <si>
    <t>375,KennethFeld&amp;family</t>
  </si>
  <si>
    <t>Sourceofwealth:meatprocessing</t>
  </si>
  <si>
    <t>375,JosephGrendys</t>
  </si>
  <si>
    <t>Sourceofwealth:asketball,cardealers</t>
  </si>
  <si>
    <t>375,GailMiller</t>
  </si>
  <si>
    <t>Sourceofwealth:Twitter</t>
  </si>
  <si>
    <t>375,EvanWilliams</t>
  </si>
  <si>
    <t>Sourceofwealth:Wal-Mart,logistics</t>
  </si>
  <si>
    <t>375,DraytonMcLaneJr</t>
  </si>
  <si>
    <t>375,DavidEinhorn</t>
  </si>
  <si>
    <t>Sourceofwealth:Snapchat</t>
  </si>
  <si>
    <t>375,obbyMurphy</t>
  </si>
  <si>
    <t>Sourceofwealth:illboards</t>
  </si>
  <si>
    <t>375,ArturoMoreno</t>
  </si>
  <si>
    <t>Sourceofwealth:cosmetics</t>
  </si>
  <si>
    <t>375,AerinLauderZinterhofer</t>
  </si>
  <si>
    <t>Sourceofwealth:Netscape,investments</t>
  </si>
  <si>
    <t>372,JamesClark</t>
  </si>
  <si>
    <t>Sourceofwealth:moneymanagement</t>
  </si>
  <si>
    <t>372,FayezSarofim</t>
  </si>
  <si>
    <t>Sourceofwealth:medicalequipment</t>
  </si>
  <si>
    <t>372,AmyWyss</t>
  </si>
  <si>
    <t>Sourceofwealth:oil&amp;gas,investments</t>
  </si>
  <si>
    <t>358,TimothyHeadington</t>
  </si>
  <si>
    <t>Sourceofwealth:ColumbiaSportswear</t>
  </si>
  <si>
    <t>358,Timothyoyle</t>
  </si>
  <si>
    <t>Sourceofwealth:loombergLP</t>
  </si>
  <si>
    <t>358,ThomasSecunda</t>
  </si>
  <si>
    <t>Sourceofwealth:furniture</t>
  </si>
  <si>
    <t>358,RonaldWanek</t>
  </si>
  <si>
    <t>358,NelsonPeltz</t>
  </si>
  <si>
    <t>358,MarcLasry</t>
  </si>
  <si>
    <t>Sourceofwealth:venturecapital,Google</t>
  </si>
  <si>
    <t>358,KavitarkRamShriram</t>
  </si>
  <si>
    <t>358,JulioMarioSantoDomingoIII</t>
  </si>
  <si>
    <t>Sourceofwealth:chemicals</t>
  </si>
  <si>
    <t>358,JohnFarber</t>
  </si>
  <si>
    <t>Sourceofwealth:semiconductors</t>
  </si>
  <si>
    <t>358,HenryNicholasIII</t>
  </si>
  <si>
    <t>358,HamiltonJames</t>
  </si>
  <si>
    <t>Sourceofwealth:printing</t>
  </si>
  <si>
    <t>358,GlenTaylor</t>
  </si>
  <si>
    <t>Sourceofwealth:SanFrancisco49ers</t>
  </si>
  <si>
    <t>358,DeniseYork</t>
  </si>
  <si>
    <t>Sourceofwealth:telecom</t>
  </si>
  <si>
    <t>358,CraigMcCaw</t>
  </si>
  <si>
    <t>Sourceofwealth:leverageduyouts</t>
  </si>
  <si>
    <t>342,ThomasLee</t>
  </si>
  <si>
    <t>Sourceofwealth:oil,investments</t>
  </si>
  <si>
    <t>342,Sidass</t>
  </si>
  <si>
    <t>Sourceofwealth:cars</t>
  </si>
  <si>
    <t>342,RogerPenske</t>
  </si>
  <si>
    <t>Sourceofwealth:art,cardealerships</t>
  </si>
  <si>
    <t>342,Normanraman</t>
  </si>
  <si>
    <t>Sourceofwealth:eBay</t>
  </si>
  <si>
    <t>342,MegWhitman</t>
  </si>
  <si>
    <t>Sourceofwealth:transportation</t>
  </si>
  <si>
    <t>342,ManuelMoroun&amp;family</t>
  </si>
  <si>
    <t>342,Leeass</t>
  </si>
  <si>
    <t>Sourceofwealth:privateequity</t>
  </si>
  <si>
    <t>342,JonathanNelson</t>
  </si>
  <si>
    <t>Sourceofwealth:Nascar,racing</t>
  </si>
  <si>
    <t>342,JamesFrance</t>
  </si>
  <si>
    <t>342,HowardMarks</t>
  </si>
  <si>
    <t>342,GlennDubin</t>
  </si>
  <si>
    <t>Sourceofwealth:realestate,investments</t>
  </si>
  <si>
    <t>342,GeorgeArgyros&amp;family</t>
  </si>
  <si>
    <t>342,Edwardass</t>
  </si>
  <si>
    <t>Sourceofwealth:realestate</t>
  </si>
  <si>
    <t>342,DavidWalentas</t>
  </si>
  <si>
    <t>342,ruceKarsh</t>
  </si>
  <si>
    <t>342,illGross</t>
  </si>
  <si>
    <t>Sourceofwealth:DirecTV</t>
  </si>
  <si>
    <t>327,StanleyHubbard</t>
  </si>
  <si>
    <t>Sourceofwealth:Slim-Fast</t>
  </si>
  <si>
    <t>327,S,DanielAbraham</t>
  </si>
  <si>
    <t>327,PaulSinger</t>
  </si>
  <si>
    <t>327,JonStryker</t>
  </si>
  <si>
    <t>327,JayPaul</t>
  </si>
  <si>
    <t>Sourceofwealth:GettyOil</t>
  </si>
  <si>
    <t>327,GordonGetty</t>
  </si>
  <si>
    <t>Sourceofwealth:anking</t>
  </si>
  <si>
    <t>327,GeraldFord</t>
  </si>
  <si>
    <t>Sourceofwealth:healthcare</t>
  </si>
  <si>
    <t>327,ForrestPreston</t>
  </si>
  <si>
    <t>327,EvanSpiegel</t>
  </si>
  <si>
    <t>Sourceofwealth:WashingtonRedskins</t>
  </si>
  <si>
    <t>327,DanSnyder</t>
  </si>
  <si>
    <t>327,DanielPritzker</t>
  </si>
  <si>
    <t>Sourceofwealth:wehosting</t>
  </si>
  <si>
    <t>327,oParsons</t>
  </si>
  <si>
    <t>Sourceofwealth:truckstops</t>
  </si>
  <si>
    <t>327,illHaslam</t>
  </si>
  <si>
    <t>327,AnitaZucker</t>
  </si>
  <si>
    <t>327,AlecGores</t>
  </si>
  <si>
    <t>307,WilliamKoch</t>
  </si>
  <si>
    <t>Sourceofwealth:electronictrading</t>
  </si>
  <si>
    <t>307,VincentViola</t>
  </si>
  <si>
    <t>Sourceofwealth:NewOrleansSaints</t>
  </si>
  <si>
    <t>307,Tomenson</t>
  </si>
  <si>
    <t>Sourceofwealth:cabletelevision</t>
  </si>
  <si>
    <t>307,TedTurner</t>
  </si>
  <si>
    <t>Sourceofwealth:drugdistribution</t>
  </si>
  <si>
    <t>307,StewartRahr</t>
  </si>
  <si>
    <t>307,Ronaron</t>
  </si>
  <si>
    <t>Sourceofwealth:wirelessnetworkinggear</t>
  </si>
  <si>
    <t>307,RobertPera</t>
  </si>
  <si>
    <t>Sourceofwealth:navigationequipment</t>
  </si>
  <si>
    <t>307,MinKao&amp;family</t>
  </si>
  <si>
    <t>307,MichaelJaharis</t>
  </si>
  <si>
    <t>Sourceofwealth:finance</t>
  </si>
  <si>
    <t>307,MarkWalter</t>
  </si>
  <si>
    <t>Sourceofwealth:sports</t>
  </si>
  <si>
    <t>307,JohnHenry</t>
  </si>
  <si>
    <t>Sourceofwealth:trucking</t>
  </si>
  <si>
    <t>307,JohnelleHunt</t>
  </si>
  <si>
    <t>307,Johnrown</t>
  </si>
  <si>
    <t>Sourceofwealth:investmentresearch</t>
  </si>
  <si>
    <t>307,JoeMansueto</t>
  </si>
  <si>
    <t>Sourceofwealth:flooring</t>
  </si>
  <si>
    <t>307,JeffreyLorberbaum</t>
  </si>
  <si>
    <t>307,JamesCoulter</t>
  </si>
  <si>
    <t>307,JackDorsey</t>
  </si>
  <si>
    <t>Sourceofwealth:videogames</t>
  </si>
  <si>
    <t>307,GabeNewell</t>
  </si>
  <si>
    <t>Sourceofwealth:hedgefund</t>
  </si>
  <si>
    <t>307,ChaseColemanIII</t>
  </si>
  <si>
    <t>Sourceofwealth:tobacco</t>
  </si>
  <si>
    <t>307,radKelley</t>
  </si>
  <si>
    <t>Sourceofwealth:oil</t>
  </si>
  <si>
    <t>293,W,HerbertHunt</t>
  </si>
  <si>
    <t>Sourceofwealth:realestate,plushtoys</t>
  </si>
  <si>
    <t>293,TyWarner</t>
  </si>
  <si>
    <t>Sourceofwealth:payrollservices</t>
  </si>
  <si>
    <t>293,TomGolisano</t>
  </si>
  <si>
    <t>Sourceofwealth:restaurants,casinos</t>
  </si>
  <si>
    <t>293,TilmanFertitta</t>
  </si>
  <si>
    <t>Sourceofwealth:usinesssoftware</t>
  </si>
  <si>
    <t>293,ThomasSiebel</t>
  </si>
  <si>
    <t>293,RichardPeery</t>
  </si>
  <si>
    <t>293,PatStryker</t>
  </si>
  <si>
    <t>293,NoamGottesman</t>
  </si>
  <si>
    <t>293,LarryRobbins</t>
  </si>
  <si>
    <t>293,JohnPritzker</t>
  </si>
  <si>
    <t>293,JohnArrillaga</t>
  </si>
  <si>
    <t>293,Jean(Gigi)Pritzker</t>
  </si>
  <si>
    <t>Sourceofwealth:IndianapolisColts</t>
  </si>
  <si>
    <t>293,JamesIrsay</t>
  </si>
  <si>
    <t>Sourceofwealth:selfstorage</t>
  </si>
  <si>
    <t>293,,WayneHughes</t>
  </si>
  <si>
    <t>Sourceofwealth:casinos,hotels</t>
  </si>
  <si>
    <t>279,SteveWynn</t>
  </si>
  <si>
    <t>279,StephenMandelJr</t>
  </si>
  <si>
    <t>Sourceofwealth:pestcontrol</t>
  </si>
  <si>
    <t>279,RandallRollins</t>
  </si>
  <si>
    <t>Sourceofwealth:casinos,realestate</t>
  </si>
  <si>
    <t>279,PhillipRuffin</t>
  </si>
  <si>
    <t>279,PennyPritzker</t>
  </si>
  <si>
    <t>Sourceofwealth:insurance</t>
  </si>
  <si>
    <t>279,PatrickRyan</t>
  </si>
  <si>
    <t>279,MarcRowan</t>
  </si>
  <si>
    <t>279,Jimreyer</t>
  </si>
  <si>
    <t>279,JamesDinan</t>
  </si>
  <si>
    <t>Sourceofwealth:oil&amp;gas</t>
  </si>
  <si>
    <t>279,Georgeishop</t>
  </si>
  <si>
    <t>279,GaryRollins</t>
  </si>
  <si>
    <t>279,DouglasLeone</t>
  </si>
  <si>
    <t>279,DavidFilo</t>
  </si>
  <si>
    <t>279,C,DeanMetropoulos</t>
  </si>
  <si>
    <t>Sourceofwealth:investmentanking</t>
  </si>
  <si>
    <t>268,WarrenStephens</t>
  </si>
  <si>
    <t>Sourceofwealth:Facebook</t>
  </si>
  <si>
    <t>268,SeanParker</t>
  </si>
  <si>
    <t>268,RobertSmith</t>
  </si>
  <si>
    <t>Sourceofwealth:realestate,media</t>
  </si>
  <si>
    <t>268,MortimerZuckerman</t>
  </si>
  <si>
    <t>268,MichaelMilken</t>
  </si>
  <si>
    <t>268,JoshuaHarris</t>
  </si>
  <si>
    <t>268,HenryHillman</t>
  </si>
  <si>
    <t>Sourceofwealth:illboards,hotels</t>
  </si>
  <si>
    <t>268,DeanWhite</t>
  </si>
  <si>
    <t>Sourceofwealth:ITconsulting</t>
  </si>
  <si>
    <t>268,haratDesai&amp;family</t>
  </si>
  <si>
    <t>Sourceofwealth:onlinemedia</t>
  </si>
  <si>
    <t>268,arryDiller</t>
  </si>
  <si>
    <t>Sourceofwealth:HomeDepot</t>
  </si>
  <si>
    <t>268,Arthurlank</t>
  </si>
  <si>
    <t>Sourceofwealth:chewinggum</t>
  </si>
  <si>
    <t>256,WilliamWrigleyJr</t>
  </si>
  <si>
    <t>256,WilliamConwayJr</t>
  </si>
  <si>
    <t>256,WilliamAckman</t>
  </si>
  <si>
    <t>Sourceofwealth:onlineretailing</t>
  </si>
  <si>
    <t>256,MichaelRubin</t>
  </si>
  <si>
    <t>Sourceofwealth:healthIT</t>
  </si>
  <si>
    <t>256,JudyFaulkner</t>
  </si>
  <si>
    <t>256,JohnMiddleton</t>
  </si>
  <si>
    <t>256,H,WayneHuizenga</t>
  </si>
  <si>
    <t>256,HenrySamueli</t>
  </si>
  <si>
    <t>256,DavidRubenstein</t>
  </si>
  <si>
    <t>256,Davidonderman</t>
  </si>
  <si>
    <t>256,DanielD'Aniello</t>
  </si>
  <si>
    <t>Sourceofwealth:CampbellSoup</t>
  </si>
  <si>
    <t>256,ennettDorrance</t>
  </si>
  <si>
    <t>246,MichaelMoritz</t>
  </si>
  <si>
    <t>Sourceofwealth:cleaningproducts</t>
  </si>
  <si>
    <t>246,KarenJohnsonoyd</t>
  </si>
  <si>
    <t>246,JosephineLouis&amp;family</t>
  </si>
  <si>
    <t>Sourceofwealth:Gap</t>
  </si>
  <si>
    <t>246,JohnFisher</t>
  </si>
  <si>
    <t>246,HerbertLouis</t>
  </si>
  <si>
    <t>Sourceofwealth:Sears</t>
  </si>
  <si>
    <t>246,EdwardLampert</t>
  </si>
  <si>
    <t>Sourceofwealth:autoloans</t>
  </si>
  <si>
    <t>246,DonHankey</t>
  </si>
  <si>
    <t>246,DanielLoeb</t>
  </si>
  <si>
    <t>Sourceofwealth:restaurants</t>
  </si>
  <si>
    <t>246,Andrew&amp;PeggyCherng</t>
  </si>
  <si>
    <t>Sourceofwealth:television,Univision</t>
  </si>
  <si>
    <t>246,A,JerroldPerenchio</t>
  </si>
  <si>
    <t>234,RomeshT,Wadhwani</t>
  </si>
  <si>
    <t>Sourceofwealth:estuy</t>
  </si>
  <si>
    <t>234,RichardSchulze</t>
  </si>
  <si>
    <t>Sourceofwealth:Facebook,Palantir</t>
  </si>
  <si>
    <t>234,PeterThiel</t>
  </si>
  <si>
    <t>234,KennethLangone</t>
  </si>
  <si>
    <t>Sourceofwealth:hairproducts,tequila</t>
  </si>
  <si>
    <t>234,JohnPaulDeJoria</t>
  </si>
  <si>
    <t>Sourceofwealth:HedgeFunds</t>
  </si>
  <si>
    <t>234,JohnOverdeck</t>
  </si>
  <si>
    <t>Sourceofwealth:gasstations,retail</t>
  </si>
  <si>
    <t>234,JimmyHaslam</t>
  </si>
  <si>
    <t>Sourceofwealth:mappingsoftware</t>
  </si>
  <si>
    <t>234,JackDangermond</t>
  </si>
  <si>
    <t>234,HerbertSimon</t>
  </si>
  <si>
    <t>234,DavidSiegel</t>
  </si>
  <si>
    <t>Sourceofwealth:DolbyLaboratories</t>
  </si>
  <si>
    <t>234,DagmarDolby&amp;family</t>
  </si>
  <si>
    <t>234,ClemmieSpanglerJr</t>
  </si>
  <si>
    <t>227,WilburRossJr</t>
  </si>
  <si>
    <t>Sourceofwealth:engineering,construction</t>
  </si>
  <si>
    <t>227,StephenechtelJr</t>
  </si>
  <si>
    <t>227,Rileyechtel</t>
  </si>
  <si>
    <t>227,JohnArnold</t>
  </si>
  <si>
    <t>Sourceofwealth:Starbucks</t>
  </si>
  <si>
    <t>227,HowardSchultz</t>
  </si>
  <si>
    <t>227,DorisFisher</t>
  </si>
  <si>
    <t>Sourceofwealth:Dole,realestate</t>
  </si>
  <si>
    <t>227,DavidMurdock</t>
  </si>
  <si>
    <t>211,ThomasPritzker</t>
  </si>
  <si>
    <t>Sourceofwealth:retail</t>
  </si>
  <si>
    <t>211,RogerWang</t>
  </si>
  <si>
    <t>211,RobertDuggan</t>
  </si>
  <si>
    <t>211,Robertass</t>
  </si>
  <si>
    <t>Sourceofwealth:realestate,energy,insurance</t>
  </si>
  <si>
    <t>211,RichardRainwater</t>
  </si>
  <si>
    <t>Sourceofwealth:pipelines</t>
  </si>
  <si>
    <t>211,RayDavis</t>
  </si>
  <si>
    <t>Sourceofwealth:TVshows</t>
  </si>
  <si>
    <t>211,OprahWinfrey</t>
  </si>
  <si>
    <t>211,MarkCuban</t>
  </si>
  <si>
    <t>Sourceofwealth:Cargill</t>
  </si>
  <si>
    <t>211,MarianneLiebmann</t>
  </si>
  <si>
    <t>211,KenFisher</t>
  </si>
  <si>
    <t>Sourceofwealth:cheese</t>
  </si>
  <si>
    <t>211,JamesLeprino</t>
  </si>
  <si>
    <t>211,JamesCargillII</t>
  </si>
  <si>
    <t>Sourceofwealth:agriculture</t>
  </si>
  <si>
    <t>211,HarryStine</t>
  </si>
  <si>
    <t>Sourceofwealth:oil,anking</t>
  </si>
  <si>
    <t>211,DavidRockefellerSr</t>
  </si>
  <si>
    <t>Sourceofwealth:anking,realestate</t>
  </si>
  <si>
    <t>211,ernardSaulII</t>
  </si>
  <si>
    <t>211,AustenCargillII</t>
  </si>
  <si>
    <t>209,DonaldSterling</t>
  </si>
  <si>
    <t>209,AmosHostetterJr</t>
  </si>
  <si>
    <t>203,WinnieJohnson-Marquart</t>
  </si>
  <si>
    <t>Sourceofwealth:outsourcing,football</t>
  </si>
  <si>
    <t>203,Stephenisciotti</t>
  </si>
  <si>
    <t>203,S,CurtisJohnson</t>
  </si>
  <si>
    <t>203,ImogenePowersJohnson</t>
  </si>
  <si>
    <t>203,H,FiskJohnson</t>
  </si>
  <si>
    <t>203,HelenJohnson-Leipold</t>
  </si>
  <si>
    <t>194,TomGores</t>
  </si>
  <si>
    <t>Sourceofwealth:energy,sports</t>
  </si>
  <si>
    <t>194,RobertMcNair</t>
  </si>
  <si>
    <t>Sourceofwealth:Airbnb</t>
  </si>
  <si>
    <t>194,Nathanlecharczyk</t>
  </si>
  <si>
    <t>194,JohnKapoor</t>
  </si>
  <si>
    <t>194,JoeGebbia</t>
  </si>
  <si>
    <t>194,JeffGreene</t>
  </si>
  <si>
    <t>Sourceofwealth:shoppingcenters</t>
  </si>
  <si>
    <t>194,EdwardDeBartoloJr</t>
  </si>
  <si>
    <t>194,rianChesky</t>
  </si>
  <si>
    <t>194,ernardMarcus</t>
  </si>
  <si>
    <t>Sourceofwealth:energydrinks</t>
  </si>
  <si>
    <t>182,RussWeiner</t>
  </si>
  <si>
    <t>Sourceofwealth:EsteeLauder</t>
  </si>
  <si>
    <t>182,RonaldLauder</t>
  </si>
  <si>
    <t>182,PeterKellogg</t>
  </si>
  <si>
    <t>182,MaryAliceDorranceMalone</t>
  </si>
  <si>
    <t>182,LeonG,Cooperman</t>
  </si>
  <si>
    <t>Sourceofwealth:oil,realestate</t>
  </si>
  <si>
    <t>182,JohnCatsimatidis</t>
  </si>
  <si>
    <t>Sourceofwealth:diversified</t>
  </si>
  <si>
    <t>182,JoanTisch</t>
  </si>
  <si>
    <t>182,JeffSutton</t>
  </si>
  <si>
    <t>182,JayRobert(J,B,)Pritzker</t>
  </si>
  <si>
    <t>182,GwendolynSontheimMeyer</t>
  </si>
  <si>
    <t>Sourceofwealth:petfood</t>
  </si>
  <si>
    <t>182,ClaytonMathile</t>
  </si>
  <si>
    <t>182,AnthonyPritzker</t>
  </si>
  <si>
    <t>171,RickCaruso</t>
  </si>
  <si>
    <t>Sourceofwealth:Subwaysandwichshops</t>
  </si>
  <si>
    <t>171,Peteruck</t>
  </si>
  <si>
    <t>171,Neilluhm</t>
  </si>
  <si>
    <t>Sourceofwealth:manufacturing,investments</t>
  </si>
  <si>
    <t>171,MitchellRales</t>
  </si>
  <si>
    <t>171,LynnSchusterman</t>
  </si>
  <si>
    <t>Sourceofwealth:condos</t>
  </si>
  <si>
    <t>171,JorgePerez</t>
  </si>
  <si>
    <t>Sourceofwealth:TVnetwork,investments</t>
  </si>
  <si>
    <t>171,HaimSaban</t>
  </si>
  <si>
    <t>Sourceofwealth:FedEx</t>
  </si>
  <si>
    <t>171,FrederickSmith</t>
  </si>
  <si>
    <t>171,DanielOch</t>
  </si>
  <si>
    <t>Sourceofwealth:Chick-Fil-A</t>
  </si>
  <si>
    <t>171,DanCathy</t>
  </si>
  <si>
    <t>171,ubbaCathy</t>
  </si>
  <si>
    <t>Sourceofwealth:Movies</t>
  </si>
  <si>
    <t>164,StevenSpielberg</t>
  </si>
  <si>
    <t>Sourceofwealth:frozenfoods</t>
  </si>
  <si>
    <t>164,RobertRichJr</t>
  </si>
  <si>
    <t>Sourceofwealth:consumerproducts</t>
  </si>
  <si>
    <t>164,LeandroRizzuto&amp;family</t>
  </si>
  <si>
    <t>164,IgorOlenicoff</t>
  </si>
  <si>
    <t>164,GeorgeLindemann&amp;family</t>
  </si>
  <si>
    <t>Sourceofwealth:Toyotadealerships</t>
  </si>
  <si>
    <t>164,DanFriedkin</t>
  </si>
  <si>
    <t>Sourceofwealth:timberland,lumbermills</t>
  </si>
  <si>
    <t>164,ArchieAldisEmmerson</t>
  </si>
  <si>
    <t>Sourceofwealth:aircraftleasing</t>
  </si>
  <si>
    <t>159,StevenUdvar-Hazy</t>
  </si>
  <si>
    <t>159,RondaStryker</t>
  </si>
  <si>
    <t>Sourceofwealth:LinkedIn</t>
  </si>
  <si>
    <t>159,ReidHoffman</t>
  </si>
  <si>
    <t>159,JulianRobertsonJr</t>
  </si>
  <si>
    <t>Sourceofwealth:roofing</t>
  </si>
  <si>
    <t>159,DianeHendricks</t>
  </si>
  <si>
    <t>Sourceofwealth:utilities,telecom</t>
  </si>
  <si>
    <t>149,WalterScottJr&amp;family</t>
  </si>
  <si>
    <t>Sourceofwealth:manufacturing</t>
  </si>
  <si>
    <t>149,StevenRales</t>
  </si>
  <si>
    <t>149,Marcenioff</t>
  </si>
  <si>
    <t>149,KieuHoang</t>
  </si>
  <si>
    <t>Sourceofwealth:fooddistribution</t>
  </si>
  <si>
    <t>149,JudeReyes</t>
  </si>
  <si>
    <t>149,JohnSall</t>
  </si>
  <si>
    <t>149,J,ChristopherReyes</t>
  </si>
  <si>
    <t>Sourceofwealth:QuickenLoans</t>
  </si>
  <si>
    <t>149,DanielGilbert</t>
  </si>
  <si>
    <t>149,AndresSantoDomingo</t>
  </si>
  <si>
    <t>149,AlejandroSantoDomingo</t>
  </si>
  <si>
    <t>145,SheldonSolow</t>
  </si>
  <si>
    <t>Sourceofwealth:UnderArmour</t>
  </si>
  <si>
    <t>145,KevinPlank</t>
  </si>
  <si>
    <t>Sourceofwealth:sportinggoodsretail</t>
  </si>
  <si>
    <t>145,JohnMorris</t>
  </si>
  <si>
    <t>Sourceofwealth:Marvelcomics</t>
  </si>
  <si>
    <t>145,IsaacPerlmutter</t>
  </si>
  <si>
    <t>Sourceofwealth:naturalgas</t>
  </si>
  <si>
    <t>138,TerrencePegula</t>
  </si>
  <si>
    <t>Sourceofwealth:Wal-Mart</t>
  </si>
  <si>
    <t>138,NancyWaltonLaurie</t>
  </si>
  <si>
    <t>Sourceofwealth:sportsconcessions</t>
  </si>
  <si>
    <t>138,JeremyJacobsSr</t>
  </si>
  <si>
    <t>Sourceofwealth:sunglasses</t>
  </si>
  <si>
    <t>138,JamesJannard</t>
  </si>
  <si>
    <t>Sourceofwealth:computerservices,realestate</t>
  </si>
  <si>
    <t>138,H,RossPerotSr</t>
  </si>
  <si>
    <t>138,EdwardRoskiJr</t>
  </si>
  <si>
    <t>Sourceofwealth:WhatsApp</t>
  </si>
  <si>
    <t>138,rianActon</t>
  </si>
  <si>
    <t>Sourceofwealth:medicaldevices</t>
  </si>
  <si>
    <t>135,ReinholdSchmieding</t>
  </si>
  <si>
    <t>135,JohnDoerr</t>
  </si>
  <si>
    <t>135,JeffreySkoll</t>
  </si>
  <si>
    <t>Sourceofwealth:computerhardware</t>
  </si>
  <si>
    <t>133,JohnTu</t>
  </si>
  <si>
    <t>133,DavidSun</t>
  </si>
  <si>
    <t>Sourceofwealth:agriculture,water</t>
  </si>
  <si>
    <t>129,StewartandLyndaResnick</t>
  </si>
  <si>
    <t>129,PhillipFrost</t>
  </si>
  <si>
    <t>Sourceofwealth:ookdistribution,transportation</t>
  </si>
  <si>
    <t>129,MarthaIngram&amp;family</t>
  </si>
  <si>
    <t>129,KarenPritzker</t>
  </si>
  <si>
    <t>124,WhitneyMacMillan</t>
  </si>
  <si>
    <t>124,TamaraGustavson&amp;family</t>
  </si>
  <si>
    <t>124,StanleyDruckenmiller</t>
  </si>
  <si>
    <t>Sourceofwealth:Newalance</t>
  </si>
  <si>
    <t>124,JimDavis&amp;family</t>
  </si>
  <si>
    <t>124,JerrySpeyer</t>
  </si>
  <si>
    <t>Sourceofwealth:loodtesting</t>
  </si>
  <si>
    <t>121,ElizabethHolmes</t>
  </si>
  <si>
    <t>Sourceofwealth:television,realestate</t>
  </si>
  <si>
    <t>121,DonaldTrump</t>
  </si>
  <si>
    <t>121,AnnWaltonKroenke</t>
  </si>
  <si>
    <t>Sourceofwealth:U-Haul</t>
  </si>
  <si>
    <t>119,MarkShoen</t>
  </si>
  <si>
    <t>Sourceofwealth:fashionretail</t>
  </si>
  <si>
    <t>119,JinSook&amp;DoWonChang</t>
  </si>
  <si>
    <t>114,RupertJohnsonJr</t>
  </si>
  <si>
    <t>114,PaulTudorJonesII</t>
  </si>
  <si>
    <t>114,LeonardStern</t>
  </si>
  <si>
    <t>114,DavidShaw</t>
  </si>
  <si>
    <t>114,CharlesDolan&amp;family</t>
  </si>
  <si>
    <t>Sourceofwealth:retail&amp;gasstations</t>
  </si>
  <si>
    <t>108,Tom&amp;JudyLove</t>
  </si>
  <si>
    <t>Sourceofwealth:NewEnglandPatriots</t>
  </si>
  <si>
    <t>108,RobertKraft</t>
  </si>
  <si>
    <t>108,IsraelEnglander</t>
  </si>
  <si>
    <t>108,IraRennert</t>
  </si>
  <si>
    <t>108,HenryKravis</t>
  </si>
  <si>
    <t>108,GeorgeRoberts</t>
  </si>
  <si>
    <t>Sourceofwealth:realestate,privateequity</t>
  </si>
  <si>
    <t>107,SamZell</t>
  </si>
  <si>
    <t>Sourceofwealth:Media</t>
  </si>
  <si>
    <t>94,SumnerRedstone</t>
  </si>
  <si>
    <t>94,ScottDuncan</t>
  </si>
  <si>
    <t>94,RobertZiff</t>
  </si>
  <si>
    <t>94,RandaWilliams</t>
  </si>
  <si>
    <t>94,RandalKirk</t>
  </si>
  <si>
    <t>94,MilaneFrantz</t>
  </si>
  <si>
    <t>94,Leonlack</t>
  </si>
  <si>
    <t>94,JohnA,Sobrato&amp;family</t>
  </si>
  <si>
    <t>Sourceofwealth:DallasCowboys</t>
  </si>
  <si>
    <t>94,JerryJones</t>
  </si>
  <si>
    <t>Sourceofwealth:StarWars</t>
  </si>
  <si>
    <t>94,GeorgeLucas</t>
  </si>
  <si>
    <t>94,DirkZiff</t>
  </si>
  <si>
    <t>94,DannineAvara</t>
  </si>
  <si>
    <t>94,DanielZiff</t>
  </si>
  <si>
    <t>93,ruceKovner</t>
  </si>
  <si>
    <t>90,TrevorRees-Jones</t>
  </si>
  <si>
    <t>90,PaulineMacMillanKeinath</t>
  </si>
  <si>
    <t>90,CharlesJohnson</t>
  </si>
  <si>
    <t>Sourceofwealth:pizza</t>
  </si>
  <si>
    <t>88,Michael&amp;MarianIlitch&amp;family</t>
  </si>
  <si>
    <t>88,DavidGreen</t>
  </si>
  <si>
    <t>86,TedLerner</t>
  </si>
  <si>
    <t>86,KelcyWarren</t>
  </si>
  <si>
    <t>Sourceofwealth:autoparts</t>
  </si>
  <si>
    <t>84,ShahidKhan</t>
  </si>
  <si>
    <t>Sourceofwealth:Amway</t>
  </si>
  <si>
    <t>84,RichardDeVos</t>
  </si>
  <si>
    <t>83,RayLeeHunt</t>
  </si>
  <si>
    <t>82,CarlCook</t>
  </si>
  <si>
    <t>Sourceofwealth:UberTechnologies</t>
  </si>
  <si>
    <t>80,TravisKalanick</t>
  </si>
  <si>
    <t>80,DavidDuffield</t>
  </si>
  <si>
    <t>76,RobertRowling</t>
  </si>
  <si>
    <t>76,RichardLeFrak&amp;family</t>
  </si>
  <si>
    <t>Sourceofwealth:construction,mining</t>
  </si>
  <si>
    <t>76,DennisWashington</t>
  </si>
  <si>
    <t>Sourceofwealth:tires</t>
  </si>
  <si>
    <t>76,ruceHalle</t>
  </si>
  <si>
    <t>Sourceofwealth:RalphLauren</t>
  </si>
  <si>
    <t>74,RalphLauren</t>
  </si>
  <si>
    <t>Sourceofwealth:Intel</t>
  </si>
  <si>
    <t>74,GordonMoore</t>
  </si>
  <si>
    <t>73,JefferyHildebrand</t>
  </si>
  <si>
    <t>Sourceofwealth:discountrokerage</t>
  </si>
  <si>
    <t>72,CharlesSchwab</t>
  </si>
  <si>
    <t>71,StephenRoss</t>
  </si>
  <si>
    <t>Sourceofwealth:entertainment</t>
  </si>
  <si>
    <t>70,DavidGeffen</t>
  </si>
  <si>
    <t>69,KenGriffin</t>
  </si>
  <si>
    <t>68,JohnMalone</t>
  </si>
  <si>
    <t>Sourceofwealth:plumbingfixtures</t>
  </si>
  <si>
    <t>65,HerbertKohlerJr&amp;family</t>
  </si>
  <si>
    <t>65,HaroldHamm</t>
  </si>
  <si>
    <t>65,Eliroad</t>
  </si>
  <si>
    <t>Sourceofwealth:sports,realestate</t>
  </si>
  <si>
    <t>63,StanleyKroenke</t>
  </si>
  <si>
    <t>63,LeslieWexner</t>
  </si>
  <si>
    <t>Sourceofwealth:CarnivalCruises</t>
  </si>
  <si>
    <t>60,MickyArison</t>
  </si>
  <si>
    <t>60,JanKoum</t>
  </si>
  <si>
    <t>60,JamesGoodnight</t>
  </si>
  <si>
    <t>59,EdwardJohnsonIII</t>
  </si>
  <si>
    <t>Sourceofwealth:supermarkets</t>
  </si>
  <si>
    <t>58,Hank&amp;DougMeijer</t>
  </si>
  <si>
    <t>57,PierreOmidyar</t>
  </si>
  <si>
    <t>55,LeonardLauder</t>
  </si>
  <si>
    <t>55,DustinMoskovitz</t>
  </si>
  <si>
    <t>54,ThomasFristJr&amp;family</t>
  </si>
  <si>
    <t>Sourceofwealth:oil&amp;gas,anking</t>
  </si>
  <si>
    <t>53,GeorgeKaiser</t>
  </si>
  <si>
    <t>52,RichardKinder</t>
  </si>
  <si>
    <t>Sourceofwealth:media</t>
  </si>
  <si>
    <t>50,JimKennedy</t>
  </si>
  <si>
    <t>50,lairParry-Okeden</t>
  </si>
  <si>
    <t>49,JohnMenardJr</t>
  </si>
  <si>
    <t>Sourceofwealth:Google</t>
  </si>
  <si>
    <t>48,EricSchmidt</t>
  </si>
  <si>
    <t>Sourceofwealth:EnterpriseRent-A-Car</t>
  </si>
  <si>
    <t>47,JackTaylor&amp;family</t>
  </si>
  <si>
    <t>46,SamuelNewhouseJr</t>
  </si>
  <si>
    <t>45,DonaldNewhouse</t>
  </si>
  <si>
    <t>44,Charlesutt&amp;family</t>
  </si>
  <si>
    <t>43,PhilipAnschutz</t>
  </si>
  <si>
    <t>Sourceofwealth:anks,realestate</t>
  </si>
  <si>
    <t>42,Andreweal</t>
  </si>
  <si>
    <t>41,JohnPaulson</t>
  </si>
  <si>
    <t>38,StephenSchwarzman</t>
  </si>
  <si>
    <t>38,RupertMurdoch&amp;family</t>
  </si>
  <si>
    <t>38,DavidTepper</t>
  </si>
  <si>
    <t>37,SteveCohen</t>
  </si>
  <si>
    <t>36,RonaldPerelman</t>
  </si>
  <si>
    <t>35,PatrickSoon-Shiong</t>
  </si>
  <si>
    <t>Sourceofwealth:TeslaMotors</t>
  </si>
  <si>
    <t>34,ElonMusk</t>
  </si>
  <si>
    <t>33,ThomasPeterffy</t>
  </si>
  <si>
    <t>32,JamesSimons</t>
  </si>
  <si>
    <t>31,AbigailJohnson</t>
  </si>
  <si>
    <t>30,Donaldren</t>
  </si>
  <si>
    <t>29,RayDalio</t>
  </si>
  <si>
    <t>Sourceofwealth:satelliteTV</t>
  </si>
  <si>
    <t>28,CharlesErgen</t>
  </si>
  <si>
    <t>27,Lenlavatnik</t>
  </si>
  <si>
    <t>Sourceofwealth:Microsoft,investments</t>
  </si>
  <si>
    <t>26,PaulAllen</t>
  </si>
  <si>
    <t>25,AnneCoxChambers</t>
  </si>
  <si>
    <t>Sourceofwealth:Dell</t>
  </si>
  <si>
    <t>23,MichaelDell</t>
  </si>
  <si>
    <t>Sourceofwealth:Apple,Disney</t>
  </si>
  <si>
    <t>23,LaurenePowellJobs&amp;family</t>
  </si>
  <si>
    <t>22,CarlIcahn</t>
  </si>
  <si>
    <t>Sourceofwealth:Microsoft</t>
  </si>
  <si>
    <t>21,Steveallmer</t>
  </si>
  <si>
    <t>Sourceofwealth:candy</t>
  </si>
  <si>
    <t>18,JohnMars</t>
  </si>
  <si>
    <t>18,JacquelineMars</t>
  </si>
  <si>
    <t>18,ForrestMarsJr</t>
  </si>
  <si>
    <t>Sourceofwealth:Nike</t>
  </si>
  <si>
    <t>17,PhilKnight</t>
  </si>
  <si>
    <t>16,GeorgeSoros</t>
  </si>
  <si>
    <t>Sourceofwealth:casinos</t>
  </si>
  <si>
    <t>15,SheldonAdelson</t>
  </si>
  <si>
    <t>14,ChristyWalton&amp;family</t>
  </si>
  <si>
    <t>13,S,RobsonWalton</t>
  </si>
  <si>
    <t>12,AliceWalton</t>
  </si>
  <si>
    <t>11,Sergeyrin</t>
  </si>
  <si>
    <t>10,LarryPage</t>
  </si>
  <si>
    <t>9,JimWalton</t>
  </si>
  <si>
    <t>8,Michaelloomberg</t>
  </si>
  <si>
    <t>7,MarkZuckerberg</t>
  </si>
  <si>
    <t>5,DavidKoch</t>
  </si>
  <si>
    <t>5,CharlesKoch</t>
  </si>
  <si>
    <t>Sourceofwealth:Amazon,com</t>
  </si>
  <si>
    <t>4,Jeffezos</t>
  </si>
  <si>
    <t>Sourceofwealth:Oracle</t>
  </si>
  <si>
    <t>3,LarryEllison</t>
  </si>
  <si>
    <t>Sourceofwealth:erkshireHathaway</t>
  </si>
  <si>
    <t>2,Warrenuffett</t>
  </si>
  <si>
    <t>1,illGates</t>
  </si>
  <si>
    <t>Source of wealth: Microsoft</t>
  </si>
  <si>
    <t>Source of wealth: Oracle</t>
  </si>
  <si>
    <t>Source of wealth: diversified</t>
  </si>
  <si>
    <t>Source of wealth: Google</t>
  </si>
  <si>
    <t>Source of wealth: Wal-Mart</t>
  </si>
  <si>
    <t>Source of wealth: casinos</t>
  </si>
  <si>
    <t>Source of wealth: candy</t>
  </si>
  <si>
    <t>Source of wealth: Nike</t>
  </si>
  <si>
    <t>Source of wealth: hedge funds</t>
  </si>
  <si>
    <t>Source of wealth: Dell computers</t>
  </si>
  <si>
    <t>Source of wealth: Microsoft, investments</t>
  </si>
  <si>
    <t>Source of wealth: Apple, Disney</t>
  </si>
  <si>
    <t>Source of wealth: investments</t>
  </si>
  <si>
    <t>Source of wealth: real estate</t>
  </si>
  <si>
    <t>Source of wealth: satellite TV</t>
  </si>
  <si>
    <t>Source of wealth: money management</t>
  </si>
  <si>
    <t>Source of wealth: oil &amp; gas</t>
  </si>
  <si>
    <t>Source of wealth: Tesla Motors</t>
  </si>
  <si>
    <t>Source of wealth: newspapers, TV network</t>
  </si>
  <si>
    <t>Source of wealth: media</t>
  </si>
  <si>
    <t>Source of wealth: home improvement stores</t>
  </si>
  <si>
    <t>Source of wealth: pharmaceuticals</t>
  </si>
  <si>
    <t>Source of wealth: Estee Lauder</t>
  </si>
  <si>
    <t>Source of wealth: WhatsApp</t>
  </si>
  <si>
    <t>Source of wealth: software</t>
  </si>
  <si>
    <t>Source of wealth: health care</t>
  </si>
  <si>
    <t>Source of wealth: Intel</t>
  </si>
  <si>
    <t>Source of wealth: sports, real estate</t>
  </si>
  <si>
    <t>Source of wealth: Carnival Cruises</t>
  </si>
  <si>
    <t>Source of wealth: medical devices</t>
  </si>
  <si>
    <t>Source of wealth: pipelines</t>
  </si>
  <si>
    <t>Source of wealth: auto parts</t>
  </si>
  <si>
    <t>Source of wealth: supermarkets</t>
  </si>
  <si>
    <t>Source of wealth: retail</t>
  </si>
  <si>
    <t>Source of wealth: Cargill</t>
  </si>
  <si>
    <t>Source of wealth: tires</t>
  </si>
  <si>
    <t>Source of wealth: Ralph Lauren</t>
  </si>
  <si>
    <t>Source of wealth: construction, mining</t>
  </si>
  <si>
    <t>Source of wealth: pizza</t>
  </si>
  <si>
    <t>Source of wealth: Amway</t>
  </si>
  <si>
    <t>Source of wealth: computer hardware</t>
  </si>
  <si>
    <t>Source of wealth: New England Patriots</t>
  </si>
  <si>
    <t>Source of wealth: retail &amp; gas stations</t>
  </si>
  <si>
    <t>Source of wealth: consumer products</t>
  </si>
  <si>
    <t>Source of wealth: private equity</t>
  </si>
  <si>
    <t>Source of wealth: venture capital</t>
  </si>
  <si>
    <t>Source of wealth: oil, real estate</t>
  </si>
  <si>
    <t>Source of wealth: self storage</t>
  </si>
  <si>
    <t>Source of wealth: real estate, private equity</t>
  </si>
  <si>
    <t>Source of wealth: Quicken Loans</t>
  </si>
  <si>
    <t>Source of wealth: Star Wars</t>
  </si>
  <si>
    <t>Source of wealth: manufacturing</t>
  </si>
  <si>
    <t>Source of wealth: hotels, investments</t>
  </si>
  <si>
    <t>Source of wealth: oil</t>
  </si>
  <si>
    <t>Source of wealth: videogames</t>
  </si>
  <si>
    <t>Source of wealth: natural gas</t>
  </si>
  <si>
    <t>Source of wealth: manufacturing, investments</t>
  </si>
  <si>
    <t>Source of wealth: medical equipment</t>
  </si>
  <si>
    <t>Source of wealth: Concessions</t>
  </si>
  <si>
    <t>Source of wealth: sunglasses</t>
  </si>
  <si>
    <t>Source of wealth: computer services, real estate</t>
  </si>
  <si>
    <t>Source of wealth: agriculture, water</t>
  </si>
  <si>
    <t>Source of wealth: energy drinks</t>
  </si>
  <si>
    <t>Source of wealth: sporting goods retail</t>
  </si>
  <si>
    <t>Source of wealth: roofing</t>
  </si>
  <si>
    <t>Source of wealth: LinkedIn</t>
  </si>
  <si>
    <t>Source of wealth: frozen foods</t>
  </si>
  <si>
    <t>Source of wealth: utilities, telecom</t>
  </si>
  <si>
    <t>Source of wealth: cleaning products</t>
  </si>
  <si>
    <t>Source of wealth: pet food</t>
  </si>
  <si>
    <t>Source of wealth: FedEx</t>
  </si>
  <si>
    <t>Source of wealth: Movies</t>
  </si>
  <si>
    <t>Source of wealth: television, real estate</t>
  </si>
  <si>
    <t>Source of wealth: Chick-Fil-A</t>
  </si>
  <si>
    <t>Source of wealth: Toyota dealerships</t>
  </si>
  <si>
    <t>Source of wealth: gas stations, retail</t>
  </si>
  <si>
    <t>Source of wealth: Home Depot</t>
  </si>
  <si>
    <t>Source of wealth: Marvel comics</t>
  </si>
  <si>
    <t>Source of wealth: energy, sports</t>
  </si>
  <si>
    <t>Source of wealth: aircraft leasing</t>
  </si>
  <si>
    <t>Source of wealth: Yahoo</t>
  </si>
  <si>
    <t>Source of wealth: real estate, investments</t>
  </si>
  <si>
    <t>Source of wealth: Hedge Funds</t>
  </si>
  <si>
    <t>Source of wealth: online media</t>
  </si>
  <si>
    <t>Source of wealth: mapping software</t>
  </si>
  <si>
    <t>Source of wealth: shopping centers</t>
  </si>
  <si>
    <t>Source of wealth: wireless networking gear</t>
  </si>
  <si>
    <t>Source of wealth: agriculture</t>
  </si>
  <si>
    <t>Source of wealth: hair products, tequila</t>
  </si>
  <si>
    <t>Source of wealth: medical products</t>
  </si>
  <si>
    <t>Source of wealth: semiconductors</t>
  </si>
  <si>
    <t>Source of wealth: oil &amp; gas, investments</t>
  </si>
  <si>
    <t>Source of wealth: fashion retail</t>
  </si>
  <si>
    <t>Source of wealth: Under Armour</t>
  </si>
  <si>
    <t>Source of wealth: restaurants</t>
  </si>
  <si>
    <t>Source of wealth: payroll services</t>
  </si>
  <si>
    <t>Source of wealth: cheese</t>
  </si>
  <si>
    <t>Source of wealth: TV network, investments</t>
  </si>
  <si>
    <t>Source of wealth: oil, investments</t>
  </si>
  <si>
    <t>Source of wealth: TV shows</t>
  </si>
  <si>
    <t>Source of wealth: circus, live entertainment</t>
  </si>
  <si>
    <t>Source of wealth: restaurants, casinos</t>
  </si>
  <si>
    <t>Source of wealth: navigation equipment</t>
  </si>
  <si>
    <t>Source of wealth: television, Univision</t>
  </si>
  <si>
    <t>Source of wealth: pest control</t>
  </si>
  <si>
    <t>Source of wealth: U-Haul</t>
  </si>
  <si>
    <t>Source of wealth: casinos, hotels</t>
  </si>
  <si>
    <t>Source of wealth: real estate, media</t>
  </si>
  <si>
    <t>Source of wealth: engineering, construction</t>
  </si>
  <si>
    <t>Source of wealth: Gap</t>
  </si>
  <si>
    <t>Source of wealth: Dole, real estate</t>
  </si>
  <si>
    <t>Source of wealth: chewing gum</t>
  </si>
  <si>
    <t>Source of wealth: chemicals</t>
  </si>
  <si>
    <t>Source of wealth: New Orleans Saints</t>
  </si>
  <si>
    <t>Source of wealth: IT consulting</t>
  </si>
  <si>
    <t>Source of wealth: auto loans</t>
  </si>
  <si>
    <t>Source of wealth: truck stops</t>
  </si>
  <si>
    <t>Source of wealth: Indianapolis Colts</t>
  </si>
  <si>
    <t>Source of wealth: casinos, real estate</t>
  </si>
  <si>
    <t>Source of wealth: real estate, plush toys</t>
  </si>
  <si>
    <t>Source of wealth: sports</t>
  </si>
  <si>
    <t>Source of wealth: insurance</t>
  </si>
  <si>
    <t>Source of wealth: real estate, San Diego Chargers</t>
  </si>
  <si>
    <t>Source of wealth: finance</t>
  </si>
  <si>
    <t>Source of wealth: San Francisco 49ers</t>
  </si>
  <si>
    <t>Source of wealth: trucking</t>
  </si>
  <si>
    <t>Source of wealth: Sears</t>
  </si>
  <si>
    <t>Source of wealth: online retail</t>
  </si>
  <si>
    <t>Source of wealth: staffing &amp; recruiting</t>
  </si>
  <si>
    <t>Source of wealth: health IT</t>
  </si>
  <si>
    <t>Source of wealth: airline</t>
  </si>
  <si>
    <t>Source of wealth: DirecTV</t>
  </si>
  <si>
    <t>Source of wealth: investment research</t>
  </si>
  <si>
    <t>Source of wealth: food processing</t>
  </si>
  <si>
    <t>Source of wealth: Slim-Fast</t>
  </si>
  <si>
    <t>Source of wealth: Getty Oil</t>
  </si>
  <si>
    <t>Source of wealth: poultry</t>
  </si>
  <si>
    <t>Source of wealth: healthcare</t>
  </si>
  <si>
    <t>Source of wealth: flooring</t>
  </si>
  <si>
    <t>Source of wealth: Washington Redskins</t>
  </si>
  <si>
    <t>Source of wealth: Snapchat</t>
  </si>
  <si>
    <t>Source of wealth: furniture</t>
  </si>
  <si>
    <t>Source of wealth: plastics</t>
  </si>
  <si>
    <t>Source of wealth: hair care products</t>
  </si>
  <si>
    <t>Source of wealth: hedge fund</t>
  </si>
  <si>
    <t>Source of wealth: Nascar, racing</t>
  </si>
  <si>
    <t>Source of wealth: Houston Rockets</t>
  </si>
  <si>
    <t>Source of wealth: Netscape, investments</t>
  </si>
  <si>
    <t>Source of wealth: casinos, Ultimate Fighting Championship</t>
  </si>
  <si>
    <t>Source of wealth: Wal-Mart, logistics</t>
  </si>
  <si>
    <t>Source of wealth: venture capital, Google</t>
  </si>
  <si>
    <t>Source of wealth: printing</t>
  </si>
  <si>
    <t>Source of wealth: Groupon</t>
  </si>
  <si>
    <t>Source of wealth: Philadelphia Eagles</t>
  </si>
  <si>
    <t>Source of wealth: electronic trading</t>
  </si>
  <si>
    <t>Source of wealth: video games</t>
  </si>
  <si>
    <t>Source of wealth: coal</t>
  </si>
  <si>
    <t>Source of wealth: erkshire Hathaway</t>
  </si>
  <si>
    <t>Source of wealth: Faceook</t>
  </si>
  <si>
    <t>Source of wealth: loomerg LP</t>
  </si>
  <si>
    <t>ack-to-post</t>
  </si>
  <si>
    <t>Read More: illionaires' Secrets to uilding Wealth</t>
  </si>
  <si>
    <t>Source of wealth: discount rokerage</t>
  </si>
  <si>
    <t>Source of wealth: leveraged uyouts</t>
  </si>
  <si>
    <t>Source of wealth: anks, real estate</t>
  </si>
  <si>
    <t>Source of wealth: pluming fixtures</t>
  </si>
  <si>
    <t>Source of wealth: eay</t>
  </si>
  <si>
    <t>Source of wealth: oil &amp; gas, anking</t>
  </si>
  <si>
    <t>Source of wealth: cale television</t>
  </si>
  <si>
    <t>Source of wealth: usiness software</t>
  </si>
  <si>
    <t>Source of wealth: movies, record laels</t>
  </si>
  <si>
    <t>Source of wealth: Uer Technologies</t>
  </si>
  <si>
    <t>Source of wealth: New alance</t>
  </si>
  <si>
    <t>Source of wealth: Dallas Cowoys</t>
  </si>
  <si>
    <t>Source of wealth: eer</t>
  </si>
  <si>
    <t>Source of wealth: outsourcing, altimore Ravens</t>
  </si>
  <si>
    <t>Source of wealth: ook distriution, transportation</t>
  </si>
  <si>
    <t>Source of wealth: Campell Soup</t>
  </si>
  <si>
    <t>Source of wealth: Doly Laoratories</t>
  </si>
  <si>
    <t>Source of wealth: timerland, lumer mills</t>
  </si>
  <si>
    <t>Source of wealth: Airn</t>
  </si>
  <si>
    <t>Source of wealth: anking, real estate</t>
  </si>
  <si>
    <t>Source of wealth: Starucks</t>
  </si>
  <si>
    <t>Source of wealth: est uy</t>
  </si>
  <si>
    <t>Source of wealth: toacco</t>
  </si>
  <si>
    <t>Source of wealth: food distriution</t>
  </si>
  <si>
    <t>Source of wealth: Faceook, Palantir</t>
  </si>
  <si>
    <t>Source of wealth: Suway sandwich shops</t>
  </si>
  <si>
    <t>Source of wealth: we hosting</t>
  </si>
  <si>
    <t>Source of wealth: investment anking</t>
  </si>
  <si>
    <t>Source of wealth: drug distriution</t>
  </si>
  <si>
    <t>Source of wealth: everages</t>
  </si>
  <si>
    <t>Source of wealth: anking</t>
  </si>
  <si>
    <t>Source of wealth: illoards, Anaheim Angels</t>
  </si>
  <si>
    <t>Source of wealth: anking, credit cards</t>
  </si>
  <si>
    <t>Source of wealth: Pulix supermarkets</t>
  </si>
  <si>
    <t>Source of wealth: Columia Sportswear</t>
  </si>
  <si>
    <t>Source of wealth: asketall, car dealers</t>
  </si>
  <si>
    <t>1, ill Gates</t>
  </si>
  <si>
    <t>2, Jeff ezos</t>
  </si>
  <si>
    <t>Source of wealth: Amazon,com</t>
  </si>
  <si>
    <t>3, Warren uffett</t>
  </si>
  <si>
    <t>4, Mark Zuckererg</t>
  </si>
  <si>
    <t>5, Larry Ellison</t>
  </si>
  <si>
    <t>6, Michael loomerg</t>
  </si>
  <si>
    <t>7, Charles Koch</t>
  </si>
  <si>
    <t>7, David Koch</t>
  </si>
  <si>
    <t>9, Larry Page</t>
  </si>
  <si>
    <t>10, Sergey rin</t>
  </si>
  <si>
    <t>11, Jim Walton</t>
  </si>
  <si>
    <t>12, S, Roson Walton</t>
  </si>
  <si>
    <t>13, Alice Walton</t>
  </si>
  <si>
    <t>14, Sheldon Adelson</t>
  </si>
  <si>
    <t>15, Steve allmer</t>
  </si>
  <si>
    <t>16, Jacqueline Mars</t>
  </si>
  <si>
    <t>16, John Mars</t>
  </si>
  <si>
    <t>18, Phil Knight</t>
  </si>
  <si>
    <t>19, George Soros</t>
  </si>
  <si>
    <t>20, Michael Dell</t>
  </si>
  <si>
    <t>21, Paul Allen</t>
  </si>
  <si>
    <t>22, Len lavatnik</t>
  </si>
  <si>
    <t>23, Laurene Powell Jos</t>
  </si>
  <si>
    <t>24, James Simons</t>
  </si>
  <si>
    <t>25, Ray Dalio</t>
  </si>
  <si>
    <t>26, Carl Icahn</t>
  </si>
  <si>
    <t>27, Donald ren</t>
  </si>
  <si>
    <t>28, Charles Ergen</t>
  </si>
  <si>
    <t>29, Aigail Johnson</t>
  </si>
  <si>
    <t>30, Harold Hamm</t>
  </si>
  <si>
    <t>31, Steve Cohen</t>
  </si>
  <si>
    <t>32, Thomas Peterffy</t>
  </si>
  <si>
    <t>33, Ronald Perelman</t>
  </si>
  <si>
    <t>34, Elon Musk</t>
  </si>
  <si>
    <t>35, David Tepper</t>
  </si>
  <si>
    <t>36, Eric Schmidt</t>
  </si>
  <si>
    <t>37, Lukas Walton</t>
  </si>
  <si>
    <t>38, Rupert Murdoch</t>
  </si>
  <si>
    <t>39, Philip Anschutz</t>
  </si>
  <si>
    <t>39, Jim Kennedy</t>
  </si>
  <si>
    <t>39, lair Parry-Okeden</t>
  </si>
  <si>
    <t>42, Donald Newhouse</t>
  </si>
  <si>
    <t>42, Samuel Newhouse</t>
  </si>
  <si>
    <t>44, Dustin Moskovitz</t>
  </si>
  <si>
    <t>45, Stephen Schwarzman</t>
  </si>
  <si>
    <t>46, John Menard</t>
  </si>
  <si>
    <t>47, Patrick Soon-Shiong</t>
  </si>
  <si>
    <t>48, Leonard Lauder</t>
  </si>
  <si>
    <t>49, Andrew eal</t>
  </si>
  <si>
    <t>50, Jan Koum</t>
  </si>
  <si>
    <t>51, James Goodnight</t>
  </si>
  <si>
    <t>52, Herert Kohler</t>
  </si>
  <si>
    <t>52, John Paulson</t>
  </si>
  <si>
    <t>54, Pierre Omidyar</t>
  </si>
  <si>
    <t>55, Thomas Frist</t>
  </si>
  <si>
    <t>56, Gordon Moore</t>
  </si>
  <si>
    <t>57, Ken Griffin</t>
  </si>
  <si>
    <t>58, Eli road</t>
  </si>
  <si>
    <t>58, Stanley Kroenke</t>
  </si>
  <si>
    <t>58, Stephen Ross</t>
  </si>
  <si>
    <t>61, Micky Arison</t>
  </si>
  <si>
    <t>61, James Chamers</t>
  </si>
  <si>
    <t>61, Carl Cook</t>
  </si>
  <si>
    <t>61, George Kaiser</t>
  </si>
  <si>
    <t>61, John Malone</t>
  </si>
  <si>
    <t>61, Katharine Rayner</t>
  </si>
  <si>
    <t>61, Margaretta Taylor</t>
  </si>
  <si>
    <t>68, Edward Johnson</t>
  </si>
  <si>
    <t>69, Richard Kinder</t>
  </si>
  <si>
    <t>70, Shahid Khan</t>
  </si>
  <si>
    <t>70, Hank &amp; Doug Meijer</t>
  </si>
  <si>
    <t>70, Les Wexner</t>
  </si>
  <si>
    <t>73, David Duffield</t>
  </si>
  <si>
    <t>73, David Geffen</t>
  </si>
  <si>
    <t>73, Richard LeFrak</t>
  </si>
  <si>
    <t>76, Charles Schwa</t>
  </si>
  <si>
    <t>77, Pauline MacMillan Keinath</t>
  </si>
  <si>
    <t>78, ruce Halle</t>
  </si>
  <si>
    <t>78, Travis Kalanick</t>
  </si>
  <si>
    <t>80, Ann Walton Kroenke</t>
  </si>
  <si>
    <t>81, David Green</t>
  </si>
  <si>
    <t>82, Roert Rowling</t>
  </si>
  <si>
    <t>83, Ralph Lauren</t>
  </si>
  <si>
    <t>83, John A,  Sorato</t>
  </si>
  <si>
    <t>83, Dennis Washington</t>
  </si>
  <si>
    <t>86, Michael &amp; Marian Ilitch</t>
  </si>
  <si>
    <t>87, Christy Walton</t>
  </si>
  <si>
    <t>88, rian Acton</t>
  </si>
  <si>
    <t>88, Richard DeVos</t>
  </si>
  <si>
    <t>90, ruce Kovner</t>
  </si>
  <si>
    <t>90, Ted Lerner</t>
  </si>
  <si>
    <t>90, David Sun</t>
  </si>
  <si>
    <t>90, John Tu</t>
  </si>
  <si>
    <t>94, Dannine Avara</t>
  </si>
  <si>
    <t>94, Jim Davis</t>
  </si>
  <si>
    <t>94, Scott Duncan</t>
  </si>
  <si>
    <t>94, Milane Frantz</t>
  </si>
  <si>
    <t>94, Jerry Jones</t>
  </si>
  <si>
    <t>94, Whitney MacMillan</t>
  </si>
  <si>
    <t>94, Trevor Rees-Jones</t>
  </si>
  <si>
    <t>94, Randa Williams</t>
  </si>
  <si>
    <t>Source of wealth: pipelines 102, Roert Kraft</t>
  </si>
  <si>
    <t>102, Tom &amp; Judy Love</t>
  </si>
  <si>
    <t>102, Leandro Rizzuto</t>
  </si>
  <si>
    <t>105, Leon lack</t>
  </si>
  <si>
    <t>105, John Doerr</t>
  </si>
  <si>
    <t>105, Israel Englander</t>
  </si>
  <si>
    <t>105, Charles Johnson</t>
  </si>
  <si>
    <t>105, David Shaw</t>
  </si>
  <si>
    <t>110, Edward Roski</t>
  </si>
  <si>
    <t>111, Ray Lee Hunt</t>
  </si>
  <si>
    <t>111, Alejandro Santo Domingo</t>
  </si>
  <si>
    <t>111, Andres Santo Domingo</t>
  </si>
  <si>
    <t>111, Daniel Ziff</t>
  </si>
  <si>
    <t>111, Dirk Ziff</t>
  </si>
  <si>
    <t>111, Roert Ziff</t>
  </si>
  <si>
    <t>117, Tamara Gustavson</t>
  </si>
  <si>
    <t>117, Sumner Redstone</t>
  </si>
  <si>
    <t>117, Sam Zell</t>
  </si>
  <si>
    <t>120, Daniel Gilert</t>
  </si>
  <si>
    <t>120, Paul Tudor Jones</t>
  </si>
  <si>
    <t>120, George Lucas</t>
  </si>
  <si>
    <t>120, Steven Rales</t>
  </si>
  <si>
    <t>124, Charles Dolan</t>
  </si>
  <si>
    <t>124, Henry Kravis</t>
  </si>
  <si>
    <t>124, Nancy Walton Laurie</t>
  </si>
  <si>
    <t>124, George Roerts</t>
  </si>
  <si>
    <t>128, Stanley Druckenmiller</t>
  </si>
  <si>
    <t>128, Reinhold Schmieding</t>
  </si>
  <si>
    <t>128, Sheldon Solow</t>
  </si>
  <si>
    <t>131, Rupert Johnson</t>
  </si>
  <si>
    <t>131, Karen Pritzker</t>
  </si>
  <si>
    <t>133, John Sall</t>
  </si>
  <si>
    <t>134, Phillip Frost</t>
  </si>
  <si>
    <t>134, Jeffery Hilderand</t>
  </si>
  <si>
    <t>134, Gae Newell</t>
  </si>
  <si>
    <t>134, Terrence Pegula</t>
  </si>
  <si>
    <t>134, Mitchell Rales</t>
  </si>
  <si>
    <t>134, Jeffrey Skoll</t>
  </si>
  <si>
    <t>134, Leonard Stern</t>
  </si>
  <si>
    <t>134, Ronda Stryker</t>
  </si>
  <si>
    <t>142, Jeremy Jacos</t>
  </si>
  <si>
    <t>142, James Jannard</t>
  </si>
  <si>
    <t>142, Gwendolyn Sontheim Meyer</t>
  </si>
  <si>
    <t>142, H, Ross Perot</t>
  </si>
  <si>
    <t>142, Stewart and Lynda Resnick</t>
  </si>
  <si>
    <t>142, Russ Weiner</t>
  </si>
  <si>
    <t>148, John Morris</t>
  </si>
  <si>
    <t>148, Ira Rennert</t>
  </si>
  <si>
    <t>150, Marc enioff</t>
  </si>
  <si>
    <t>150, Diane Hendricks</t>
  </si>
  <si>
    <t>150, Reid Hoffman</t>
  </si>
  <si>
    <t>150, Roert Rich</t>
  </si>
  <si>
    <t>150, Walter Scott</t>
  </si>
  <si>
    <t>150, Kelcy Warren</t>
  </si>
  <si>
    <t>156, Stephen isciotti</t>
  </si>
  <si>
    <t>156, Austen Cargill</t>
  </si>
  <si>
    <t>156, James Cargill</t>
  </si>
  <si>
    <t>156, Rick Caruso</t>
  </si>
  <si>
    <t>156, Martha Ingram</t>
  </si>
  <si>
    <t>156, H, Fisk Johnson</t>
  </si>
  <si>
    <t>156, Imogene Powers Johnson</t>
  </si>
  <si>
    <t>156, S, Curtis Johnson</t>
  </si>
  <si>
    <t>156, Helen Johnson-Leipold</t>
  </si>
  <si>
    <t>156, Winnie  Johnson-Marquart</t>
  </si>
  <si>
    <t>156, Marianne Liemann</t>
  </si>
  <si>
    <t>156, Mary Alice Dorrance Malone</t>
  </si>
  <si>
    <t>156, Clayton Mathile</t>
  </si>
  <si>
    <t>156, Igor Olenicoff</t>
  </si>
  <si>
    <t>156, Frederick Smith</t>
  </si>
  <si>
    <t>156, Jerry Speyer</t>
  </si>
  <si>
    <t>156, Steven Spielerg</t>
  </si>
  <si>
    <t>156, Donald Trump</t>
  </si>
  <si>
    <t>174, ua Cathy</t>
  </si>
  <si>
    <t>174, Dan Cathy</t>
  </si>
  <si>
    <t>174, Dan Friedkin</t>
  </si>
  <si>
    <t>174, Jimmy Haslam</t>
  </si>
  <si>
    <t>174, Randal Kirk</t>
  </si>
  <si>
    <t>174, ernard Marcus</t>
  </si>
  <si>
    <t>174, Isaac Perlmutter</t>
  </si>
  <si>
    <t>174, Julian Roertson</t>
  </si>
  <si>
    <t>174, Jeff Sutton</t>
  </si>
  <si>
    <t>174, Joan Tisch</t>
  </si>
  <si>
    <t>184, Dagmar Doly</t>
  </si>
  <si>
    <t>184, Archie Aldis Emmerson</t>
  </si>
  <si>
    <t>184, Ken Fisher</t>
  </si>
  <si>
    <t>184, Roert McNair</t>
  </si>
  <si>
    <t>184, Michael Milken</t>
  </si>
  <si>
    <t>184, Steven Udvar-Hazy</t>
  </si>
  <si>
    <t>190, Anthony Pritzker</t>
  </si>
  <si>
    <t>190, Jay Roert (J,,) Pritzker</t>
  </si>
  <si>
    <t>190, Donald Sterling</t>
  </si>
  <si>
    <t>190, Roger Wang</t>
  </si>
  <si>
    <t>194, Nathan lecharczyk</t>
  </si>
  <si>
    <t>194, John Catsimatidis</t>
  </si>
  <si>
    <t>194, rian Chesky</t>
  </si>
  <si>
    <t>194, David Filo</t>
  </si>
  <si>
    <t>194, Joe Geia</t>
  </si>
  <si>
    <t>194, Tom Gores</t>
  </si>
  <si>
    <t>194, Jeff Greene</t>
  </si>
  <si>
    <t>194, John Overdeck</t>
  </si>
  <si>
    <t>194, ernard Saul</t>
  </si>
  <si>
    <t>194, David Siegel</t>
  </si>
  <si>
    <t>204, Neil luhm</t>
  </si>
  <si>
    <t>204, Leon G, Cooperman</t>
  </si>
  <si>
    <t>204, Mark Cuan</t>
  </si>
  <si>
    <t>204, Jack &amp; Laura Dangermond</t>
  </si>
  <si>
    <t>204, Edward Deartolo</t>
  </si>
  <si>
    <t>204, Ronald Lauder</t>
  </si>
  <si>
    <t>204, George Lindemann</t>
  </si>
  <si>
    <t>204, Roert Pera</t>
  </si>
  <si>
    <t>204, Clemmie Spangler</t>
  </si>
  <si>
    <t>204, Harry Stine</t>
  </si>
  <si>
    <t>214, Arthur lank</t>
  </si>
  <si>
    <t>214, John Paul DeJoria</t>
  </si>
  <si>
    <t>214, Kieu Hoang</t>
  </si>
  <si>
    <t>214, Amos Hostetter</t>
  </si>
  <si>
    <t>214, Thomas Pritzker</t>
  </si>
  <si>
    <t>214, David Rockefeller</t>
  </si>
  <si>
    <t>214, Henry Samueli</t>
  </si>
  <si>
    <t>214, Lynn Schusterman</t>
  </si>
  <si>
    <t>222, Do Won &amp; Jin Sook Chang</t>
  </si>
  <si>
    <t>222, ennett Dorrance</t>
  </si>
  <si>
    <t>222, Allan Goldman</t>
  </si>
  <si>
    <t>222, Jane Goldman</t>
  </si>
  <si>
    <t>222, Amy Goldman Fowler</t>
  </si>
  <si>
    <t>222, Diane  Kemper</t>
  </si>
  <si>
    <t>222, Michael Moritz</t>
  </si>
  <si>
    <t>222, Kevin Plank</t>
  </si>
  <si>
    <t>222, Herert Simon</t>
  </si>
  <si>
    <t>222, Romesh T, Wadhwani</t>
  </si>
  <si>
    <t>232, John Arnold</t>
  </si>
  <si>
    <t>232, Andrew &amp; Peggy Cherng</t>
  </si>
  <si>
    <t>232, Tom Golisano</t>
  </si>
  <si>
    <t>232, James Leprino</t>
  </si>
  <si>
    <t>232, Wilur Ross</t>
  </si>
  <si>
    <t>232, Haim Saan</t>
  </si>
  <si>
    <t>232, Howard Schultz</t>
  </si>
  <si>
    <t>239, Roert ass</t>
  </si>
  <si>
    <t>239, Charles Cohen</t>
  </si>
  <si>
    <t>239, Peter Kellogg</t>
  </si>
  <si>
    <t>239, Kenneth Langone</t>
  </si>
  <si>
    <t>239, Jorge Perez</t>
  </si>
  <si>
    <t>239, Richard Schulze</t>
  </si>
  <si>
    <t>239, Oprah Winfrey</t>
  </si>
  <si>
    <t>246, Jim reyer</t>
  </si>
  <si>
    <t>246, arry Diller</t>
  </si>
  <si>
    <t>246, Kenneth Feld</t>
  </si>
  <si>
    <t>246, Tilman Fertitta</t>
  </si>
  <si>
    <t>246, , Wayne Hughes</t>
  </si>
  <si>
    <t>246, Min Kao</t>
  </si>
  <si>
    <t>246, Douglas Leone</t>
  </si>
  <si>
    <t>246, John Middleton</t>
  </si>
  <si>
    <t>246, Daniel Och</t>
  </si>
  <si>
    <t>246, A, Jerrold Perenchio</t>
  </si>
  <si>
    <t>246, J, Christopher Reyes</t>
  </si>
  <si>
    <t>246, Jude Reyes</t>
  </si>
  <si>
    <t>246, Gary Rollins</t>
  </si>
  <si>
    <t>246, Randall Rollins</t>
  </si>
  <si>
    <t>246, Mark Shoen</t>
  </si>
  <si>
    <t>246, Peter Thiel</t>
  </si>
  <si>
    <t>246, Steve Wynn</t>
  </si>
  <si>
    <t>246, Mortimer Zuckerman</t>
  </si>
  <si>
    <t>264, Riley echtel</t>
  </si>
  <si>
    <t>264, Stephen echtel</t>
  </si>
  <si>
    <t>264, Roert Duggan</t>
  </si>
  <si>
    <t>264, Doris Fisher</t>
  </si>
  <si>
    <t>264, H, Wayne Huizenga</t>
  </si>
  <si>
    <t>264, Daniel Loe</t>
  </si>
  <si>
    <t>264, David Murdock</t>
  </si>
  <si>
    <t>264, Pat Stryker</t>
  </si>
  <si>
    <t>264, William Wrigley</t>
  </si>
  <si>
    <t>264, Anita Zucker</t>
  </si>
  <si>
    <t>274, Tom enson</t>
  </si>
  <si>
    <t>274, David onderman</t>
  </si>
  <si>
    <t>274, John rown</t>
  </si>
  <si>
    <t>274, harat &amp; Neerja Sethi Desai</t>
  </si>
  <si>
    <t>274, Don Hankey</t>
  </si>
  <si>
    <t>274, Joshua Harris</t>
  </si>
  <si>
    <t>274, ill Haslam</t>
  </si>
  <si>
    <t>274, Henry Hillman</t>
  </si>
  <si>
    <t>274, James Irsay</t>
  </si>
  <si>
    <t>274, Stephen Mandel</t>
  </si>
  <si>
    <t>274, C, Dean Metropoulos</t>
  </si>
  <si>
    <t>274, Henry Nicholas</t>
  </si>
  <si>
    <t>274, Marc Rowan</t>
  </si>
  <si>
    <t>274, Phillip Ruffin</t>
  </si>
  <si>
    <t>274, Roert Smith</t>
  </si>
  <si>
    <t>274, Ty Warner</t>
  </si>
  <si>
    <t>290, George ishop</t>
  </si>
  <si>
    <t>290, Peter uck</t>
  </si>
  <si>
    <t>290, William Conway</t>
  </si>
  <si>
    <t>290, Daniel D'Aniello</t>
  </si>
  <si>
    <t>290, Ray Davis</t>
  </si>
  <si>
    <t>290, ill Gross</t>
  </si>
  <si>
    <t>290, John Henry</t>
  </si>
  <si>
    <t>290, Sean Parker</t>
  </si>
  <si>
    <t>290, o Parsons</t>
  </si>
  <si>
    <t>290, Jean (Gigi) Pritzker</t>
  </si>
  <si>
    <t>290, Penny Pritzker</t>
  </si>
  <si>
    <t>290, David Ruenstein</t>
  </si>
  <si>
    <t>290, Patrick Ryan</t>
  </si>
  <si>
    <t>290, Julio Mario Santo Domingo</t>
  </si>
  <si>
    <t>290, Thomas Secunda</t>
  </si>
  <si>
    <t>290, Alexander Spanos</t>
  </si>
  <si>
    <t>290, Warren Stephens</t>
  </si>
  <si>
    <t>290, Mark Walter</t>
  </si>
  <si>
    <t>290, Denise York</t>
  </si>
  <si>
    <t>309, John Arrillaga</t>
  </si>
  <si>
    <t>309, Noam Gottesman</t>
  </si>
  <si>
    <t>309, Johnelle Hunt</t>
  </si>
  <si>
    <t>309, Edward Lampert</t>
  </si>
  <si>
    <t>309, Jay Paul</t>
  </si>
  <si>
    <t>309, Richard Peery</t>
  </si>
  <si>
    <t>309, John Pritzker</t>
  </si>
  <si>
    <t>309, Michael Ruin</t>
  </si>
  <si>
    <t>309, E, Joe Shoen</t>
  </si>
  <si>
    <t>309, Thomas Sieel</t>
  </si>
  <si>
    <t>309, Jon Stryker</t>
  </si>
  <si>
    <t>309, Meg Whitman</t>
  </si>
  <si>
    <t>321, Scott Cook</t>
  </si>
  <si>
    <t>321, Jim Davis</t>
  </si>
  <si>
    <t>321, Judy Faulkner</t>
  </si>
  <si>
    <t>321, John Fisher</t>
  </si>
  <si>
    <t>321, Rakesh Gangwal</t>
  </si>
  <si>
    <t>321, Stanley Huard</t>
  </si>
  <si>
    <t>321, rad Kelley</t>
  </si>
  <si>
    <t>321, Joe Mansueto</t>
  </si>
  <si>
    <t>321, Stewart Rahr</t>
  </si>
  <si>
    <t>321, Jeff Rothschild</t>
  </si>
  <si>
    <t>321, Paul Singer</t>
  </si>
  <si>
    <t>321, Ted Turner</t>
  </si>
  <si>
    <t>321, John Tyson</t>
  </si>
  <si>
    <t>321, Jerry Yang</t>
  </si>
  <si>
    <t>335, S, Daniel Araham</t>
  </si>
  <si>
    <t>335, George Argyros</t>
  </si>
  <si>
    <t>335, Ron aron</t>
  </si>
  <si>
    <t>335, Nick Caporella</t>
  </si>
  <si>
    <t>335, James Coulter</t>
  </si>
  <si>
    <t>335, Gerald Ford</t>
  </si>
  <si>
    <t>335, Gordon Getty</t>
  </si>
  <si>
    <t>335, Alec Gores</t>
  </si>
  <si>
    <t>335, Joseph Grendys</t>
  </si>
  <si>
    <t>335, John Kapoor</t>
  </si>
  <si>
    <t>335, Thomas Lee</t>
  </si>
  <si>
    <t>335, Jeffrey Loreraum</t>
  </si>
  <si>
    <t>335, Arturo Moreno</t>
  </si>
  <si>
    <t>335, Daniel Pritzker</t>
  </si>
  <si>
    <t>335, Dan Snyder</t>
  </si>
  <si>
    <t>335, Evan Spiegel</t>
  </si>
  <si>
    <t>335, Ronald Wanek</t>
  </si>
  <si>
    <t>335, William Young</t>
  </si>
  <si>
    <t>353, Todd Christopher</t>
  </si>
  <si>
    <t>353, Chase Coleman</t>
  </si>
  <si>
    <t>353, James Dinan</t>
  </si>
  <si>
    <t>353, Glenn Duin</t>
  </si>
  <si>
    <t>353, James France</t>
  </si>
  <si>
    <t>353, Jonathan Nelson</t>
  </si>
  <si>
    <t>353, Peter Peterson</t>
  </si>
  <si>
    <t>353, David  Walentas</t>
  </si>
  <si>
    <t>361, Leslie Alexander</t>
  </si>
  <si>
    <t>361, James Clark</t>
  </si>
  <si>
    <t>361, Frank Fertitta</t>
  </si>
  <si>
    <t>361, Lorenzo Fertitta</t>
  </si>
  <si>
    <t>361, W, Herert Hunt</t>
  </si>
  <si>
    <t>361, ruce Karsh</t>
  </si>
  <si>
    <t>361, Howard Marks</t>
  </si>
  <si>
    <t>361, Drayton McLane</t>
  </si>
  <si>
    <t>361, Kavitark Ram Shriram</t>
  </si>
  <si>
    <t>361, Mark Stevens</t>
  </si>
  <si>
    <t>361, Glen Taylor</t>
  </si>
  <si>
    <t>361, Elaine Wynn</t>
  </si>
  <si>
    <t>361, Richard Yuengling</t>
  </si>
  <si>
    <t>374, Louis acon</t>
  </si>
  <si>
    <t>374, Edward ass</t>
  </si>
  <si>
    <t>374, Lee ass</t>
  </si>
  <si>
    <t>374, Sid ass</t>
  </si>
  <si>
    <t>374, Alexandra Daitch</t>
  </si>
  <si>
    <t>374, Eric Lefkofsky</t>
  </si>
  <si>
    <t>374, Jeffrey Lurie</t>
  </si>
  <si>
    <t>374, Sarah MacMillan</t>
  </si>
  <si>
    <t>374, oy Murphy</t>
  </si>
  <si>
    <t>374, Jennifer Pritzker</t>
  </si>
  <si>
    <t>374, Linda Pritzker</t>
  </si>
  <si>
    <t>374, Phillip Ragon</t>
  </si>
  <si>
    <t>374, Larry Roins</t>
  </si>
  <si>
    <t>374, T, Denny Sanford</t>
  </si>
  <si>
    <t>374, Charles Simonyi</t>
  </si>
  <si>
    <t>374, Lucy Stitzer</t>
  </si>
  <si>
    <t>374, Katherine Tanner</t>
  </si>
  <si>
    <t>374, Vincent Viola</t>
  </si>
  <si>
    <t>374, Amy Wyss</t>
  </si>
  <si>
    <t>374, Jon Yarrough</t>
  </si>
  <si>
    <t>374, Charles Zegar</t>
  </si>
  <si>
    <t>395, Carol Jenkins arnett</t>
  </si>
  <si>
    <t>395, Nicolas erggruen</t>
  </si>
  <si>
    <t>395, Timothy oyle</t>
  </si>
  <si>
    <t>395, Christopher Cline</t>
  </si>
  <si>
    <t>395, Jen-Hsun Huang</t>
  </si>
  <si>
    <t>395, Gail Miller</t>
  </si>
  <si>
    <r>
      <t>Memo: top .01% wealth share</t>
    </r>
    <r>
      <rPr>
        <sz val="12"/>
        <color theme="1"/>
        <rFont val="Arial"/>
        <family val="2"/>
      </rPr>
      <t xml:space="preserve"> tax units KG</t>
    </r>
  </si>
  <si>
    <t>Top 0.01 wealth share in the United States: comparing different estimates</t>
  </si>
  <si>
    <t>Top 0.01%</t>
  </si>
  <si>
    <t>Top 0.00025%</t>
  </si>
  <si>
    <t>US</t>
  </si>
  <si>
    <t>UK</t>
  </si>
  <si>
    <t>Russia</t>
  </si>
  <si>
    <t>France</t>
  </si>
  <si>
    <t>China</t>
  </si>
  <si>
    <t>Year</t>
  </si>
  <si>
    <t xml:space="preserve">Figure E8. Top 1% wealth shares across the world, 1913-2015: The fall and rise of personal wealth inequality </t>
  </si>
  <si>
    <t>Figure 4.1.1.  Top 1% and Bottom 75% shares of global wealth, 1980-2017: China, Europe and the US</t>
  </si>
  <si>
    <t>Bottom 75%</t>
  </si>
  <si>
    <t>Figure 4.1.2.  Global wealth growth by percentile, 1987-2017: China, Europe and the US</t>
  </si>
  <si>
    <t>Income group</t>
  </si>
  <si>
    <t>Global wealth growth
(China, Europe, US)</t>
  </si>
  <si>
    <t>Global wealth growth
(Top 1/20 million)</t>
  </si>
  <si>
    <t>Global wealth growth
(Top 1/100 million)</t>
  </si>
  <si>
    <t>USA</t>
  </si>
  <si>
    <t>United Kingdom</t>
  </si>
  <si>
    <t>Russian Federation</t>
  </si>
  <si>
    <t>Figure 4.2.2.  Top 10% personal wealth share in emerging and rich countries, 1913-2015</t>
  </si>
  <si>
    <t>Top 10% wealth share in the United States: comparing different estimates</t>
  </si>
  <si>
    <t>Netherlands: 2011 data point</t>
  </si>
  <si>
    <t>Total</t>
  </si>
  <si>
    <t>Offshore</t>
  </si>
  <si>
    <t>Excl</t>
  </si>
  <si>
    <t>Finland</t>
  </si>
  <si>
    <t>Netherlands</t>
  </si>
  <si>
    <t>Norway</t>
  </si>
  <si>
    <t>Denmark</t>
  </si>
  <si>
    <t>Sweden</t>
  </si>
  <si>
    <t>Scandinavia</t>
  </si>
  <si>
    <t>Spain</t>
  </si>
  <si>
    <t>Top 0.1</t>
  </si>
  <si>
    <t>Top 0.01</t>
  </si>
  <si>
    <r>
      <t>2000-20</t>
    </r>
    <r>
      <rPr>
        <sz val="12"/>
        <color theme="1"/>
        <rFont val="Arial"/>
        <family val="2"/>
      </rPr>
      <t>09</t>
    </r>
    <r>
      <rPr>
        <sz val="12"/>
        <color theme="1"/>
        <rFont val="Arial"/>
        <family val="2"/>
      </rPr>
      <t xml:space="preserve"> average top shares</t>
    </r>
  </si>
  <si>
    <t>Capitalized Income Tax Data (Saez-Zucman), mixed method for capital gains</t>
  </si>
  <si>
    <t>Including offshore wealth</t>
  </si>
  <si>
    <t>Excluding offshore wealth</t>
  </si>
  <si>
    <t>Top 0.01% wealth share Norwya</t>
  </si>
  <si>
    <t>Top 0.1% wealth share Norway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</si>
</sst>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 ;\(\$#,##0\)"/>
    <numFmt numFmtId="167" formatCode="_ * #,##0.00_ ;_ * \-#,##0.00_ ;_ * &quot;-&quot;??_ ;_ @_ "/>
  </numFmts>
  <fonts count="67" x14ac:knownFonts="1">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u/>
      <sz val="12"/>
      <color theme="10"/>
      <name val="Arial"/>
      <family val="2"/>
    </font>
    <font>
      <u/>
      <sz val="12"/>
      <color theme="11"/>
      <name val="Arial"/>
      <family val="2"/>
    </font>
    <font>
      <sz val="12"/>
      <color rgb="FFFF0000"/>
      <name val="Arial"/>
      <family val="2"/>
    </font>
    <font>
      <b/>
      <sz val="12"/>
      <color theme="1"/>
      <name val="Arial"/>
      <family val="2"/>
    </font>
    <font>
      <u/>
      <sz val="12"/>
      <color indexed="12"/>
      <name val="Calibri"/>
      <family val="2"/>
    </font>
    <font>
      <u/>
      <sz val="12"/>
      <color indexed="12"/>
      <name val="Arial"/>
      <family val="2"/>
    </font>
    <font>
      <sz val="10"/>
      <name val="Arial"/>
      <family val="2"/>
    </font>
    <font>
      <sz val="10"/>
      <color theme="1"/>
      <name val="Arial"/>
      <family val="2"/>
    </font>
    <font>
      <b/>
      <sz val="12"/>
      <name val="Arial"/>
      <family val="2"/>
    </font>
    <font>
      <sz val="12"/>
      <color theme="1"/>
      <name val="Calibri"/>
      <family val="2"/>
      <scheme val="minor"/>
    </font>
    <font>
      <b/>
      <sz val="12"/>
      <color theme="1"/>
      <name val="Calibri"/>
      <family val="2"/>
      <scheme val="minor"/>
    </font>
    <font>
      <sz val="12"/>
      <color theme="1"/>
      <name val="Arial Narrow"/>
      <family val="2"/>
    </font>
    <font>
      <sz val="11"/>
      <color theme="1"/>
      <name val="Arial"/>
      <family val="2"/>
    </font>
    <font>
      <u/>
      <sz val="11"/>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24"/>
      <name val="Arial"/>
      <family val="2"/>
    </font>
    <font>
      <b/>
      <sz val="8"/>
      <color indexed="24"/>
      <name val="Times New Roman"/>
      <family val="1"/>
    </font>
    <font>
      <sz val="8"/>
      <color indexed="24"/>
      <name val="Times New Roman"/>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2"/>
      <color indexed="8"/>
      <name val="Calibri"/>
      <family val="2"/>
    </font>
    <font>
      <sz val="7"/>
      <name val="Helvetica"/>
    </font>
    <font>
      <b/>
      <sz val="18"/>
      <color indexed="56"/>
      <name val="Cambria"/>
      <family val="2"/>
    </font>
    <font>
      <sz val="11"/>
      <color indexed="10"/>
      <name val="Calibri"/>
      <family val="2"/>
    </font>
    <font>
      <b/>
      <sz val="12"/>
      <color rgb="FFFF0000"/>
      <name val="Arial"/>
      <family val="2"/>
    </font>
    <font>
      <sz val="12"/>
      <color rgb="FF000000"/>
      <name val="Arial"/>
      <family val="2"/>
    </font>
    <font>
      <u/>
      <sz val="12"/>
      <color theme="1"/>
      <name val="Arial"/>
      <family val="2"/>
    </font>
    <font>
      <sz val="11"/>
      <color theme="1"/>
      <name val="Calibri"/>
      <family val="2"/>
      <scheme val="minor"/>
    </font>
    <font>
      <sz val="11"/>
      <name val="Calibri"/>
      <family val="2"/>
    </font>
    <font>
      <sz val="12"/>
      <color rgb="FF333333"/>
      <name val="Arial"/>
      <family val="2"/>
    </font>
    <font>
      <b/>
      <sz val="12"/>
      <color rgb="FF333333"/>
      <name val="Arial"/>
      <family val="2"/>
    </font>
    <font>
      <b/>
      <sz val="15"/>
      <color theme="3"/>
      <name val="Arial"/>
      <family val="2"/>
    </font>
    <font>
      <b/>
      <sz val="13"/>
      <color theme="3"/>
      <name val="Arial"/>
      <family val="2"/>
    </font>
    <font>
      <b/>
      <sz val="11"/>
      <color theme="3"/>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sz val="10"/>
      <color rgb="FF3F3F76"/>
      <name val="Arial"/>
      <family val="2"/>
    </font>
    <font>
      <sz val="10"/>
      <color rgb="FFFA7D00"/>
      <name val="Arial"/>
      <family val="2"/>
    </font>
    <font>
      <sz val="10"/>
      <color rgb="FF9C6500"/>
      <name val="Arial"/>
      <family val="2"/>
    </font>
    <font>
      <sz val="10"/>
      <name val="Verdana"/>
      <family val="2"/>
    </font>
    <font>
      <b/>
      <sz val="10"/>
      <color rgb="FF3F3F3F"/>
      <name val="Arial"/>
      <family val="2"/>
    </font>
    <font>
      <b/>
      <sz val="10"/>
      <color theme="1"/>
      <name val="Arial"/>
      <family val="2"/>
    </font>
    <font>
      <sz val="10"/>
      <color rgb="FFFF0000"/>
      <name val="Arial"/>
      <family val="2"/>
    </font>
    <font>
      <sz val="12"/>
      <color rgb="FF000000"/>
      <name val="Arial Narrow"/>
      <family val="2"/>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s>
  <borders count="6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thin">
        <color auto="1"/>
      </right>
      <top/>
      <bottom/>
      <diagonal/>
    </border>
    <border>
      <left style="thin">
        <color auto="1"/>
      </left>
      <right/>
      <top/>
      <bottom/>
      <diagonal/>
    </border>
    <border>
      <left/>
      <right style="medium">
        <color auto="1"/>
      </right>
      <top style="thin">
        <color auto="1"/>
      </top>
      <bottom/>
      <diagonal/>
    </border>
    <border>
      <left style="medium">
        <color auto="1"/>
      </left>
      <right/>
      <top style="dashed">
        <color auto="1"/>
      </top>
      <bottom/>
      <diagonal/>
    </border>
    <border>
      <left/>
      <right/>
      <top style="dashed">
        <color auto="1"/>
      </top>
      <bottom/>
      <diagonal/>
    </border>
    <border>
      <left/>
      <right style="thin">
        <color auto="1"/>
      </right>
      <top style="dashed">
        <color auto="1"/>
      </top>
      <bottom/>
      <diagonal/>
    </border>
    <border>
      <left style="thin">
        <color auto="1"/>
      </left>
      <right/>
      <top style="dashed">
        <color auto="1"/>
      </top>
      <bottom/>
      <diagonal/>
    </border>
    <border>
      <left style="medium">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dashed">
        <color auto="1"/>
      </bottom>
      <diagonal/>
    </border>
    <border>
      <left/>
      <right style="medium">
        <color auto="1"/>
      </right>
      <top/>
      <bottom style="dashed">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style="dashed">
        <color auto="1"/>
      </bottom>
      <diagonal/>
    </border>
    <border>
      <left style="thin">
        <color auto="1"/>
      </left>
      <right/>
      <top style="thin">
        <color auto="1"/>
      </top>
      <bottom style="dashed">
        <color auto="1"/>
      </bottom>
      <diagonal/>
    </border>
    <border>
      <left/>
      <right/>
      <top style="thin">
        <color auto="1"/>
      </top>
      <bottom style="dashed">
        <color auto="1"/>
      </bottom>
      <diagonal/>
    </border>
    <border>
      <left/>
      <right style="medium">
        <color auto="1"/>
      </right>
      <top style="thin">
        <color auto="1"/>
      </top>
      <bottom style="dashed">
        <color auto="1"/>
      </bottom>
      <diagonal/>
    </border>
    <border>
      <left/>
      <right/>
      <top style="thin">
        <color auto="1"/>
      </top>
      <bottom/>
      <diagonal/>
    </border>
    <border>
      <left style="medium">
        <color auto="1"/>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ck">
        <color auto="1"/>
      </right>
      <top style="thin">
        <color auto="1"/>
      </top>
      <bottom style="thin">
        <color auto="1"/>
      </bottom>
      <diagonal/>
    </border>
    <border>
      <left style="thick">
        <color auto="1"/>
      </left>
      <right/>
      <top/>
      <bottom style="thin">
        <color auto="1"/>
      </bottom>
      <diagonal/>
    </border>
    <border>
      <left/>
      <right style="thick">
        <color auto="1"/>
      </right>
      <top style="thin">
        <color auto="1"/>
      </top>
      <bottom/>
      <diagonal/>
    </border>
    <border>
      <left style="thick">
        <color auto="1"/>
      </left>
      <right/>
      <top style="dashed">
        <color auto="1"/>
      </top>
      <bottom/>
      <diagonal/>
    </border>
    <border>
      <left/>
      <right style="thick">
        <color auto="1"/>
      </right>
      <top style="dashed">
        <color auto="1"/>
      </top>
      <bottom/>
      <diagonal/>
    </border>
    <border>
      <left style="thick">
        <color auto="1"/>
      </left>
      <right/>
      <top/>
      <bottom style="dashed">
        <color auto="1"/>
      </bottom>
      <diagonal/>
    </border>
    <border>
      <left/>
      <right style="thick">
        <color auto="1"/>
      </right>
      <top/>
      <bottom style="dashed">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s>
  <cellStyleXfs count="283">
    <xf numFmtId="0" fontId="0" fillId="0" borderId="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2" fillId="0" borderId="0" applyNumberFormat="0" applyFill="0" applyBorder="0" applyAlignment="0" applyProtection="0"/>
    <xf numFmtId="0" fontId="5" fillId="0" borderId="0"/>
    <xf numFmtId="0" fontId="14" fillId="0" borderId="0"/>
    <xf numFmtId="0" fontId="17" fillId="0" borderId="0"/>
    <xf numFmtId="9" fontId="5" fillId="0" borderId="0" applyFont="0" applyFill="0" applyBorder="0" applyAlignment="0" applyProtection="0"/>
    <xf numFmtId="0" fontId="14"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4" fillId="3" borderId="0" applyNumberFormat="0" applyBorder="0" applyAlignment="0" applyProtection="0"/>
    <xf numFmtId="0" fontId="25" fillId="16" borderId="28" applyNumberFormat="0" applyAlignment="0" applyProtection="0"/>
    <xf numFmtId="0" fontId="26" fillId="17" borderId="29" applyNumberFormat="0" applyAlignment="0" applyProtection="0"/>
    <xf numFmtId="0"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3" fontId="27" fillId="0" borderId="0" applyFont="0" applyFill="0" applyBorder="0" applyAlignment="0" applyProtection="0"/>
    <xf numFmtId="0" fontId="31" fillId="4" borderId="0" applyNumberFormat="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5" fillId="7" borderId="28" applyNumberFormat="0" applyAlignment="0" applyProtection="0"/>
    <xf numFmtId="0" fontId="12" fillId="0" borderId="0" applyNumberFormat="0" applyFill="0" applyBorder="0" applyAlignment="0" applyProtection="0"/>
    <xf numFmtId="0" fontId="36" fillId="0" borderId="33" applyNumberFormat="0" applyFill="0" applyAlignment="0" applyProtection="0"/>
    <xf numFmtId="166" fontId="27" fillId="0" borderId="0" applyFont="0" applyFill="0" applyBorder="0" applyAlignment="0" applyProtection="0"/>
    <xf numFmtId="0" fontId="14" fillId="0" borderId="0"/>
    <xf numFmtId="0" fontId="37" fillId="18" borderId="0" applyNumberFormat="0" applyBorder="0" applyAlignment="0" applyProtection="0"/>
    <xf numFmtId="0" fontId="27" fillId="0" borderId="0"/>
    <xf numFmtId="0" fontId="14" fillId="0" borderId="0"/>
    <xf numFmtId="0" fontId="5" fillId="0" borderId="0"/>
    <xf numFmtId="0" fontId="17" fillId="0" borderId="0"/>
    <xf numFmtId="0" fontId="5" fillId="0" borderId="0"/>
    <xf numFmtId="0" fontId="5" fillId="0" borderId="0"/>
    <xf numFmtId="0" fontId="5" fillId="0" borderId="0"/>
    <xf numFmtId="0" fontId="14" fillId="19" borderId="34" applyNumberFormat="0" applyFont="0" applyAlignment="0" applyProtection="0"/>
    <xf numFmtId="0" fontId="38" fillId="16" borderId="35" applyNumberFormat="0" applyAlignment="0" applyProtection="0"/>
    <xf numFmtId="9" fontId="5" fillId="0" borderId="0" applyFont="0" applyFill="0" applyBorder="0" applyAlignment="0" applyProtection="0"/>
    <xf numFmtId="9" fontId="39" fillId="0" borderId="0" applyFont="0" applyFill="0" applyBorder="0" applyAlignment="0" applyProtection="0"/>
    <xf numFmtId="9" fontId="14" fillId="0" borderId="0" applyFont="0" applyFill="0" applyBorder="0" applyAlignment="0" applyProtection="0"/>
    <xf numFmtId="9" fontId="3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4" fillId="0" borderId="0"/>
    <xf numFmtId="0" fontId="40" fillId="0" borderId="12">
      <alignment horizontal="center"/>
    </xf>
    <xf numFmtId="0" fontId="41" fillId="0" borderId="0" applyNumberFormat="0" applyFill="0" applyBorder="0" applyAlignment="0" applyProtection="0"/>
    <xf numFmtId="2" fontId="27" fillId="0" borderId="0" applyFont="0" applyFill="0" applyBorder="0" applyAlignment="0" applyProtection="0"/>
    <xf numFmtId="0" fontId="42"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6"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7"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7"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15" fillId="46" borderId="0" applyNumberFormat="0" applyBorder="0" applyAlignment="0" applyProtection="0"/>
    <xf numFmtId="0" fontId="15" fillId="47"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15" fillId="50" borderId="0" applyNumberFormat="0" applyBorder="0" applyAlignment="0" applyProtection="0"/>
    <xf numFmtId="0" fontId="15" fillId="51" borderId="0" applyNumberFormat="0" applyBorder="0" applyAlignment="0" applyProtection="0"/>
    <xf numFmtId="0" fontId="53" fillId="29" borderId="0" applyNumberFormat="0" applyBorder="0" applyAlignment="0" applyProtection="0"/>
    <xf numFmtId="0" fontId="53" fillId="31" borderId="0" applyNumberFormat="0" applyBorder="0" applyAlignment="0" applyProtection="0"/>
    <xf numFmtId="0" fontId="53" fillId="33" borderId="0" applyNumberFormat="0" applyBorder="0" applyAlignment="0" applyProtection="0"/>
    <xf numFmtId="0" fontId="53" fillId="35" borderId="0" applyNumberFormat="0" applyBorder="0" applyAlignment="0" applyProtection="0"/>
    <xf numFmtId="0" fontId="53" fillId="37" borderId="0" applyNumberFormat="0" applyBorder="0" applyAlignment="0" applyProtection="0"/>
    <xf numFmtId="0" fontId="53" fillId="39" borderId="0" applyNumberFormat="0" applyBorder="0" applyAlignment="0" applyProtection="0"/>
    <xf numFmtId="0" fontId="53" fillId="28" borderId="0" applyNumberFormat="0" applyBorder="0" applyAlignment="0" applyProtection="0"/>
    <xf numFmtId="0" fontId="53" fillId="30" borderId="0" applyNumberFormat="0" applyBorder="0" applyAlignment="0" applyProtection="0"/>
    <xf numFmtId="0" fontId="53" fillId="32" borderId="0" applyNumberFormat="0" applyBorder="0" applyAlignment="0" applyProtection="0"/>
    <xf numFmtId="0" fontId="53" fillId="34" borderId="0" applyNumberFormat="0" applyBorder="0" applyAlignment="0" applyProtection="0"/>
    <xf numFmtId="0" fontId="53" fillId="36" borderId="0" applyNumberFormat="0" applyBorder="0" applyAlignment="0" applyProtection="0"/>
    <xf numFmtId="0" fontId="53" fillId="38" borderId="0" applyNumberFormat="0" applyBorder="0" applyAlignment="0" applyProtection="0"/>
    <xf numFmtId="0" fontId="54" fillId="22" borderId="0" applyNumberFormat="0" applyBorder="0" applyAlignment="0" applyProtection="0"/>
    <xf numFmtId="0" fontId="55" fillId="25" borderId="58" applyNumberFormat="0" applyAlignment="0" applyProtection="0"/>
    <xf numFmtId="0" fontId="56" fillId="26" borderId="61" applyNumberFormat="0" applyAlignment="0" applyProtection="0"/>
    <xf numFmtId="0" fontId="22" fillId="19" borderId="34" applyNumberFormat="0" applyFont="0" applyAlignment="0" applyProtection="0"/>
    <xf numFmtId="0" fontId="57" fillId="0" borderId="0" applyNumberFormat="0" applyFill="0" applyBorder="0" applyAlignment="0" applyProtection="0"/>
    <xf numFmtId="0" fontId="58" fillId="21" borderId="0" applyNumberFormat="0" applyBorder="0" applyAlignment="0" applyProtection="0"/>
    <xf numFmtId="0" fontId="50" fillId="0" borderId="56" applyNumberFormat="0" applyFill="0" applyAlignment="0" applyProtection="0"/>
    <xf numFmtId="0" fontId="51" fillId="0" borderId="64" applyNumberFormat="0" applyFill="0" applyAlignment="0" applyProtection="0"/>
    <xf numFmtId="0" fontId="52" fillId="0" borderId="57" applyNumberFormat="0" applyFill="0" applyAlignment="0" applyProtection="0"/>
    <xf numFmtId="0" fontId="52" fillId="0" borderId="0" applyNumberFormat="0" applyFill="0" applyBorder="0" applyAlignment="0" applyProtection="0"/>
    <xf numFmtId="0" fontId="59" fillId="24" borderId="58" applyNumberFormat="0" applyAlignment="0" applyProtection="0"/>
    <xf numFmtId="0" fontId="8" fillId="0" borderId="0" applyNumberFormat="0" applyFill="0" applyBorder="0" applyAlignment="0" applyProtection="0"/>
    <xf numFmtId="0" fontId="60" fillId="0" borderId="60" applyNumberFormat="0" applyFill="0" applyAlignment="0" applyProtection="0"/>
    <xf numFmtId="164" fontId="14" fillId="0" borderId="0" applyFont="0" applyFill="0" applyBorder="0" applyAlignment="0" applyProtection="0"/>
    <xf numFmtId="167" fontId="14" fillId="0" borderId="0" applyFont="0" applyFill="0" applyBorder="0" applyAlignment="0" applyProtection="0"/>
    <xf numFmtId="0" fontId="61" fillId="2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17" fillId="0" borderId="0"/>
    <xf numFmtId="0" fontId="3" fillId="0" borderId="0"/>
    <xf numFmtId="0" fontId="17" fillId="0" borderId="0"/>
    <xf numFmtId="0" fontId="3" fillId="0" borderId="0"/>
    <xf numFmtId="0" fontId="3" fillId="0" borderId="0"/>
    <xf numFmtId="0" fontId="3" fillId="0" borderId="0"/>
    <xf numFmtId="0" fontId="3" fillId="0" borderId="0"/>
    <xf numFmtId="0" fontId="46" fillId="0" borderId="0"/>
    <xf numFmtId="0" fontId="14" fillId="0" borderId="0"/>
    <xf numFmtId="0" fontId="15" fillId="0" borderId="0"/>
    <xf numFmtId="0" fontId="3" fillId="0" borderId="0"/>
    <xf numFmtId="0" fontId="3" fillId="0" borderId="0"/>
    <xf numFmtId="0" fontId="47" fillId="0" borderId="0"/>
    <xf numFmtId="0" fontId="62" fillId="0" borderId="0"/>
    <xf numFmtId="0" fontId="17" fillId="0" borderId="0"/>
    <xf numFmtId="0" fontId="17" fillId="0" borderId="0"/>
    <xf numFmtId="0" fontId="3" fillId="0" borderId="0"/>
    <xf numFmtId="0" fontId="15" fillId="27" borderId="62" applyNumberFormat="0" applyFont="0" applyAlignment="0" applyProtection="0"/>
    <xf numFmtId="0" fontId="63" fillId="25" borderId="59"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46"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2" fillId="0" borderId="0" applyFont="0" applyFill="0" applyBorder="0" applyAlignment="0" applyProtection="0"/>
    <xf numFmtId="9" fontId="17" fillId="0" borderId="0" applyFont="0" applyFill="0" applyBorder="0" applyAlignment="0" applyProtection="0"/>
    <xf numFmtId="9" fontId="4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4" borderId="0" applyNumberFormat="0" applyBorder="0" applyAlignment="0" applyProtection="0"/>
    <xf numFmtId="0" fontId="14" fillId="0" borderId="0"/>
    <xf numFmtId="0" fontId="41" fillId="0" borderId="0" applyNumberFormat="0" applyFill="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64" fillId="0" borderId="63" applyNumberFormat="0" applyFill="0" applyAlignment="0" applyProtection="0"/>
    <xf numFmtId="0" fontId="26" fillId="17" borderId="29" applyNumberFormat="0" applyAlignment="0" applyProtection="0"/>
    <xf numFmtId="0" fontId="6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7" fillId="0" borderId="0" applyFont="0" applyFill="0" applyBorder="0" applyAlignment="0" applyProtection="0"/>
  </cellStyleXfs>
  <cellXfs count="268">
    <xf numFmtId="0" fontId="0" fillId="0" borderId="0" xfId="0"/>
    <xf numFmtId="165" fontId="0" fillId="0" borderId="0" xfId="1" applyNumberFormat="1" applyFont="1" applyAlignment="1">
      <alignment horizontal="center"/>
    </xf>
    <xf numFmtId="0" fontId="13" fillId="0" borderId="0" xfId="14" applyFont="1"/>
    <xf numFmtId="0" fontId="14" fillId="0" borderId="0" xfId="15" applyFont="1" applyAlignment="1">
      <alignment horizontal="center"/>
    </xf>
    <xf numFmtId="0" fontId="5" fillId="0" borderId="0" xfId="15" applyAlignment="1">
      <alignment vertical="center" wrapText="1"/>
    </xf>
    <xf numFmtId="0" fontId="5" fillId="0" borderId="0" xfId="15"/>
    <xf numFmtId="0" fontId="5" fillId="0" borderId="0" xfId="15" applyFont="1"/>
    <xf numFmtId="0" fontId="10" fillId="0" borderId="0" xfId="15" applyFont="1"/>
    <xf numFmtId="0" fontId="11" fillId="0" borderId="4" xfId="15" applyFont="1" applyBorder="1" applyAlignment="1">
      <alignment horizontal="center" vertical="center"/>
    </xf>
    <xf numFmtId="0" fontId="5" fillId="0" borderId="0" xfId="15" applyFont="1" applyBorder="1" applyAlignment="1">
      <alignment horizontal="center" vertical="center"/>
    </xf>
    <xf numFmtId="0" fontId="11" fillId="0" borderId="5" xfId="15" applyFont="1" applyBorder="1" applyAlignment="1">
      <alignment horizontal="center" vertical="center"/>
    </xf>
    <xf numFmtId="0" fontId="14" fillId="0" borderId="0" xfId="16" applyFont="1" applyFill="1" applyBorder="1" applyAlignment="1">
      <alignment horizontal="center"/>
    </xf>
    <xf numFmtId="0" fontId="14" fillId="0" borderId="0" xfId="16" applyNumberFormat="1" applyFont="1" applyFill="1" applyBorder="1" applyAlignment="1" applyProtection="1">
      <alignment horizontal="center"/>
    </xf>
    <xf numFmtId="0" fontId="15" fillId="0" borderId="0" xfId="16" applyNumberFormat="1" applyFont="1" applyFill="1" applyBorder="1" applyAlignment="1" applyProtection="1">
      <alignment horizontal="center"/>
    </xf>
    <xf numFmtId="0" fontId="14" fillId="0" borderId="5" xfId="16" applyFont="1" applyFill="1" applyBorder="1" applyAlignment="1">
      <alignment horizontal="center"/>
    </xf>
    <xf numFmtId="0" fontId="5" fillId="0" borderId="10" xfId="15" applyBorder="1" applyAlignment="1">
      <alignment wrapText="1"/>
    </xf>
    <xf numFmtId="0" fontId="5" fillId="0" borderId="6" xfId="15" applyFont="1" applyBorder="1" applyAlignment="1">
      <alignment horizontal="center" vertical="center" wrapText="1"/>
    </xf>
    <xf numFmtId="0" fontId="19" fillId="0" borderId="6" xfId="15" applyFont="1" applyBorder="1" applyAlignment="1">
      <alignment horizontal="center" vertical="center" wrapText="1"/>
    </xf>
    <xf numFmtId="0" fontId="19" fillId="0" borderId="7" xfId="15" applyFont="1" applyBorder="1" applyAlignment="1">
      <alignment horizontal="center" vertical="center" wrapText="1"/>
    </xf>
    <xf numFmtId="0" fontId="5" fillId="0" borderId="8" xfId="15" applyFont="1" applyBorder="1" applyAlignment="1">
      <alignment horizontal="center" vertical="center" wrapText="1"/>
    </xf>
    <xf numFmtId="0" fontId="5" fillId="0" borderId="0" xfId="15" applyAlignment="1">
      <alignment wrapText="1"/>
    </xf>
    <xf numFmtId="165" fontId="5" fillId="0" borderId="0" xfId="18" applyNumberFormat="1" applyFont="1" applyBorder="1"/>
    <xf numFmtId="165" fontId="5" fillId="0" borderId="0" xfId="18" applyNumberFormat="1" applyFont="1" applyBorder="1" applyAlignment="1">
      <alignment horizontal="center" wrapText="1"/>
    </xf>
    <xf numFmtId="165" fontId="5" fillId="0" borderId="11" xfId="18" applyNumberFormat="1" applyFont="1" applyBorder="1" applyAlignment="1">
      <alignment horizontal="center" wrapText="1"/>
    </xf>
    <xf numFmtId="165" fontId="5" fillId="0" borderId="12" xfId="18" applyNumberFormat="1" applyFont="1" applyBorder="1"/>
    <xf numFmtId="165" fontId="0" fillId="0" borderId="5" xfId="18" applyNumberFormat="1" applyFont="1" applyBorder="1" applyAlignment="1">
      <alignment horizontal="center"/>
    </xf>
    <xf numFmtId="165" fontId="5" fillId="0" borderId="5" xfId="18" applyNumberFormat="1" applyFont="1" applyBorder="1" applyAlignment="1">
      <alignment horizontal="center"/>
    </xf>
    <xf numFmtId="165" fontId="5" fillId="0" borderId="12" xfId="18" applyNumberFormat="1" applyFont="1" applyBorder="1" applyAlignment="1">
      <alignment horizontal="center" wrapText="1"/>
    </xf>
    <xf numFmtId="2" fontId="14" fillId="0" borderId="0" xfId="19" applyNumberFormat="1" applyFont="1" applyAlignment="1">
      <alignment horizontal="center"/>
    </xf>
    <xf numFmtId="165" fontId="5" fillId="0" borderId="15" xfId="18" applyNumberFormat="1" applyFont="1" applyBorder="1" applyAlignment="1">
      <alignment horizontal="center" wrapText="1"/>
    </xf>
    <xf numFmtId="165" fontId="5" fillId="0" borderId="16" xfId="18" applyNumberFormat="1" applyFont="1" applyBorder="1" applyAlignment="1">
      <alignment horizontal="center" wrapText="1"/>
    </xf>
    <xf numFmtId="165" fontId="5" fillId="0" borderId="17" xfId="18" applyNumberFormat="1" applyFont="1" applyBorder="1" applyAlignment="1">
      <alignment horizontal="center" wrapText="1"/>
    </xf>
    <xf numFmtId="165" fontId="5" fillId="0" borderId="19" xfId="18" applyNumberFormat="1" applyFont="1" applyBorder="1" applyAlignment="1">
      <alignment horizontal="center" wrapText="1"/>
    </xf>
    <xf numFmtId="165" fontId="5" fillId="0" borderId="20" xfId="18" applyNumberFormat="1" applyFont="1" applyBorder="1" applyAlignment="1">
      <alignment horizontal="center" wrapText="1"/>
    </xf>
    <xf numFmtId="165" fontId="5" fillId="0" borderId="21" xfId="18" applyNumberFormat="1" applyFont="1" applyBorder="1" applyAlignment="1">
      <alignment horizontal="center" wrapText="1"/>
    </xf>
    <xf numFmtId="0" fontId="5" fillId="0" borderId="4" xfId="15" applyBorder="1" applyAlignment="1">
      <alignment horizontal="center"/>
    </xf>
    <xf numFmtId="165" fontId="5" fillId="0" borderId="0" xfId="15" applyNumberFormat="1" applyFont="1" applyFill="1" applyBorder="1" applyAlignment="1">
      <alignment horizontal="center" vertical="center"/>
    </xf>
    <xf numFmtId="165" fontId="5" fillId="0" borderId="12" xfId="15" applyNumberFormat="1" applyFont="1" applyFill="1" applyBorder="1" applyAlignment="1">
      <alignment horizontal="center" vertical="center"/>
    </xf>
    <xf numFmtId="165" fontId="5" fillId="0" borderId="0" xfId="15" applyNumberFormat="1" applyFont="1" applyBorder="1" applyAlignment="1">
      <alignment horizontal="center" vertical="center"/>
    </xf>
    <xf numFmtId="165" fontId="5" fillId="0" borderId="12" xfId="15" applyNumberFormat="1" applyFont="1" applyBorder="1" applyAlignment="1">
      <alignment horizontal="center" vertical="center"/>
    </xf>
    <xf numFmtId="165" fontId="6" fillId="0" borderId="0" xfId="15" applyNumberFormat="1" applyFont="1" applyBorder="1" applyAlignment="1">
      <alignment horizontal="center" vertical="center"/>
    </xf>
    <xf numFmtId="0" fontId="5" fillId="0" borderId="14" xfId="15" applyBorder="1" applyAlignment="1">
      <alignment horizontal="center"/>
    </xf>
    <xf numFmtId="165" fontId="6" fillId="0" borderId="15" xfId="15" applyNumberFormat="1" applyFont="1" applyBorder="1" applyAlignment="1">
      <alignment horizontal="center" vertical="center"/>
    </xf>
    <xf numFmtId="165" fontId="5" fillId="0" borderId="15" xfId="15" applyNumberFormat="1" applyFont="1" applyBorder="1" applyAlignment="1">
      <alignment horizontal="center" vertical="center"/>
    </xf>
    <xf numFmtId="165" fontId="5" fillId="0" borderId="17" xfId="15" applyNumberFormat="1" applyFont="1" applyBorder="1" applyAlignment="1">
      <alignment horizontal="center" vertical="center"/>
    </xf>
    <xf numFmtId="0" fontId="5" fillId="0" borderId="18" xfId="15" applyBorder="1" applyAlignment="1">
      <alignment horizontal="center"/>
    </xf>
    <xf numFmtId="165" fontId="5" fillId="0" borderId="19" xfId="15" applyNumberFormat="1" applyFont="1" applyBorder="1" applyAlignment="1">
      <alignment horizontal="center" vertical="center"/>
    </xf>
    <xf numFmtId="165" fontId="5" fillId="0" borderId="21" xfId="15" applyNumberFormat="1" applyFont="1" applyBorder="1" applyAlignment="1">
      <alignment horizontal="center" vertical="center"/>
    </xf>
    <xf numFmtId="165" fontId="10" fillId="0" borderId="0" xfId="15" applyNumberFormat="1" applyFont="1" applyBorder="1" applyAlignment="1">
      <alignment horizontal="center" vertical="center"/>
    </xf>
    <xf numFmtId="165" fontId="10" fillId="0" borderId="11" xfId="18" applyNumberFormat="1" applyFont="1" applyBorder="1" applyAlignment="1">
      <alignment horizontal="center" wrapText="1"/>
    </xf>
    <xf numFmtId="0" fontId="17" fillId="0" borderId="0" xfId="17"/>
    <xf numFmtId="10" fontId="14" fillId="0" borderId="0" xfId="19" applyNumberFormat="1" applyFont="1" applyAlignment="1">
      <alignment horizontal="center"/>
    </xf>
    <xf numFmtId="9" fontId="0" fillId="0" borderId="0" xfId="18" applyFont="1" applyAlignment="1">
      <alignment horizontal="center" wrapText="1"/>
    </xf>
    <xf numFmtId="165" fontId="5" fillId="0" borderId="0" xfId="18" applyNumberFormat="1" applyFont="1" applyBorder="1" applyAlignment="1">
      <alignment horizontal="center"/>
    </xf>
    <xf numFmtId="165" fontId="10" fillId="0" borderId="12" xfId="18" applyNumberFormat="1" applyFont="1" applyBorder="1" applyAlignment="1">
      <alignment horizontal="center"/>
    </xf>
    <xf numFmtId="165" fontId="10" fillId="0" borderId="0" xfId="18" applyNumberFormat="1" applyFont="1" applyBorder="1" applyAlignment="1">
      <alignment horizontal="center"/>
    </xf>
    <xf numFmtId="165" fontId="5" fillId="0" borderId="19" xfId="18" applyNumberFormat="1" applyFont="1" applyBorder="1" applyAlignment="1">
      <alignment horizontal="center"/>
    </xf>
    <xf numFmtId="165" fontId="5" fillId="0" borderId="15" xfId="18" applyNumberFormat="1" applyFont="1" applyBorder="1" applyAlignment="1">
      <alignment horizontal="center"/>
    </xf>
    <xf numFmtId="165" fontId="10" fillId="0" borderId="17" xfId="18" applyNumberFormat="1" applyFont="1" applyBorder="1" applyAlignment="1">
      <alignment horizontal="center"/>
    </xf>
    <xf numFmtId="165" fontId="10" fillId="0" borderId="15" xfId="18" applyNumberFormat="1" applyFont="1" applyBorder="1" applyAlignment="1">
      <alignment horizontal="center"/>
    </xf>
    <xf numFmtId="165" fontId="10" fillId="0" borderId="16" xfId="18" applyNumberFormat="1" applyFont="1" applyBorder="1" applyAlignment="1">
      <alignment horizontal="center" wrapText="1"/>
    </xf>
    <xf numFmtId="0" fontId="5" fillId="0" borderId="0" xfId="15" applyBorder="1" applyAlignment="1">
      <alignment horizontal="center"/>
    </xf>
    <xf numFmtId="165" fontId="5" fillId="0" borderId="11" xfId="15" applyNumberFormat="1" applyFont="1" applyBorder="1" applyAlignment="1">
      <alignment horizontal="center" vertical="center"/>
    </xf>
    <xf numFmtId="9" fontId="17" fillId="0" borderId="23" xfId="18" applyFont="1" applyBorder="1" applyAlignment="1">
      <alignment horizontal="center"/>
    </xf>
    <xf numFmtId="9" fontId="17" fillId="0" borderId="24" xfId="18" applyFont="1" applyBorder="1" applyAlignment="1">
      <alignment horizontal="center"/>
    </xf>
    <xf numFmtId="9" fontId="17" fillId="0" borderId="25" xfId="18" applyFont="1" applyBorder="1" applyAlignment="1">
      <alignment horizontal="center"/>
    </xf>
    <xf numFmtId="165" fontId="5" fillId="0" borderId="26" xfId="15" applyNumberFormat="1" applyBorder="1"/>
    <xf numFmtId="9" fontId="17" fillId="0" borderId="0" xfId="18" applyFont="1" applyBorder="1" applyAlignment="1">
      <alignment horizontal="center"/>
    </xf>
    <xf numFmtId="165" fontId="5" fillId="0" borderId="0" xfId="15" applyNumberFormat="1" applyBorder="1"/>
    <xf numFmtId="9" fontId="17" fillId="0" borderId="0" xfId="18" applyFont="1" applyAlignment="1">
      <alignment horizontal="center"/>
    </xf>
    <xf numFmtId="0" fontId="0" fillId="0" borderId="6" xfId="15" applyFont="1" applyBorder="1" applyAlignment="1">
      <alignment horizontal="center" vertical="center" wrapText="1"/>
    </xf>
    <xf numFmtId="165" fontId="17" fillId="0" borderId="0" xfId="17" applyNumberFormat="1"/>
    <xf numFmtId="165" fontId="17" fillId="20" borderId="0" xfId="17" applyNumberFormat="1" applyFill="1"/>
    <xf numFmtId="165" fontId="14" fillId="0" borderId="0" xfId="15" applyNumberFormat="1" applyFont="1" applyAlignment="1">
      <alignment horizontal="center"/>
    </xf>
    <xf numFmtId="165" fontId="5" fillId="0" borderId="0" xfId="15" applyNumberFormat="1" applyFont="1"/>
    <xf numFmtId="0" fontId="5" fillId="0" borderId="5" xfId="15" applyFont="1" applyBorder="1" applyAlignment="1">
      <alignment horizontal="center" vertical="center"/>
    </xf>
    <xf numFmtId="165" fontId="5" fillId="0" borderId="36" xfId="18" applyNumberFormat="1" applyFont="1" applyBorder="1" applyAlignment="1">
      <alignment horizontal="center" wrapText="1"/>
    </xf>
    <xf numFmtId="165" fontId="5" fillId="0" borderId="37" xfId="18" applyNumberFormat="1" applyFont="1" applyBorder="1" applyAlignment="1">
      <alignment horizontal="center" wrapText="1"/>
    </xf>
    <xf numFmtId="165" fontId="5" fillId="0" borderId="38" xfId="15" applyNumberFormat="1" applyFont="1" applyBorder="1" applyAlignment="1">
      <alignment horizontal="center" vertical="center"/>
    </xf>
    <xf numFmtId="165" fontId="5" fillId="0" borderId="38" xfId="18" applyNumberFormat="1" applyFont="1" applyBorder="1" applyAlignment="1">
      <alignment horizontal="center" wrapText="1"/>
    </xf>
    <xf numFmtId="165" fontId="5" fillId="0" borderId="39" xfId="18" applyNumberFormat="1" applyFont="1" applyBorder="1" applyAlignment="1">
      <alignment horizontal="center" wrapText="1"/>
    </xf>
    <xf numFmtId="165" fontId="5" fillId="0" borderId="5" xfId="18" applyNumberFormat="1" applyFont="1" applyBorder="1" applyAlignment="1">
      <alignment horizontal="center" wrapText="1"/>
    </xf>
    <xf numFmtId="165" fontId="5" fillId="0" borderId="22" xfId="18" applyNumberFormat="1" applyFont="1" applyBorder="1" applyAlignment="1">
      <alignment horizontal="center" wrapText="1"/>
    </xf>
    <xf numFmtId="165" fontId="44" fillId="0" borderId="0" xfId="17" applyNumberFormat="1" applyFont="1" applyBorder="1" applyAlignment="1">
      <alignment horizontal="center"/>
    </xf>
    <xf numFmtId="165" fontId="0" fillId="0" borderId="0" xfId="18" applyNumberFormat="1" applyFont="1"/>
    <xf numFmtId="10" fontId="5" fillId="0" borderId="0" xfId="15" applyNumberFormat="1"/>
    <xf numFmtId="165" fontId="5" fillId="0" borderId="5" xfId="15" applyNumberFormat="1" applyFont="1" applyBorder="1" applyAlignment="1">
      <alignment horizontal="center" vertical="center"/>
    </xf>
    <xf numFmtId="0" fontId="5" fillId="0" borderId="27" xfId="15" applyBorder="1" applyAlignment="1">
      <alignment horizontal="center"/>
    </xf>
    <xf numFmtId="9" fontId="17" fillId="0" borderId="26" xfId="18" applyFont="1" applyBorder="1" applyAlignment="1">
      <alignment horizontal="center"/>
    </xf>
    <xf numFmtId="0" fontId="11" fillId="0" borderId="0" xfId="15" applyFont="1" applyAlignment="1">
      <alignment vertical="center" wrapText="1"/>
    </xf>
    <xf numFmtId="0" fontId="11" fillId="0" borderId="0" xfId="15" applyFont="1"/>
    <xf numFmtId="0" fontId="11" fillId="0" borderId="0" xfId="15" applyFont="1" applyBorder="1" applyAlignment="1">
      <alignment horizontal="center" vertical="center"/>
    </xf>
    <xf numFmtId="0" fontId="5" fillId="0" borderId="40" xfId="15" applyBorder="1" applyAlignment="1">
      <alignment horizontal="center" vertical="center" wrapText="1"/>
    </xf>
    <xf numFmtId="0" fontId="5" fillId="0" borderId="13" xfId="15" applyFont="1" applyBorder="1" applyAlignment="1">
      <alignment horizontal="center" vertical="center" wrapText="1"/>
    </xf>
    <xf numFmtId="0" fontId="5" fillId="0" borderId="40" xfId="15" applyFont="1" applyBorder="1" applyAlignment="1">
      <alignment horizontal="center" vertical="center" wrapText="1"/>
    </xf>
    <xf numFmtId="0" fontId="11" fillId="0" borderId="40" xfId="15" applyFont="1" applyBorder="1" applyAlignment="1">
      <alignment horizontal="center" vertical="center" wrapText="1"/>
    </xf>
    <xf numFmtId="3" fontId="6" fillId="0" borderId="4" xfId="15" applyNumberFormat="1" applyFont="1" applyBorder="1" applyAlignment="1">
      <alignment horizontal="center" vertical="center"/>
    </xf>
    <xf numFmtId="1" fontId="5" fillId="0" borderId="5" xfId="15" applyNumberFormat="1" applyFont="1" applyBorder="1" applyAlignment="1">
      <alignment horizontal="center" vertical="center"/>
    </xf>
    <xf numFmtId="1" fontId="5" fillId="0" borderId="0" xfId="15" applyNumberFormat="1" applyFont="1" applyBorder="1" applyAlignment="1">
      <alignment horizontal="center" vertical="center"/>
    </xf>
    <xf numFmtId="10" fontId="11" fillId="0" borderId="0" xfId="15" applyNumberFormat="1" applyFont="1" applyBorder="1" applyAlignment="1">
      <alignment horizontal="center" vertical="center"/>
    </xf>
    <xf numFmtId="165" fontId="6" fillId="0" borderId="5" xfId="15" applyNumberFormat="1" applyFont="1" applyBorder="1" applyAlignment="1">
      <alignment horizontal="center" vertical="center"/>
    </xf>
    <xf numFmtId="3" fontId="6" fillId="0" borderId="18" xfId="15" applyNumberFormat="1" applyFont="1" applyBorder="1" applyAlignment="1">
      <alignment horizontal="center" vertical="center"/>
    </xf>
    <xf numFmtId="1" fontId="5" fillId="0" borderId="22" xfId="15" applyNumberFormat="1" applyFont="1" applyBorder="1" applyAlignment="1">
      <alignment horizontal="center" wrapText="1"/>
    </xf>
    <xf numFmtId="1" fontId="5" fillId="0" borderId="19" xfId="15" applyNumberFormat="1" applyFont="1" applyBorder="1" applyAlignment="1">
      <alignment horizontal="center" wrapText="1"/>
    </xf>
    <xf numFmtId="10" fontId="11" fillId="0" borderId="19" xfId="15" applyNumberFormat="1" applyFont="1" applyBorder="1" applyAlignment="1">
      <alignment horizontal="center" vertical="center"/>
    </xf>
    <xf numFmtId="165" fontId="6" fillId="0" borderId="22" xfId="15" applyNumberFormat="1" applyFont="1" applyBorder="1" applyAlignment="1">
      <alignment horizontal="center" wrapText="1"/>
    </xf>
    <xf numFmtId="1" fontId="5" fillId="0" borderId="22" xfId="15" applyNumberFormat="1" applyFont="1" applyBorder="1" applyAlignment="1">
      <alignment horizontal="center" vertical="center"/>
    </xf>
    <xf numFmtId="1" fontId="5" fillId="0" borderId="19" xfId="15" applyNumberFormat="1" applyFont="1" applyBorder="1" applyAlignment="1">
      <alignment horizontal="center" vertical="center"/>
    </xf>
    <xf numFmtId="165" fontId="6" fillId="0" borderId="22" xfId="15" applyNumberFormat="1" applyFont="1" applyBorder="1" applyAlignment="1">
      <alignment horizontal="center" vertical="center"/>
    </xf>
    <xf numFmtId="1" fontId="5" fillId="0" borderId="5" xfId="18" applyNumberFormat="1" applyFont="1" applyBorder="1" applyAlignment="1">
      <alignment horizontal="center"/>
    </xf>
    <xf numFmtId="1" fontId="5" fillId="0" borderId="0" xfId="18" applyNumberFormat="1" applyFont="1" applyBorder="1" applyAlignment="1">
      <alignment horizontal="center"/>
    </xf>
    <xf numFmtId="165" fontId="0" fillId="0" borderId="4" xfId="18" applyNumberFormat="1" applyFont="1" applyBorder="1" applyAlignment="1">
      <alignment horizontal="center"/>
    </xf>
    <xf numFmtId="165" fontId="0" fillId="0" borderId="0" xfId="18" applyNumberFormat="1" applyFont="1" applyBorder="1" applyAlignment="1">
      <alignment horizontal="center"/>
    </xf>
    <xf numFmtId="165" fontId="18" fillId="0" borderId="0" xfId="18" applyNumberFormat="1" applyFont="1" applyBorder="1" applyAlignment="1">
      <alignment horizontal="center"/>
    </xf>
    <xf numFmtId="0" fontId="5" fillId="0" borderId="41" xfId="15" applyBorder="1" applyAlignment="1">
      <alignment horizontal="center"/>
    </xf>
    <xf numFmtId="165" fontId="5" fillId="0" borderId="27" xfId="15" applyNumberFormat="1" applyBorder="1"/>
    <xf numFmtId="165" fontId="5" fillId="0" borderId="23" xfId="15" applyNumberFormat="1" applyBorder="1"/>
    <xf numFmtId="165" fontId="11" fillId="0" borderId="23" xfId="15" applyNumberFormat="1" applyFont="1" applyBorder="1"/>
    <xf numFmtId="165" fontId="11" fillId="0" borderId="0" xfId="15" applyNumberFormat="1" applyFont="1" applyBorder="1"/>
    <xf numFmtId="0" fontId="0" fillId="0" borderId="0" xfId="15" applyFont="1"/>
    <xf numFmtId="0" fontId="46" fillId="0" borderId="0" xfId="86"/>
    <xf numFmtId="0" fontId="47" fillId="0" borderId="0" xfId="103"/>
    <xf numFmtId="165" fontId="0" fillId="0" borderId="0" xfId="0" applyNumberFormat="1" applyAlignment="1">
      <alignment horizontal="center"/>
    </xf>
    <xf numFmtId="0" fontId="0" fillId="0" borderId="0" xfId="0" applyAlignment="1">
      <alignment vertical="center" wrapText="1"/>
    </xf>
    <xf numFmtId="0" fontId="5" fillId="0" borderId="0" xfId="15" applyFont="1" applyBorder="1" applyAlignment="1">
      <alignment horizontal="center" vertical="center" wrapText="1"/>
    </xf>
    <xf numFmtId="0" fontId="0" fillId="0" borderId="0" xfId="15" applyFont="1" applyBorder="1" applyAlignment="1">
      <alignment horizontal="center" vertical="center" wrapText="1"/>
    </xf>
    <xf numFmtId="0" fontId="19" fillId="0" borderId="0" xfId="15" applyFont="1" applyBorder="1" applyAlignment="1">
      <alignment horizontal="center" vertical="center" wrapText="1"/>
    </xf>
    <xf numFmtId="0" fontId="19" fillId="0" borderId="11" xfId="15" applyFont="1" applyBorder="1" applyAlignment="1">
      <alignment horizontal="center" vertical="center" wrapText="1"/>
    </xf>
    <xf numFmtId="0" fontId="5" fillId="0" borderId="12" xfId="15" applyFont="1" applyBorder="1" applyAlignment="1">
      <alignment horizontal="center" vertical="center" wrapText="1"/>
    </xf>
    <xf numFmtId="165" fontId="5" fillId="0" borderId="0" xfId="18" applyNumberFormat="1" applyFont="1" applyFill="1" applyBorder="1" applyAlignment="1">
      <alignment horizontal="center" wrapText="1"/>
    </xf>
    <xf numFmtId="165" fontId="5" fillId="0" borderId="15" xfId="18" applyNumberFormat="1" applyFont="1" applyFill="1" applyBorder="1" applyAlignment="1">
      <alignment horizontal="center" wrapText="1"/>
    </xf>
    <xf numFmtId="165" fontId="5" fillId="0" borderId="19" xfId="18" applyNumberFormat="1" applyFont="1" applyFill="1" applyBorder="1" applyAlignment="1">
      <alignment horizontal="center" wrapText="1"/>
    </xf>
    <xf numFmtId="165" fontId="5" fillId="0" borderId="0" xfId="18" applyNumberFormat="1" applyFont="1" applyFill="1" applyBorder="1" applyAlignment="1">
      <alignment horizontal="center"/>
    </xf>
    <xf numFmtId="0" fontId="14" fillId="0" borderId="0" xfId="15" applyFont="1" applyFill="1" applyAlignment="1">
      <alignment horizontal="center"/>
    </xf>
    <xf numFmtId="0" fontId="5" fillId="0" borderId="0" xfId="15" applyFont="1" applyFill="1"/>
    <xf numFmtId="0" fontId="5" fillId="0" borderId="0" xfId="15" applyFont="1" applyFill="1" applyBorder="1" applyAlignment="1">
      <alignment horizontal="center" vertical="center"/>
    </xf>
    <xf numFmtId="0" fontId="5" fillId="0" borderId="6" xfId="15" applyFont="1" applyFill="1" applyBorder="1" applyAlignment="1">
      <alignment horizontal="center" vertical="center" wrapText="1"/>
    </xf>
    <xf numFmtId="0" fontId="19" fillId="0" borderId="6" xfId="15" applyFont="1" applyFill="1" applyBorder="1" applyAlignment="1">
      <alignment horizontal="center" vertical="center" wrapText="1"/>
    </xf>
    <xf numFmtId="0" fontId="5" fillId="0" borderId="0" xfId="15" applyFont="1" applyFill="1" applyBorder="1" applyAlignment="1">
      <alignment horizontal="center" vertical="center" wrapText="1"/>
    </xf>
    <xf numFmtId="0" fontId="19" fillId="0" borderId="0" xfId="15" applyFont="1" applyFill="1" applyBorder="1" applyAlignment="1">
      <alignment horizontal="center" vertical="center" wrapText="1"/>
    </xf>
    <xf numFmtId="9" fontId="17" fillId="0" borderId="23" xfId="18" applyFont="1" applyFill="1" applyBorder="1" applyAlignment="1">
      <alignment horizontal="center"/>
    </xf>
    <xf numFmtId="9" fontId="17" fillId="0" borderId="0" xfId="18" applyFont="1" applyFill="1" applyBorder="1" applyAlignment="1">
      <alignment horizontal="center"/>
    </xf>
    <xf numFmtId="9" fontId="17" fillId="0" borderId="0" xfId="18" applyFont="1" applyFill="1" applyAlignment="1">
      <alignment horizontal="center"/>
    </xf>
    <xf numFmtId="0" fontId="0" fillId="0" borderId="7" xfId="15" applyFont="1" applyBorder="1" applyAlignment="1">
      <alignment horizontal="center" vertical="center" wrapText="1"/>
    </xf>
    <xf numFmtId="0" fontId="0" fillId="0" borderId="9" xfId="15" applyFont="1" applyBorder="1" applyAlignment="1">
      <alignment horizontal="center" vertical="center" wrapText="1"/>
    </xf>
    <xf numFmtId="0" fontId="48" fillId="0" borderId="0" xfId="0" applyFont="1"/>
    <xf numFmtId="0" fontId="49" fillId="0" borderId="0" xfId="0" applyFont="1"/>
    <xf numFmtId="0" fontId="0" fillId="0" borderId="13" xfId="15" applyFont="1" applyBorder="1" applyAlignment="1">
      <alignment horizontal="center" vertical="center" wrapText="1"/>
    </xf>
    <xf numFmtId="165" fontId="0" fillId="0" borderId="0" xfId="1" applyNumberFormat="1" applyFont="1"/>
    <xf numFmtId="10" fontId="0" fillId="0" borderId="0" xfId="0" applyNumberFormat="1"/>
    <xf numFmtId="0" fontId="16" fillId="0" borderId="6" xfId="16" applyFont="1" applyFill="1" applyBorder="1" applyAlignment="1">
      <alignment horizontal="center" vertical="center" wrapText="1"/>
    </xf>
    <xf numFmtId="0" fontId="18" fillId="0" borderId="6" xfId="17" applyFont="1" applyBorder="1" applyAlignment="1">
      <alignment horizontal="center" vertical="center" wrapText="1"/>
    </xf>
    <xf numFmtId="0" fontId="18" fillId="0" borderId="7" xfId="17" applyFont="1" applyBorder="1" applyAlignment="1">
      <alignment horizontal="center" vertical="center" wrapText="1"/>
    </xf>
    <xf numFmtId="0" fontId="16" fillId="0" borderId="8" xfId="16" applyFont="1" applyFill="1" applyBorder="1" applyAlignment="1">
      <alignment horizontal="center" vertical="center" wrapText="1"/>
    </xf>
    <xf numFmtId="0" fontId="43" fillId="0" borderId="6" xfId="16" applyFont="1" applyFill="1" applyBorder="1" applyAlignment="1">
      <alignment horizontal="center" vertical="center" wrapText="1"/>
    </xf>
    <xf numFmtId="0" fontId="43" fillId="0" borderId="7" xfId="16" applyFont="1" applyFill="1" applyBorder="1" applyAlignment="1">
      <alignment horizontal="center" vertical="center" wrapText="1"/>
    </xf>
    <xf numFmtId="0" fontId="17" fillId="0" borderId="6" xfId="17" applyFill="1" applyBorder="1" applyAlignment="1">
      <alignment horizontal="center" vertical="center" wrapText="1"/>
    </xf>
    <xf numFmtId="165" fontId="5" fillId="0" borderId="0" xfId="18" applyNumberFormat="1" applyFont="1" applyFill="1" applyBorder="1"/>
    <xf numFmtId="165" fontId="6" fillId="0" borderId="0" xfId="15" applyNumberFormat="1" applyFont="1" applyFill="1" applyBorder="1" applyAlignment="1">
      <alignment horizontal="center" vertical="center"/>
    </xf>
    <xf numFmtId="165" fontId="6" fillId="0" borderId="15" xfId="15" applyNumberFormat="1" applyFont="1" applyFill="1" applyBorder="1" applyAlignment="1">
      <alignment horizontal="center" vertical="center"/>
    </xf>
    <xf numFmtId="165" fontId="5" fillId="0" borderId="19" xfId="15" applyNumberFormat="1" applyFont="1" applyFill="1" applyBorder="1" applyAlignment="1">
      <alignment horizontal="center" vertical="center"/>
    </xf>
    <xf numFmtId="165" fontId="5" fillId="0" borderId="15" xfId="15" applyNumberFormat="1" applyFont="1" applyFill="1" applyBorder="1" applyAlignment="1">
      <alignment horizontal="center" vertical="center"/>
    </xf>
    <xf numFmtId="165" fontId="17" fillId="0" borderId="0" xfId="17" applyNumberFormat="1" applyFill="1"/>
    <xf numFmtId="0" fontId="11" fillId="0" borderId="45" xfId="15" applyFont="1" applyBorder="1" applyAlignment="1">
      <alignment horizontal="center" vertical="center"/>
    </xf>
    <xf numFmtId="0" fontId="5" fillId="0" borderId="46" xfId="15" applyFont="1" applyFill="1" applyBorder="1" applyAlignment="1">
      <alignment horizontal="center" vertical="center"/>
    </xf>
    <xf numFmtId="0" fontId="14" fillId="0" borderId="46" xfId="16" applyFont="1" applyFill="1" applyBorder="1" applyAlignment="1">
      <alignment horizontal="center"/>
    </xf>
    <xf numFmtId="0" fontId="17" fillId="0" borderId="47" xfId="17" applyFill="1" applyBorder="1" applyAlignment="1">
      <alignment horizontal="center" vertical="center" wrapText="1"/>
    </xf>
    <xf numFmtId="0" fontId="5" fillId="0" borderId="48" xfId="15" applyBorder="1" applyAlignment="1">
      <alignment wrapText="1"/>
    </xf>
    <xf numFmtId="0" fontId="19" fillId="0" borderId="47" xfId="15" applyFont="1" applyFill="1" applyBorder="1" applyAlignment="1">
      <alignment horizontal="center" vertical="center" wrapText="1"/>
    </xf>
    <xf numFmtId="0" fontId="5" fillId="0" borderId="45" xfId="15" applyBorder="1" applyAlignment="1">
      <alignment wrapText="1"/>
    </xf>
    <xf numFmtId="0" fontId="19" fillId="0" borderId="49" xfId="15" applyFont="1" applyFill="1" applyBorder="1" applyAlignment="1">
      <alignment horizontal="center" vertical="center" wrapText="1"/>
    </xf>
    <xf numFmtId="0" fontId="5" fillId="0" borderId="45" xfId="15" applyBorder="1" applyAlignment="1">
      <alignment horizontal="center" wrapText="1"/>
    </xf>
    <xf numFmtId="165" fontId="5" fillId="0" borderId="49" xfId="18" applyNumberFormat="1" applyFont="1" applyFill="1" applyBorder="1" applyAlignment="1">
      <alignment horizontal="center" wrapText="1"/>
    </xf>
    <xf numFmtId="165" fontId="5" fillId="0" borderId="46" xfId="18" applyNumberFormat="1" applyFont="1" applyFill="1" applyBorder="1" applyAlignment="1">
      <alignment horizontal="center" wrapText="1"/>
    </xf>
    <xf numFmtId="0" fontId="5" fillId="0" borderId="50" xfId="15" applyBorder="1" applyAlignment="1">
      <alignment horizontal="center" wrapText="1"/>
    </xf>
    <xf numFmtId="165" fontId="5" fillId="0" borderId="51" xfId="18" applyNumberFormat="1" applyFont="1" applyFill="1" applyBorder="1" applyAlignment="1">
      <alignment horizontal="center" wrapText="1"/>
    </xf>
    <xf numFmtId="0" fontId="5" fillId="0" borderId="52" xfId="15" applyBorder="1" applyAlignment="1">
      <alignment horizontal="center" wrapText="1"/>
    </xf>
    <xf numFmtId="165" fontId="5" fillId="0" borderId="53" xfId="18" applyNumberFormat="1" applyFont="1" applyFill="1" applyBorder="1" applyAlignment="1">
      <alignment horizontal="center" wrapText="1"/>
    </xf>
    <xf numFmtId="0" fontId="5" fillId="0" borderId="45" xfId="15" applyBorder="1" applyAlignment="1">
      <alignment horizontal="center"/>
    </xf>
    <xf numFmtId="0" fontId="5" fillId="0" borderId="50" xfId="15" applyBorder="1" applyAlignment="1">
      <alignment horizontal="center"/>
    </xf>
    <xf numFmtId="0" fontId="5" fillId="0" borderId="52" xfId="15" applyBorder="1" applyAlignment="1">
      <alignment horizontal="center"/>
    </xf>
    <xf numFmtId="165" fontId="5" fillId="0" borderId="46" xfId="15" applyNumberFormat="1" applyFont="1" applyFill="1" applyBorder="1" applyAlignment="1">
      <alignment horizontal="center" vertical="center"/>
    </xf>
    <xf numFmtId="0" fontId="5" fillId="0" borderId="54" xfId="15" applyBorder="1" applyAlignment="1">
      <alignment horizontal="center"/>
    </xf>
    <xf numFmtId="9" fontId="17" fillId="0" borderId="55" xfId="18" applyFont="1" applyFill="1" applyBorder="1" applyAlignment="1">
      <alignment horizontal="center"/>
    </xf>
    <xf numFmtId="0" fontId="4" fillId="0" borderId="0" xfId="17" applyFont="1" applyFill="1"/>
    <xf numFmtId="2" fontId="4" fillId="0" borderId="0" xfId="17" applyNumberFormat="1" applyFont="1" applyFill="1" applyAlignment="1">
      <alignment horizontal="center" vertical="center"/>
    </xf>
    <xf numFmtId="0" fontId="4" fillId="0" borderId="0" xfId="17" applyFont="1" applyFill="1" applyAlignment="1">
      <alignment horizontal="center" vertical="center"/>
    </xf>
    <xf numFmtId="0" fontId="4" fillId="0" borderId="0" xfId="17" applyFont="1" applyFill="1" applyAlignment="1">
      <alignment horizontal="center" vertical="center" wrapText="1"/>
    </xf>
    <xf numFmtId="0" fontId="11" fillId="0" borderId="0" xfId="17" applyFont="1"/>
    <xf numFmtId="0" fontId="17" fillId="0" borderId="0" xfId="17" applyAlignment="1">
      <alignment horizontal="center"/>
    </xf>
    <xf numFmtId="0" fontId="11" fillId="0" borderId="0" xfId="17" applyFont="1" applyAlignment="1">
      <alignment horizontal="left" vertical="center"/>
    </xf>
    <xf numFmtId="0" fontId="4" fillId="0" borderId="0" xfId="17" applyFont="1" applyAlignment="1">
      <alignment horizontal="center"/>
    </xf>
    <xf numFmtId="0" fontId="4" fillId="0" borderId="0" xfId="17" applyFont="1"/>
    <xf numFmtId="0" fontId="4" fillId="0" borderId="0" xfId="17" applyFont="1" applyAlignment="1">
      <alignment horizontal="center" vertical="center"/>
    </xf>
    <xf numFmtId="0" fontId="4" fillId="0" borderId="0" xfId="17" applyFont="1" applyAlignment="1">
      <alignment vertical="center"/>
    </xf>
    <xf numFmtId="9" fontId="4" fillId="0" borderId="0" xfId="1" applyFont="1" applyAlignment="1">
      <alignment horizontal="center"/>
    </xf>
    <xf numFmtId="9" fontId="0" fillId="0" borderId="0" xfId="161" applyFont="1" applyAlignment="1">
      <alignment horizontal="center"/>
    </xf>
    <xf numFmtId="0" fontId="3" fillId="0" borderId="0" xfId="17" applyFont="1" applyAlignment="1">
      <alignment horizontal="center" vertical="center"/>
    </xf>
    <xf numFmtId="9" fontId="3" fillId="0" borderId="0" xfId="161" applyFont="1" applyAlignment="1">
      <alignment horizontal="center" vertical="center" wrapText="1"/>
    </xf>
    <xf numFmtId="0" fontId="17" fillId="0" borderId="0" xfId="17" applyAlignment="1">
      <alignment horizontal="center" vertical="center"/>
    </xf>
    <xf numFmtId="0" fontId="3" fillId="0" borderId="0" xfId="17" applyFont="1" applyAlignment="1">
      <alignment horizontal="center"/>
    </xf>
    <xf numFmtId="9" fontId="3" fillId="0" borderId="0" xfId="161" applyFont="1" applyAlignment="1">
      <alignment horizontal="center"/>
    </xf>
    <xf numFmtId="165" fontId="17" fillId="0" borderId="0" xfId="1" applyNumberFormat="1" applyFont="1"/>
    <xf numFmtId="0" fontId="11" fillId="0" borderId="0" xfId="17" applyFont="1" applyAlignment="1">
      <alignment horizontal="center"/>
    </xf>
    <xf numFmtId="9" fontId="3" fillId="0" borderId="0" xfId="161" applyFont="1" applyFill="1" applyAlignment="1">
      <alignment horizontal="center"/>
    </xf>
    <xf numFmtId="0" fontId="3" fillId="0" borderId="0" xfId="17" applyFont="1" applyFill="1" applyAlignment="1">
      <alignment horizontal="center"/>
    </xf>
    <xf numFmtId="0" fontId="17" fillId="0" borderId="0" xfId="17" applyFont="1"/>
    <xf numFmtId="0" fontId="3" fillId="0" borderId="0" xfId="17" applyFont="1" applyFill="1" applyAlignment="1">
      <alignment horizontal="center" vertical="center" wrapText="1"/>
    </xf>
    <xf numFmtId="0" fontId="17" fillId="0" borderId="0" xfId="17" applyFont="1" applyAlignment="1">
      <alignment horizontal="center"/>
    </xf>
    <xf numFmtId="0" fontId="3" fillId="0" borderId="0" xfId="221" applyFont="1"/>
    <xf numFmtId="0" fontId="17" fillId="0" borderId="0" xfId="221"/>
    <xf numFmtId="165" fontId="3" fillId="0" borderId="0" xfId="247" applyNumberFormat="1" applyFont="1"/>
    <xf numFmtId="165" fontId="15" fillId="0" borderId="0" xfId="221" applyNumberFormat="1" applyFont="1"/>
    <xf numFmtId="165" fontId="3" fillId="0" borderId="0" xfId="247" applyNumberFormat="1" applyFont="1" applyBorder="1"/>
    <xf numFmtId="165" fontId="17" fillId="0" borderId="0" xfId="221" applyNumberFormat="1"/>
    <xf numFmtId="0" fontId="44" fillId="0" borderId="0" xfId="221" applyFont="1" applyBorder="1" applyAlignment="1">
      <alignment horizontal="center" vertical="center" wrapText="1"/>
    </xf>
    <xf numFmtId="0" fontId="66" fillId="0" borderId="0" xfId="221" applyFont="1" applyBorder="1" applyAlignment="1">
      <alignment horizontal="center" vertical="center" wrapText="1"/>
    </xf>
    <xf numFmtId="0" fontId="17" fillId="0" borderId="0" xfId="221" applyBorder="1"/>
    <xf numFmtId="165" fontId="3" fillId="0" borderId="0" xfId="221" applyNumberFormat="1" applyFont="1" applyBorder="1"/>
    <xf numFmtId="165" fontId="17" fillId="0" borderId="0" xfId="221" applyNumberFormat="1" applyBorder="1"/>
    <xf numFmtId="10" fontId="0" fillId="0" borderId="0" xfId="18" applyNumberFormat="1" applyFont="1" applyAlignment="1">
      <alignment horizontal="center" wrapText="1"/>
    </xf>
    <xf numFmtId="0" fontId="1" fillId="0" borderId="0" xfId="221" applyFont="1" applyAlignment="1">
      <alignment horizontal="center" vertical="center"/>
    </xf>
    <xf numFmtId="165" fontId="1" fillId="0" borderId="0" xfId="282" applyNumberFormat="1" applyFont="1" applyAlignment="1">
      <alignment horizontal="center" vertical="center"/>
    </xf>
    <xf numFmtId="165" fontId="2" fillId="0" borderId="0" xfId="282" applyNumberFormat="1" applyFont="1" applyAlignment="1">
      <alignment horizontal="center" vertical="center"/>
    </xf>
    <xf numFmtId="0" fontId="2" fillId="0" borderId="0" xfId="221" applyFont="1" applyAlignment="1">
      <alignment horizontal="center" vertical="center"/>
    </xf>
    <xf numFmtId="0" fontId="1" fillId="0" borderId="0" xfId="221" applyFont="1" applyAlignment="1">
      <alignment horizontal="center" vertical="center" wrapText="1"/>
    </xf>
    <xf numFmtId="0" fontId="2" fillId="0" borderId="0" xfId="221" applyFont="1" applyAlignment="1">
      <alignment horizontal="center" vertical="center" wrapText="1"/>
    </xf>
    <xf numFmtId="0" fontId="16" fillId="0" borderId="0" xfId="221" applyFont="1" applyAlignment="1">
      <alignment horizontal="left" vertical="center"/>
    </xf>
    <xf numFmtId="0" fontId="20" fillId="0" borderId="1" xfId="15" applyFont="1" applyBorder="1" applyAlignment="1">
      <alignment horizontal="justify" vertical="center" wrapText="1"/>
    </xf>
    <xf numFmtId="0" fontId="20" fillId="0" borderId="2" xfId="15" applyFont="1" applyBorder="1" applyAlignment="1">
      <alignment horizontal="justify" vertical="center" wrapText="1"/>
    </xf>
    <xf numFmtId="0" fontId="20" fillId="0" borderId="4" xfId="15" applyFont="1" applyBorder="1" applyAlignment="1">
      <alignment horizontal="justify" vertical="center" wrapText="1"/>
    </xf>
    <xf numFmtId="0" fontId="20" fillId="0" borderId="0" xfId="15" applyFont="1" applyBorder="1" applyAlignment="1">
      <alignment horizontal="justify" vertical="center" wrapText="1"/>
    </xf>
    <xf numFmtId="0" fontId="20" fillId="0" borderId="27" xfId="15" applyFont="1" applyBorder="1" applyAlignment="1">
      <alignment horizontal="justify" vertical="center" wrapText="1"/>
    </xf>
    <xf numFmtId="0" fontId="20" fillId="0" borderId="23" xfId="15" applyFont="1" applyBorder="1" applyAlignment="1">
      <alignment horizontal="justify" vertical="center" wrapText="1"/>
    </xf>
    <xf numFmtId="0" fontId="11" fillId="0" borderId="42" xfId="15" applyFont="1" applyBorder="1" applyAlignment="1">
      <alignment horizontal="center" vertical="center"/>
    </xf>
    <xf numFmtId="0" fontId="11" fillId="0" borderId="43" xfId="15" applyFont="1" applyBorder="1" applyAlignment="1">
      <alignment horizontal="center" vertical="center"/>
    </xf>
    <xf numFmtId="0" fontId="11" fillId="0" borderId="44" xfId="15" applyFont="1" applyBorder="1" applyAlignment="1">
      <alignment horizontal="center" vertical="center"/>
    </xf>
    <xf numFmtId="0" fontId="16" fillId="0" borderId="6" xfId="16" applyFont="1" applyFill="1" applyBorder="1" applyAlignment="1">
      <alignment horizontal="center" vertical="center" wrapText="1"/>
    </xf>
    <xf numFmtId="0" fontId="18" fillId="0" borderId="6" xfId="17" applyFont="1" applyBorder="1" applyAlignment="1">
      <alignment horizontal="center" vertical="center" wrapText="1"/>
    </xf>
    <xf numFmtId="0" fontId="18" fillId="0" borderId="7" xfId="17" applyFont="1" applyBorder="1" applyAlignment="1">
      <alignment horizontal="center" vertical="center" wrapText="1"/>
    </xf>
    <xf numFmtId="0" fontId="16" fillId="0" borderId="8" xfId="16" applyFont="1" applyFill="1" applyBorder="1" applyAlignment="1">
      <alignment horizontal="center" vertical="center" wrapText="1"/>
    </xf>
    <xf numFmtId="0" fontId="16" fillId="0" borderId="7" xfId="16" applyFont="1" applyFill="1" applyBorder="1" applyAlignment="1">
      <alignment horizontal="center" vertical="center" wrapText="1"/>
    </xf>
    <xf numFmtId="0" fontId="17" fillId="0" borderId="6" xfId="17" applyFill="1" applyBorder="1" applyAlignment="1">
      <alignment horizontal="center" vertical="center" wrapText="1"/>
    </xf>
    <xf numFmtId="0" fontId="17" fillId="0" borderId="47" xfId="17" applyFill="1" applyBorder="1" applyAlignment="1">
      <alignment horizontal="center" vertical="center" wrapText="1"/>
    </xf>
    <xf numFmtId="0" fontId="11" fillId="0" borderId="1" xfId="15" applyFont="1" applyBorder="1" applyAlignment="1">
      <alignment horizontal="center" vertical="center"/>
    </xf>
    <xf numFmtId="0" fontId="11" fillId="0" borderId="2" xfId="15" applyFont="1" applyBorder="1" applyAlignment="1">
      <alignment horizontal="center" vertical="center"/>
    </xf>
    <xf numFmtId="0" fontId="17" fillId="0" borderId="2" xfId="17" applyBorder="1" applyAlignment="1">
      <alignment horizontal="center" vertical="center"/>
    </xf>
    <xf numFmtId="0" fontId="17" fillId="0" borderId="3" xfId="17" applyBorder="1" applyAlignment="1">
      <alignment horizontal="center" vertical="center"/>
    </xf>
    <xf numFmtId="0" fontId="16" fillId="0" borderId="9" xfId="16" applyFont="1" applyFill="1" applyBorder="1" applyAlignment="1">
      <alignment horizontal="center" vertical="center" wrapText="1"/>
    </xf>
    <xf numFmtId="0" fontId="5" fillId="0" borderId="1" xfId="15" applyFont="1" applyBorder="1" applyAlignment="1">
      <alignment horizontal="justify" vertical="center" wrapText="1"/>
    </xf>
    <xf numFmtId="0" fontId="5" fillId="0" borderId="2" xfId="15" applyBorder="1" applyAlignment="1">
      <alignment horizontal="justify" vertical="center" wrapText="1"/>
    </xf>
    <xf numFmtId="0" fontId="17" fillId="0" borderId="2" xfId="17" applyBorder="1" applyAlignment="1">
      <alignment horizontal="justify" vertical="center" wrapText="1"/>
    </xf>
    <xf numFmtId="0" fontId="17" fillId="0" borderId="3" xfId="17" applyBorder="1" applyAlignment="1">
      <alignment horizontal="justify" vertical="center" wrapText="1"/>
    </xf>
    <xf numFmtId="0" fontId="5" fillId="0" borderId="4" xfId="15" applyBorder="1" applyAlignment="1">
      <alignment horizontal="justify" vertical="center" wrapText="1"/>
    </xf>
    <xf numFmtId="0" fontId="5" fillId="0" borderId="0" xfId="15" applyBorder="1" applyAlignment="1">
      <alignment horizontal="justify" vertical="center" wrapText="1"/>
    </xf>
    <xf numFmtId="0" fontId="17" fillId="0" borderId="0" xfId="17" applyBorder="1" applyAlignment="1">
      <alignment horizontal="justify" vertical="center" wrapText="1"/>
    </xf>
    <xf numFmtId="0" fontId="17" fillId="0" borderId="5" xfId="17" applyBorder="1" applyAlignment="1">
      <alignment horizontal="justify" vertical="center" wrapText="1"/>
    </xf>
    <xf numFmtId="0" fontId="5" fillId="0" borderId="27" xfId="15" applyBorder="1" applyAlignment="1">
      <alignment horizontal="justify" vertical="center" wrapText="1"/>
    </xf>
    <xf numFmtId="0" fontId="5" fillId="0" borderId="23" xfId="15" applyBorder="1" applyAlignment="1">
      <alignment horizontal="justify" vertical="center" wrapText="1"/>
    </xf>
    <xf numFmtId="0" fontId="17" fillId="0" borderId="23" xfId="17" applyBorder="1" applyAlignment="1">
      <alignment horizontal="justify" vertical="center" wrapText="1"/>
    </xf>
    <xf numFmtId="0" fontId="17" fillId="0" borderId="26" xfId="17" applyBorder="1" applyAlignment="1">
      <alignment horizontal="justify" vertical="center" wrapText="1"/>
    </xf>
    <xf numFmtId="0" fontId="11" fillId="0" borderId="3" xfId="15" applyFont="1" applyBorder="1" applyAlignment="1">
      <alignment horizontal="center" vertical="center"/>
    </xf>
    <xf numFmtId="0" fontId="5" fillId="0" borderId="1" xfId="15" applyBorder="1" applyAlignment="1">
      <alignment horizontal="justify" vertical="center" wrapText="1"/>
    </xf>
    <xf numFmtId="0" fontId="5" fillId="0" borderId="3" xfId="15" applyBorder="1" applyAlignment="1">
      <alignment horizontal="justify" vertical="center" wrapText="1"/>
    </xf>
    <xf numFmtId="0" fontId="5" fillId="0" borderId="5" xfId="15" applyBorder="1" applyAlignment="1">
      <alignment horizontal="justify" vertical="center" wrapText="1"/>
    </xf>
    <xf numFmtId="0" fontId="5" fillId="0" borderId="26" xfId="15" applyBorder="1" applyAlignment="1">
      <alignment horizontal="justify" vertical="center" wrapText="1"/>
    </xf>
    <xf numFmtId="0" fontId="3" fillId="0" borderId="0" xfId="221" applyFont="1" applyAlignment="1">
      <alignment horizontal="center"/>
    </xf>
    <xf numFmtId="0" fontId="3" fillId="0" borderId="0" xfId="221" applyFont="1" applyBorder="1" applyAlignment="1">
      <alignment horizontal="center"/>
    </xf>
  </cellXfs>
  <cellStyles count="283">
    <cellStyle name="20% - Accent1" xfId="20" xr:uid="{00000000-0005-0000-0000-000000000000}"/>
    <cellStyle name="20% - Accent1 2" xfId="174" xr:uid="{00000000-0005-0000-0000-000001000000}"/>
    <cellStyle name="20% - Accent2" xfId="21" xr:uid="{00000000-0005-0000-0000-000002000000}"/>
    <cellStyle name="20% - Accent2 2" xfId="175" xr:uid="{00000000-0005-0000-0000-000003000000}"/>
    <cellStyle name="20% - Accent3" xfId="22" xr:uid="{00000000-0005-0000-0000-000004000000}"/>
    <cellStyle name="20% - Accent3 2" xfId="176" xr:uid="{00000000-0005-0000-0000-000005000000}"/>
    <cellStyle name="20% - Accent4" xfId="23" xr:uid="{00000000-0005-0000-0000-000006000000}"/>
    <cellStyle name="20% - Accent4 2" xfId="177" xr:uid="{00000000-0005-0000-0000-000007000000}"/>
    <cellStyle name="20% - Accent5" xfId="24" xr:uid="{00000000-0005-0000-0000-000008000000}"/>
    <cellStyle name="20% - Accent5 2" xfId="178" xr:uid="{00000000-0005-0000-0000-000009000000}"/>
    <cellStyle name="20% - Accent6" xfId="25" xr:uid="{00000000-0005-0000-0000-00000A000000}"/>
    <cellStyle name="20% - Accent6 2" xfId="179" xr:uid="{00000000-0005-0000-0000-00000B000000}"/>
    <cellStyle name="40% - Accent1" xfId="26" xr:uid="{00000000-0005-0000-0000-00000C000000}"/>
    <cellStyle name="40% - Accent1 2" xfId="180" xr:uid="{00000000-0005-0000-0000-00000D000000}"/>
    <cellStyle name="40% - Accent2" xfId="27" xr:uid="{00000000-0005-0000-0000-00000E000000}"/>
    <cellStyle name="40% - Accent2 2" xfId="181" xr:uid="{00000000-0005-0000-0000-00000F000000}"/>
    <cellStyle name="40% - Accent3" xfId="28" xr:uid="{00000000-0005-0000-0000-000010000000}"/>
    <cellStyle name="40% - Accent3 2" xfId="182" xr:uid="{00000000-0005-0000-0000-000011000000}"/>
    <cellStyle name="40% - Accent4" xfId="29" xr:uid="{00000000-0005-0000-0000-000012000000}"/>
    <cellStyle name="40% - Accent4 2" xfId="183" xr:uid="{00000000-0005-0000-0000-000013000000}"/>
    <cellStyle name="40% - Accent5" xfId="30" xr:uid="{00000000-0005-0000-0000-000014000000}"/>
    <cellStyle name="40% - Accent5 2" xfId="184" xr:uid="{00000000-0005-0000-0000-000015000000}"/>
    <cellStyle name="40% - Accent6" xfId="31" xr:uid="{00000000-0005-0000-0000-000016000000}"/>
    <cellStyle name="40% - Accent6 2" xfId="185" xr:uid="{00000000-0005-0000-0000-000017000000}"/>
    <cellStyle name="60% - Accent1" xfId="32" xr:uid="{00000000-0005-0000-0000-000018000000}"/>
    <cellStyle name="60% - Accent1 2" xfId="186" xr:uid="{00000000-0005-0000-0000-000019000000}"/>
    <cellStyle name="60% - Accent2" xfId="33" xr:uid="{00000000-0005-0000-0000-00001A000000}"/>
    <cellStyle name="60% - Accent2 2" xfId="187" xr:uid="{00000000-0005-0000-0000-00001B000000}"/>
    <cellStyle name="60% - Accent3" xfId="34" xr:uid="{00000000-0005-0000-0000-00001C000000}"/>
    <cellStyle name="60% - Accent3 2" xfId="188" xr:uid="{00000000-0005-0000-0000-00001D000000}"/>
    <cellStyle name="60% - Accent4" xfId="35" xr:uid="{00000000-0005-0000-0000-00001E000000}"/>
    <cellStyle name="60% - Accent4 2" xfId="189" xr:uid="{00000000-0005-0000-0000-00001F000000}"/>
    <cellStyle name="60% - Accent5" xfId="36" xr:uid="{00000000-0005-0000-0000-000020000000}"/>
    <cellStyle name="60% - Accent5 2" xfId="190" xr:uid="{00000000-0005-0000-0000-000021000000}"/>
    <cellStyle name="60% - Accent6" xfId="37" xr:uid="{00000000-0005-0000-0000-000022000000}"/>
    <cellStyle name="60% - Accent6 2" xfId="191" xr:uid="{00000000-0005-0000-0000-000023000000}"/>
    <cellStyle name="Accent1 2" xfId="192" xr:uid="{00000000-0005-0000-0000-000024000000}"/>
    <cellStyle name="Accent2 2" xfId="193" xr:uid="{00000000-0005-0000-0000-000025000000}"/>
    <cellStyle name="Accent3 2" xfId="194" xr:uid="{00000000-0005-0000-0000-000026000000}"/>
    <cellStyle name="Accent4 2" xfId="195" xr:uid="{00000000-0005-0000-0000-000027000000}"/>
    <cellStyle name="Accent5 2" xfId="196" xr:uid="{00000000-0005-0000-0000-000028000000}"/>
    <cellStyle name="Accent6 2" xfId="197" xr:uid="{00000000-0005-0000-0000-000029000000}"/>
    <cellStyle name="Bad" xfId="38" xr:uid="{00000000-0005-0000-0000-00002A000000}"/>
    <cellStyle name="Bad 2" xfId="198" xr:uid="{00000000-0005-0000-0000-00002B000000}"/>
    <cellStyle name="Calculation" xfId="39" xr:uid="{00000000-0005-0000-0000-00002C000000}"/>
    <cellStyle name="Calculation 2" xfId="199" xr:uid="{00000000-0005-0000-0000-00002D000000}"/>
    <cellStyle name="Check Cell" xfId="40" xr:uid="{00000000-0005-0000-0000-00002E000000}"/>
    <cellStyle name="Check Cell 2" xfId="200" xr:uid="{00000000-0005-0000-0000-00002F000000}"/>
    <cellStyle name="Commentaire" xfId="201" xr:uid="{00000000-0005-0000-0000-000030000000}"/>
    <cellStyle name="Date" xfId="41" xr:uid="{00000000-0005-0000-0000-000031000000}"/>
    <cellStyle name="En-tête 1" xfId="42" xr:uid="{00000000-0005-0000-0000-000032000000}"/>
    <cellStyle name="En-tête 2" xfId="43" xr:uid="{00000000-0005-0000-0000-000033000000}"/>
    <cellStyle name="Explanatory Text" xfId="44" xr:uid="{00000000-0005-0000-0000-000034000000}"/>
    <cellStyle name="Explanatory Text 2" xfId="202" xr:uid="{00000000-0005-0000-0000-000035000000}"/>
    <cellStyle name="Financier0" xfId="45" xr:uid="{00000000-0005-0000-0000-000036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279" builtinId="9" hidden="1"/>
    <cellStyle name="Followed Hyperlink" xfId="280" builtinId="9" hidden="1"/>
    <cellStyle name="Followed Hyperlink" xfId="281" builtinId="9" hidden="1"/>
    <cellStyle name="Good" xfId="46" xr:uid="{00000000-0005-0000-0000-00009A000000}"/>
    <cellStyle name="Good 2" xfId="203" xr:uid="{00000000-0005-0000-0000-00009B000000}"/>
    <cellStyle name="Heading 1" xfId="47" xr:uid="{00000000-0005-0000-0000-00009C000000}"/>
    <cellStyle name="Heading 1 2" xfId="204" xr:uid="{00000000-0005-0000-0000-00009D000000}"/>
    <cellStyle name="Heading 2" xfId="48" xr:uid="{00000000-0005-0000-0000-00009E000000}"/>
    <cellStyle name="Heading 2 2" xfId="205" xr:uid="{00000000-0005-0000-0000-00009F000000}"/>
    <cellStyle name="Heading 3" xfId="49" xr:uid="{00000000-0005-0000-0000-0000A0000000}"/>
    <cellStyle name="Heading 3 2" xfId="206" xr:uid="{00000000-0005-0000-0000-0000A1000000}"/>
    <cellStyle name="Heading 4" xfId="50" xr:uid="{00000000-0005-0000-0000-0000A2000000}"/>
    <cellStyle name="Heading 4 2" xfId="207" xr:uid="{00000000-0005-0000-0000-0000A300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cellStyle name="Input" xfId="51" xr:uid="{00000000-0005-0000-0000-0000AB000000}"/>
    <cellStyle name="Input 2" xfId="208" xr:uid="{00000000-0005-0000-0000-0000AC000000}"/>
    <cellStyle name="Lien hypertexte 2" xfId="52" xr:uid="{00000000-0005-0000-0000-0000AD000000}"/>
    <cellStyle name="Lien hypertexte 3" xfId="209" xr:uid="{00000000-0005-0000-0000-0000AE000000}"/>
    <cellStyle name="Linked Cell" xfId="53" xr:uid="{00000000-0005-0000-0000-0000AF000000}"/>
    <cellStyle name="Linked Cell 2" xfId="210" xr:uid="{00000000-0005-0000-0000-0000B0000000}"/>
    <cellStyle name="Milliers 2" xfId="211" xr:uid="{00000000-0005-0000-0000-0000B1000000}"/>
    <cellStyle name="Milliers 3" xfId="212" xr:uid="{00000000-0005-0000-0000-0000B2000000}"/>
    <cellStyle name="Monétaire0" xfId="54" xr:uid="{00000000-0005-0000-0000-0000B3000000}"/>
    <cellStyle name="Motif" xfId="55" xr:uid="{00000000-0005-0000-0000-0000B4000000}"/>
    <cellStyle name="Neutral" xfId="56" xr:uid="{00000000-0005-0000-0000-0000B5000000}"/>
    <cellStyle name="Neutral 2" xfId="213" xr:uid="{00000000-0005-0000-0000-0000B6000000}"/>
    <cellStyle name="Normal" xfId="0" builtinId="0"/>
    <cellStyle name="Normal 10" xfId="214" xr:uid="{00000000-0005-0000-0000-0000B8000000}"/>
    <cellStyle name="Normal 10 2" xfId="215" xr:uid="{00000000-0005-0000-0000-0000B9000000}"/>
    <cellStyle name="Normal 10 2 2" xfId="216" xr:uid="{00000000-0005-0000-0000-0000BA000000}"/>
    <cellStyle name="Normal 10 3" xfId="217" xr:uid="{00000000-0005-0000-0000-0000BB000000}"/>
    <cellStyle name="Normal 10 4" xfId="218" xr:uid="{00000000-0005-0000-0000-0000BC000000}"/>
    <cellStyle name="Normal 10 4 2" xfId="219" xr:uid="{00000000-0005-0000-0000-0000BD000000}"/>
    <cellStyle name="Normal 10 5" xfId="220" xr:uid="{00000000-0005-0000-0000-0000BE000000}"/>
    <cellStyle name="Normal 11" xfId="221" xr:uid="{00000000-0005-0000-0000-0000BF000000}"/>
    <cellStyle name="Normal 11 2" xfId="222" xr:uid="{00000000-0005-0000-0000-0000C0000000}"/>
    <cellStyle name="Normal 11 2 2" xfId="223" xr:uid="{00000000-0005-0000-0000-0000C1000000}"/>
    <cellStyle name="Normal 11 3" xfId="224" xr:uid="{00000000-0005-0000-0000-0000C2000000}"/>
    <cellStyle name="Normal 12" xfId="225" xr:uid="{00000000-0005-0000-0000-0000C3000000}"/>
    <cellStyle name="Normal 12 2" xfId="226" xr:uid="{00000000-0005-0000-0000-0000C4000000}"/>
    <cellStyle name="Normal 13" xfId="227" xr:uid="{00000000-0005-0000-0000-0000C5000000}"/>
    <cellStyle name="Normal 13 2" xfId="228" xr:uid="{00000000-0005-0000-0000-0000C6000000}"/>
    <cellStyle name="Normal 13 3" xfId="229" xr:uid="{00000000-0005-0000-0000-0000C7000000}"/>
    <cellStyle name="Normal 13 4" xfId="230" xr:uid="{00000000-0005-0000-0000-0000C8000000}"/>
    <cellStyle name="Normal 14" xfId="231" xr:uid="{00000000-0005-0000-0000-0000C9000000}"/>
    <cellStyle name="Normal 15" xfId="232" xr:uid="{00000000-0005-0000-0000-0000CA000000}"/>
    <cellStyle name="Normal 16" xfId="233" xr:uid="{00000000-0005-0000-0000-0000CB000000}"/>
    <cellStyle name="Normal 17" xfId="234" xr:uid="{00000000-0005-0000-0000-0000CC000000}"/>
    <cellStyle name="Normal 18" xfId="235" xr:uid="{00000000-0005-0000-0000-0000CD000000}"/>
    <cellStyle name="Normal 2" xfId="15" xr:uid="{00000000-0005-0000-0000-0000CE000000}"/>
    <cellStyle name="Normal 2 2" xfId="57" xr:uid="{00000000-0005-0000-0000-0000CF000000}"/>
    <cellStyle name="Normal 2 2 2" xfId="166" xr:uid="{00000000-0005-0000-0000-0000D0000000}"/>
    <cellStyle name="Normal 2 3" xfId="58" xr:uid="{00000000-0005-0000-0000-0000D1000000}"/>
    <cellStyle name="Normal 2 4" xfId="59" xr:uid="{00000000-0005-0000-0000-0000D2000000}"/>
    <cellStyle name="Normal 2 4 2" xfId="236" xr:uid="{00000000-0005-0000-0000-0000D3000000}"/>
    <cellStyle name="Normal 2 4 3" xfId="237" xr:uid="{00000000-0005-0000-0000-0000D4000000}"/>
    <cellStyle name="Normal 2 5" xfId="238" xr:uid="{00000000-0005-0000-0000-0000D5000000}"/>
    <cellStyle name="Normal 2_AccumulationEquation" xfId="16" xr:uid="{00000000-0005-0000-0000-0000D6000000}"/>
    <cellStyle name="Normal 3" xfId="17" xr:uid="{00000000-0005-0000-0000-0000D7000000}"/>
    <cellStyle name="Normal 3 2" xfId="239" xr:uid="{00000000-0005-0000-0000-0000D8000000}"/>
    <cellStyle name="Normal 3 2 2" xfId="240" xr:uid="{00000000-0005-0000-0000-0000D9000000}"/>
    <cellStyle name="Normal 4" xfId="60" xr:uid="{00000000-0005-0000-0000-0000DA000000}"/>
    <cellStyle name="Normal 4 2" xfId="241" xr:uid="{00000000-0005-0000-0000-0000DB000000}"/>
    <cellStyle name="Normal 5" xfId="61" xr:uid="{00000000-0005-0000-0000-0000DC000000}"/>
    <cellStyle name="Normal 6" xfId="62" xr:uid="{00000000-0005-0000-0000-0000DD000000}"/>
    <cellStyle name="Normal 7" xfId="63" xr:uid="{00000000-0005-0000-0000-0000DE000000}"/>
    <cellStyle name="Normal 8" xfId="86" xr:uid="{00000000-0005-0000-0000-0000DF000000}"/>
    <cellStyle name="Normal 8 2" xfId="242" xr:uid="{00000000-0005-0000-0000-0000E0000000}"/>
    <cellStyle name="Normal 9" xfId="103" xr:uid="{00000000-0005-0000-0000-0000E1000000}"/>
    <cellStyle name="Normal_TabAnnexeB" xfId="19" xr:uid="{00000000-0005-0000-0000-0000E2000000}"/>
    <cellStyle name="Note" xfId="64" xr:uid="{00000000-0005-0000-0000-0000E3000000}"/>
    <cellStyle name="Note 2" xfId="243" xr:uid="{00000000-0005-0000-0000-0000E4000000}"/>
    <cellStyle name="Output" xfId="65" xr:uid="{00000000-0005-0000-0000-0000E5000000}"/>
    <cellStyle name="Output 2" xfId="244" xr:uid="{00000000-0005-0000-0000-0000E6000000}"/>
    <cellStyle name="Percent" xfId="1" builtinId="5"/>
    <cellStyle name="Percent 2" xfId="18" xr:uid="{00000000-0005-0000-0000-0000E8000000}"/>
    <cellStyle name="Percent 2 2" xfId="245" xr:uid="{00000000-0005-0000-0000-0000E9000000}"/>
    <cellStyle name="Percent 2 3" xfId="246" xr:uid="{00000000-0005-0000-0000-0000EA000000}"/>
    <cellStyle name="Percent 3" xfId="282" xr:uid="{00000000-0005-0000-0000-0000EB000000}"/>
    <cellStyle name="Pourcentage 10" xfId="247" xr:uid="{00000000-0005-0000-0000-0000EC000000}"/>
    <cellStyle name="Pourcentage 10 2" xfId="248" xr:uid="{00000000-0005-0000-0000-0000ED000000}"/>
    <cellStyle name="Pourcentage 10 2 2" xfId="249" xr:uid="{00000000-0005-0000-0000-0000EE000000}"/>
    <cellStyle name="Pourcentage 10 3" xfId="250" xr:uid="{00000000-0005-0000-0000-0000EF000000}"/>
    <cellStyle name="Pourcentage 11" xfId="251" xr:uid="{00000000-0005-0000-0000-0000F0000000}"/>
    <cellStyle name="Pourcentage 12" xfId="252" xr:uid="{00000000-0005-0000-0000-0000F1000000}"/>
    <cellStyle name="Pourcentage 12 2" xfId="253" xr:uid="{00000000-0005-0000-0000-0000F2000000}"/>
    <cellStyle name="Pourcentage 13" xfId="254" xr:uid="{00000000-0005-0000-0000-0000F3000000}"/>
    <cellStyle name="Pourcentage 13 2" xfId="255" xr:uid="{00000000-0005-0000-0000-0000F4000000}"/>
    <cellStyle name="Pourcentage 14" xfId="256" xr:uid="{00000000-0005-0000-0000-0000F5000000}"/>
    <cellStyle name="Pourcentage 15" xfId="257" xr:uid="{00000000-0005-0000-0000-0000F6000000}"/>
    <cellStyle name="Pourcentage 16" xfId="258" xr:uid="{00000000-0005-0000-0000-0000F7000000}"/>
    <cellStyle name="Pourcentage 2" xfId="66" xr:uid="{00000000-0005-0000-0000-0000F8000000}"/>
    <cellStyle name="Pourcentage 2 2" xfId="67" xr:uid="{00000000-0005-0000-0000-0000F9000000}"/>
    <cellStyle name="Pourcentage 2 3" xfId="259" xr:uid="{00000000-0005-0000-0000-0000FA000000}"/>
    <cellStyle name="Pourcentage 2 3 2" xfId="260" xr:uid="{00000000-0005-0000-0000-0000FB000000}"/>
    <cellStyle name="Pourcentage 2 3 2 2" xfId="261" xr:uid="{00000000-0005-0000-0000-0000FC000000}"/>
    <cellStyle name="Pourcentage 2 3 3" xfId="262" xr:uid="{00000000-0005-0000-0000-0000FD000000}"/>
    <cellStyle name="Pourcentage 2 4" xfId="263" xr:uid="{00000000-0005-0000-0000-0000FE000000}"/>
    <cellStyle name="Pourcentage 3" xfId="68" xr:uid="{00000000-0005-0000-0000-0000FF000000}"/>
    <cellStyle name="Pourcentage 3 2" xfId="264" xr:uid="{00000000-0005-0000-0000-000000010000}"/>
    <cellStyle name="Pourcentage 4" xfId="69" xr:uid="{00000000-0005-0000-0000-000001010000}"/>
    <cellStyle name="Pourcentage 5" xfId="70" xr:uid="{00000000-0005-0000-0000-000002010000}"/>
    <cellStyle name="Pourcentage 5 2" xfId="71" xr:uid="{00000000-0005-0000-0000-000003010000}"/>
    <cellStyle name="Pourcentage 6" xfId="72" xr:uid="{00000000-0005-0000-0000-000004010000}"/>
    <cellStyle name="Pourcentage 6 2" xfId="73" xr:uid="{00000000-0005-0000-0000-000005010000}"/>
    <cellStyle name="Pourcentage 6 2 2" xfId="265" xr:uid="{00000000-0005-0000-0000-000006010000}"/>
    <cellStyle name="Pourcentage 7" xfId="74" xr:uid="{00000000-0005-0000-0000-000007010000}"/>
    <cellStyle name="Pourcentage 8" xfId="161" xr:uid="{00000000-0005-0000-0000-000008010000}"/>
    <cellStyle name="Pourcentage 9" xfId="266" xr:uid="{00000000-0005-0000-0000-000009010000}"/>
    <cellStyle name="Pourcentage 9 2" xfId="267" xr:uid="{00000000-0005-0000-0000-00000A010000}"/>
    <cellStyle name="Pourcentage 9 2 2" xfId="268" xr:uid="{00000000-0005-0000-0000-00000B010000}"/>
    <cellStyle name="Satisfaisant" xfId="269" xr:uid="{00000000-0005-0000-0000-00000C010000}"/>
    <cellStyle name="Standard 11" xfId="270" xr:uid="{00000000-0005-0000-0000-00000D010000}"/>
    <cellStyle name="Standard_2 + 3" xfId="75" xr:uid="{00000000-0005-0000-0000-00000E010000}"/>
    <cellStyle name="style_col_headings" xfId="76" xr:uid="{00000000-0005-0000-0000-00000F010000}"/>
    <cellStyle name="Title" xfId="77" xr:uid="{00000000-0005-0000-0000-000010010000}"/>
    <cellStyle name="Titre" xfId="271" xr:uid="{00000000-0005-0000-0000-000011010000}"/>
    <cellStyle name="Titre 1" xfId="272" xr:uid="{00000000-0005-0000-0000-000012010000}"/>
    <cellStyle name="Titre 2" xfId="273" xr:uid="{00000000-0005-0000-0000-000013010000}"/>
    <cellStyle name="Titre 3" xfId="274" xr:uid="{00000000-0005-0000-0000-000014010000}"/>
    <cellStyle name="Titre 4" xfId="275" xr:uid="{00000000-0005-0000-0000-000015010000}"/>
    <cellStyle name="Total 2" xfId="276" xr:uid="{00000000-0005-0000-0000-000016010000}"/>
    <cellStyle name="Vérification" xfId="277" xr:uid="{00000000-0005-0000-0000-000017010000}"/>
    <cellStyle name="Virgule fixe" xfId="78" xr:uid="{00000000-0005-0000-0000-000018010000}"/>
    <cellStyle name="Warning Text" xfId="79" xr:uid="{00000000-0005-0000-0000-000019010000}"/>
    <cellStyle name="Warning Text 2" xfId="278" xr:uid="{00000000-0005-0000-0000-00001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3.xml"/><Relationship Id="rId18" Type="http://schemas.openxmlformats.org/officeDocument/2006/relationships/worksheet" Target="worksheets/sheet5.xml"/><Relationship Id="rId26" Type="http://schemas.openxmlformats.org/officeDocument/2006/relationships/chartsheet" Target="chartsheets/sheet14.xml"/><Relationship Id="rId21" Type="http://schemas.openxmlformats.org/officeDocument/2006/relationships/worksheet" Target="worksheets/sheet8.xml"/><Relationship Id="rId34" Type="http://schemas.openxmlformats.org/officeDocument/2006/relationships/worksheet" Target="worksheets/sheet20.xml"/><Relationship Id="rId7" Type="http://schemas.openxmlformats.org/officeDocument/2006/relationships/chartsheet" Target="chartsheets/sheet7.xml"/><Relationship Id="rId12" Type="http://schemas.openxmlformats.org/officeDocument/2006/relationships/chartsheet" Target="chartsheets/sheet12.xml"/><Relationship Id="rId17" Type="http://schemas.openxmlformats.org/officeDocument/2006/relationships/worksheet" Target="worksheets/sheet4.xml"/><Relationship Id="rId25" Type="http://schemas.openxmlformats.org/officeDocument/2006/relationships/worksheet" Target="worksheets/sheet12.xml"/><Relationship Id="rId33" Type="http://schemas.openxmlformats.org/officeDocument/2006/relationships/worksheet" Target="worksheets/sheet19.xml"/><Relationship Id="rId38"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worksheet" Target="worksheets/sheet3.xml"/><Relationship Id="rId20" Type="http://schemas.openxmlformats.org/officeDocument/2006/relationships/worksheet" Target="worksheets/sheet7.xml"/><Relationship Id="rId29" Type="http://schemas.openxmlformats.org/officeDocument/2006/relationships/worksheet" Target="worksheets/sheet15.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chartsheet" Target="chartsheets/sheet11.xml"/><Relationship Id="rId24" Type="http://schemas.openxmlformats.org/officeDocument/2006/relationships/worksheet" Target="worksheets/sheet11.xml"/><Relationship Id="rId32" Type="http://schemas.openxmlformats.org/officeDocument/2006/relationships/worksheet" Target="worksheets/sheet18.xml"/><Relationship Id="rId37" Type="http://schemas.openxmlformats.org/officeDocument/2006/relationships/sharedStrings" Target="sharedStrings.xml"/><Relationship Id="rId5" Type="http://schemas.openxmlformats.org/officeDocument/2006/relationships/chartsheet" Target="chartsheets/sheet5.xml"/><Relationship Id="rId15" Type="http://schemas.openxmlformats.org/officeDocument/2006/relationships/worksheet" Target="worksheets/sheet2.xml"/><Relationship Id="rId23" Type="http://schemas.openxmlformats.org/officeDocument/2006/relationships/worksheet" Target="worksheets/sheet10.xml"/><Relationship Id="rId28" Type="http://schemas.openxmlformats.org/officeDocument/2006/relationships/worksheet" Target="worksheets/sheet14.xml"/><Relationship Id="rId36" Type="http://schemas.openxmlformats.org/officeDocument/2006/relationships/styles" Target="styles.xml"/><Relationship Id="rId10" Type="http://schemas.openxmlformats.org/officeDocument/2006/relationships/chartsheet" Target="chartsheets/sheet10.xml"/><Relationship Id="rId19" Type="http://schemas.openxmlformats.org/officeDocument/2006/relationships/worksheet" Target="worksheets/sheet6.xml"/><Relationship Id="rId31" Type="http://schemas.openxmlformats.org/officeDocument/2006/relationships/worksheet" Target="worksheets/sheet17.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worksheet" Target="worksheets/sheet1.xml"/><Relationship Id="rId22" Type="http://schemas.openxmlformats.org/officeDocument/2006/relationships/worksheet" Target="worksheets/sheet9.xml"/><Relationship Id="rId27" Type="http://schemas.openxmlformats.org/officeDocument/2006/relationships/worksheet" Target="worksheets/sheet13.xml"/><Relationship Id="rId30" Type="http://schemas.openxmlformats.org/officeDocument/2006/relationships/worksheet" Target="worksheets/sheet16.xml"/><Relationship Id="rId35" Type="http://schemas.openxmlformats.org/officeDocument/2006/relationships/theme" Target="theme/theme1.xml"/><Relationship Id="rId8" Type="http://schemas.openxmlformats.org/officeDocument/2006/relationships/chartsheet" Target="chartsheets/sheet8.xml"/><Relationship Id="rId3" Type="http://schemas.openxmlformats.org/officeDocument/2006/relationships/chartsheet" Target="chartsheets/sheet3.xml"/></Relationships>
</file>

<file path=xl/charts/_rels/chart12.xml.rels><?xml version="1.0" encoding="UTF-8" standalone="yes"?>
<Relationships xmlns="http://schemas.openxmlformats.org/package/2006/relationships"><Relationship Id="rId2" Type="http://schemas.openxmlformats.org/officeDocument/2006/relationships/chartUserShapes" Target="../drawings/drawing20.xml"/><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0.1% wealth share in the United States</a:t>
            </a:r>
          </a:p>
          <a:p>
            <a:pPr>
              <a:defRPr/>
            </a:pPr>
            <a:r>
              <a:rPr lang="fr-FR" sz="2000" b="0"/>
              <a:t>(capitalized</a:t>
            </a:r>
            <a:r>
              <a:rPr lang="fr-FR" sz="2000" b="0" baseline="0"/>
              <a:t> incomes, equal-split adults)</a:t>
            </a:r>
            <a:endParaRPr lang="fr-FR" sz="2000" b="0"/>
          </a:p>
        </c:rich>
      </c:tx>
      <c:layout>
        <c:manualLayout>
          <c:xMode val="edge"/>
          <c:yMode val="edge"/>
          <c:x val="0.25883889745370398"/>
          <c:y val="0"/>
        </c:manualLayout>
      </c:layout>
      <c:overlay val="0"/>
    </c:title>
    <c:autoTitleDeleted val="0"/>
    <c:plotArea>
      <c:layout>
        <c:manualLayout>
          <c:layoutTarget val="inner"/>
          <c:xMode val="edge"/>
          <c:yMode val="edge"/>
          <c:x val="0.1013097162371"/>
          <c:y val="6.0185185185185203E-2"/>
          <c:w val="0.87476035511110894"/>
          <c:h val="0.81662272051708495"/>
        </c:manualLayout>
      </c:layout>
      <c:lineChart>
        <c:grouping val="standard"/>
        <c:varyColors val="0"/>
        <c:ser>
          <c:idx val="1"/>
          <c:order val="0"/>
          <c:tx>
            <c:strRef>
              <c:f>DataF1!$B$4</c:f>
              <c:strCache>
                <c:ptCount val="1"/>
                <c:pt idx="0">
                  <c:v>Saez-Zucman, equal-split adults, mixed method for capital gains</c:v>
                </c:pt>
              </c:strCache>
            </c:strRef>
          </c:tx>
          <c:spPr>
            <a:ln w="25400">
              <a:solidFill>
                <a:schemeClr val="tx1"/>
              </a:solidFill>
            </a:ln>
            <a:effectLst/>
          </c:spPr>
          <c:marker>
            <c:symbol val="circle"/>
            <c:size val="10"/>
            <c:spPr>
              <a:solidFill>
                <a:schemeClr val="bg1"/>
              </a:solidFill>
              <a:ln>
                <a:solidFill>
                  <a:schemeClr val="tx1"/>
                </a:solidFill>
              </a:ln>
              <a:effectLst/>
            </c:spPr>
          </c:marker>
          <c:cat>
            <c:numRef>
              <c:f>DataF1!$A$5:$A$115</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DataF1!$B$5:$B$115</c:f>
              <c:numCache>
                <c:formatCode>General</c:formatCode>
                <c:ptCount val="111"/>
                <c:pt idx="7" formatCode="0.0%">
                  <c:v>0.21276308729101739</c:v>
                </c:pt>
                <c:pt idx="8" formatCode="0.0%">
                  <c:v>0.16713488049278025</c:v>
                </c:pt>
                <c:pt idx="9" formatCode="0.0%">
                  <c:v>0.17445598522589123</c:v>
                </c:pt>
                <c:pt idx="10" formatCode="0.0%">
                  <c:v>0.13671814983565136</c:v>
                </c:pt>
                <c:pt idx="11" formatCode="0.0%">
                  <c:v>0.14567004964610877</c:v>
                </c:pt>
                <c:pt idx="12" formatCode="0.0%">
                  <c:v>0.168594679795498</c:v>
                </c:pt>
                <c:pt idx="13" formatCode="0.0%">
                  <c:v>0.14334148557505205</c:v>
                </c:pt>
                <c:pt idx="14" formatCode="0.0%">
                  <c:v>0.15625762211447952</c:v>
                </c:pt>
                <c:pt idx="15" formatCode="0.0%">
                  <c:v>0.17367977133029042</c:v>
                </c:pt>
                <c:pt idx="16" formatCode="0.0%">
                  <c:v>0.18710156101891207</c:v>
                </c:pt>
                <c:pt idx="17" formatCode="0.0%">
                  <c:v>0.20336927146012443</c:v>
                </c:pt>
                <c:pt idx="18" formatCode="0.0%">
                  <c:v>0.2308892661768758</c:v>
                </c:pt>
                <c:pt idx="19" formatCode="0.0%">
                  <c:v>0.23991519361196406</c:v>
                </c:pt>
                <c:pt idx="20" formatCode="0.0%">
                  <c:v>0.19080159045464321</c:v>
                </c:pt>
                <c:pt idx="21" formatCode="0.0%">
                  <c:v>0.15607489166906618</c:v>
                </c:pt>
                <c:pt idx="22" formatCode="0.0%">
                  <c:v>0.16121374578197595</c:v>
                </c:pt>
                <c:pt idx="23" formatCode="0.0%">
                  <c:v>0.1804024157896012</c:v>
                </c:pt>
                <c:pt idx="24" formatCode="0.0%">
                  <c:v>0.17841365793545322</c:v>
                </c:pt>
                <c:pt idx="25" formatCode="0.0%">
                  <c:v>0.17747168901878302</c:v>
                </c:pt>
                <c:pt idx="26" formatCode="0.0%">
                  <c:v>0.18362821632693058</c:v>
                </c:pt>
                <c:pt idx="27" formatCode="0.0%">
                  <c:v>0.18435323179151319</c:v>
                </c:pt>
                <c:pt idx="28" formatCode="0.0%">
                  <c:v>0.16285081404152099</c:v>
                </c:pt>
                <c:pt idx="29" formatCode="0.0%">
                  <c:v>0.16294157105976623</c:v>
                </c:pt>
                <c:pt idx="30" formatCode="0.0%">
                  <c:v>0.14743442700964593</c:v>
                </c:pt>
                <c:pt idx="31" formatCode="0.0%">
                  <c:v>0.1273056675657197</c:v>
                </c:pt>
                <c:pt idx="32" formatCode="0.0%">
                  <c:v>0.12157109250216208</c:v>
                </c:pt>
                <c:pt idx="33" formatCode="0.0%">
                  <c:v>0.11656607925677459</c:v>
                </c:pt>
                <c:pt idx="34" formatCode="0.0%">
                  <c:v>0.10486177710777095</c:v>
                </c:pt>
                <c:pt idx="35" formatCode="0.0%">
                  <c:v>0.10308300145190311</c:v>
                </c:pt>
                <c:pt idx="36" formatCode="0.0%">
                  <c:v>9.5629962874328373E-2</c:v>
                </c:pt>
                <c:pt idx="37" formatCode="0.0%">
                  <c:v>9.4702619381808781E-2</c:v>
                </c:pt>
                <c:pt idx="38" formatCode="0.0%">
                  <c:v>9.3514243484770526E-2</c:v>
                </c:pt>
                <c:pt idx="39" formatCode="0.0%">
                  <c:v>9.0701205320084646E-2</c:v>
                </c:pt>
                <c:pt idx="40" formatCode="0.0%">
                  <c:v>9.6208304060698482E-2</c:v>
                </c:pt>
                <c:pt idx="41" formatCode="0.0%">
                  <c:v>9.0783283399154702E-2</c:v>
                </c:pt>
                <c:pt idx="42" formatCode="0.0%">
                  <c:v>8.9491754140996721E-2</c:v>
                </c:pt>
                <c:pt idx="43" formatCode="0.0%">
                  <c:v>8.4218443328892487E-2</c:v>
                </c:pt>
                <c:pt idx="44" formatCode="0.0%">
                  <c:v>8.6777440031350905E-2</c:v>
                </c:pt>
                <c:pt idx="45" formatCode="0.0%">
                  <c:v>9.0782345539659859E-2</c:v>
                </c:pt>
                <c:pt idx="46" formatCode="0.0%">
                  <c:v>9.1881713639362914E-2</c:v>
                </c:pt>
                <c:pt idx="47" formatCode="0.0%">
                  <c:v>8.94384193868107E-2</c:v>
                </c:pt>
                <c:pt idx="48" formatCode="0.0%">
                  <c:v>8.7234112481627782E-2</c:v>
                </c:pt>
                <c:pt idx="49" formatCode="0.0%">
                  <c:v>8.9417095937129806E-2</c:v>
                </c:pt>
                <c:pt idx="50" formatCode="0.0%">
                  <c:v>9.2598756609783076E-2</c:v>
                </c:pt>
                <c:pt idx="51" formatCode="0.0%">
                  <c:v>9.4589365463551303E-2</c:v>
                </c:pt>
                <c:pt idx="52" formatCode="0.0%">
                  <c:v>9.3909762799739768E-2</c:v>
                </c:pt>
                <c:pt idx="53" formatCode="0.0%">
                  <c:v>9.1686949133872944E-2</c:v>
                </c:pt>
                <c:pt idx="54" formatCode="0.0%">
                  <c:v>8.9464135468006092E-2</c:v>
                </c:pt>
                <c:pt idx="55" formatCode="0.0%">
                  <c:v>9.1353848576545701E-2</c:v>
                </c:pt>
                <c:pt idx="56" formatCode="0.0%">
                  <c:v>9.3243561685085311E-2</c:v>
                </c:pt>
                <c:pt idx="57" formatCode="0.0%">
                  <c:v>9.0449523180723218E-2</c:v>
                </c:pt>
                <c:pt idx="58" formatCode="0.0%">
                  <c:v>9.2347401194274467E-2</c:v>
                </c:pt>
                <c:pt idx="59" formatCode="0.0%">
                  <c:v>9.1732005355879664E-2</c:v>
                </c:pt>
                <c:pt idx="60" formatCode="0.0%">
                  <c:v>8.8527743413578705E-2</c:v>
                </c:pt>
                <c:pt idx="61" formatCode="0.0%">
                  <c:v>8.5111064065131359E-2</c:v>
                </c:pt>
                <c:pt idx="62" formatCode="0.0%">
                  <c:v>8.0975598928489531E-2</c:v>
                </c:pt>
                <c:pt idx="63" formatCode="0.0%">
                  <c:v>7.5553769081125224E-2</c:v>
                </c:pt>
                <c:pt idx="64" formatCode="0.0%">
                  <c:v>7.2899885900142194E-2</c:v>
                </c:pt>
                <c:pt idx="65" formatCode="0.0%">
                  <c:v>6.9533994527489554E-2</c:v>
                </c:pt>
                <c:pt idx="66" formatCode="0.0%">
                  <c:v>6.6911918603338463E-2</c:v>
                </c:pt>
                <c:pt idx="67" formatCode="0.0%">
                  <c:v>6.6309715977052278E-2</c:v>
                </c:pt>
                <c:pt idx="68" formatCode="0.0%">
                  <c:v>6.6610433948720377E-2</c:v>
                </c:pt>
                <c:pt idx="69" formatCode="0.0%">
                  <c:v>7.1735747158527402E-2</c:v>
                </c:pt>
                <c:pt idx="70" formatCode="0.0%">
                  <c:v>7.2859168052673298E-2</c:v>
                </c:pt>
                <c:pt idx="71" formatCode="0.0%">
                  <c:v>8.0330923199653584E-2</c:v>
                </c:pt>
                <c:pt idx="72" formatCode="0.0%">
                  <c:v>8.5009902715682997E-2</c:v>
                </c:pt>
                <c:pt idx="73" formatCode="0.0%">
                  <c:v>8.0330468714237185E-2</c:v>
                </c:pt>
                <c:pt idx="74" formatCode="0.0%">
                  <c:v>8.4566846489906283E-2</c:v>
                </c:pt>
                <c:pt idx="75" formatCode="0.0%">
                  <c:v>8.7738215923309326E-2</c:v>
                </c:pt>
                <c:pt idx="76" formatCode="0.0%">
                  <c:v>8.3800464868545504E-2</c:v>
                </c:pt>
                <c:pt idx="77" formatCode="0.0%">
                  <c:v>9.3165040016174303E-2</c:v>
                </c:pt>
                <c:pt idx="78" formatCode="0.0%">
                  <c:v>0.10920864343643198</c:v>
                </c:pt>
                <c:pt idx="79" formatCode="0.0%">
                  <c:v>0.107091836631298</c:v>
                </c:pt>
                <c:pt idx="80" formatCode="0.0%">
                  <c:v>0.10794435441494002</c:v>
                </c:pt>
                <c:pt idx="81" formatCode="0.0%">
                  <c:v>0.10323628783225999</c:v>
                </c:pt>
                <c:pt idx="82" formatCode="0.0%">
                  <c:v>0.11380795389413799</c:v>
                </c:pt>
                <c:pt idx="83" formatCode="0.0%">
                  <c:v>0.11520540714263898</c:v>
                </c:pt>
                <c:pt idx="84" formatCode="0.0%">
                  <c:v>0.114253282546997</c:v>
                </c:pt>
                <c:pt idx="85" formatCode="0.0%">
                  <c:v>0.11639715731144</c:v>
                </c:pt>
                <c:pt idx="86" formatCode="0.0%">
                  <c:v>0.12253510951995901</c:v>
                </c:pt>
                <c:pt idx="87" formatCode="0.0%">
                  <c:v>0.129928544163704</c:v>
                </c:pt>
                <c:pt idx="88" formatCode="0.0%">
                  <c:v>0.13650389015674599</c:v>
                </c:pt>
                <c:pt idx="89" formatCode="0.0%">
                  <c:v>0.14153069257736201</c:v>
                </c:pt>
                <c:pt idx="90" formatCode="0.0%">
                  <c:v>0.14925391972065</c:v>
                </c:pt>
                <c:pt idx="91" formatCode="0.0%">
                  <c:v>0.147152319550514</c:v>
                </c:pt>
                <c:pt idx="92" formatCode="0.0%">
                  <c:v>0.13571275770664201</c:v>
                </c:pt>
                <c:pt idx="93" formatCode="0.0%">
                  <c:v>0.13612610101699804</c:v>
                </c:pt>
                <c:pt idx="94" formatCode="0.0%">
                  <c:v>0.14576418697834001</c:v>
                </c:pt>
                <c:pt idx="95" formatCode="0.0%">
                  <c:v>0.15242196619510703</c:v>
                </c:pt>
                <c:pt idx="96" formatCode="0.0%">
                  <c:v>0.156584307551384</c:v>
                </c:pt>
                <c:pt idx="97" formatCode="0.0%">
                  <c:v>0.16620376706123405</c:v>
                </c:pt>
                <c:pt idx="98" formatCode="0.0%">
                  <c:v>0.17841573059558899</c:v>
                </c:pt>
                <c:pt idx="99" formatCode="0.0%">
                  <c:v>0.18012531101703599</c:v>
                </c:pt>
                <c:pt idx="100" formatCode="0.0%">
                  <c:v>0.19609510898590102</c:v>
                </c:pt>
                <c:pt idx="101" formatCode="0.0%">
                  <c:v>0.19034110009670299</c:v>
                </c:pt>
                <c:pt idx="102" formatCode="0.0%">
                  <c:v>0.20218908786773704</c:v>
                </c:pt>
                <c:pt idx="103" formatCode="0.0%">
                  <c:v>0.191117644309998</c:v>
                </c:pt>
                <c:pt idx="104" formatCode="0.0%">
                  <c:v>0.190877079963684</c:v>
                </c:pt>
                <c:pt idx="105" formatCode="0.0%">
                  <c:v>0.19061554968357097</c:v>
                </c:pt>
                <c:pt idx="106" formatCode="0.0%">
                  <c:v>0.18991743028163899</c:v>
                </c:pt>
              </c:numCache>
            </c:numRef>
          </c:val>
          <c:smooth val="0"/>
          <c:extLst>
            <c:ext xmlns:c16="http://schemas.microsoft.com/office/drawing/2014/chart" uri="{C3380CC4-5D6E-409C-BE32-E72D297353CC}">
              <c16:uniqueId val="{00000000-6BD7-4AF9-B5A6-0B9FB11D440B}"/>
            </c:ext>
          </c:extLst>
        </c:ser>
        <c:dLbls>
          <c:showLegendKey val="0"/>
          <c:showVal val="0"/>
          <c:showCatName val="0"/>
          <c:showSerName val="0"/>
          <c:showPercent val="0"/>
          <c:showBubbleSize val="0"/>
        </c:dLbls>
        <c:marker val="1"/>
        <c:smooth val="0"/>
        <c:axId val="2139698088"/>
        <c:axId val="2139703816"/>
      </c:lineChart>
      <c:catAx>
        <c:axId val="21396980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703816"/>
        <c:crosses val="autoZero"/>
        <c:auto val="1"/>
        <c:lblAlgn val="ctr"/>
        <c:lblOffset val="100"/>
        <c:tickLblSkip val="10"/>
        <c:tickMarkSkip val="10"/>
        <c:noMultiLvlLbl val="0"/>
      </c:catAx>
      <c:valAx>
        <c:axId val="2139703816"/>
        <c:scaling>
          <c:orientation val="minMax"/>
          <c:max val="0.26"/>
          <c:min val="0"/>
        </c:scaling>
        <c:delete val="0"/>
        <c:axPos val="l"/>
        <c:numFmt formatCode="0%" sourceLinked="0"/>
        <c:majorTickMark val="none"/>
        <c:minorTickMark val="none"/>
        <c:tickLblPos val="nextTo"/>
        <c:crossAx val="2139698088"/>
        <c:crosses val="autoZero"/>
        <c:crossBetween val="between"/>
      </c:valAx>
    </c:plotArea>
    <c:plotVisOnly val="1"/>
    <c:dispBlanksAs val="gap"/>
    <c:showDLblsOverMax val="0"/>
  </c:chart>
  <c:spPr>
    <a:ln>
      <a:noFill/>
    </a:ln>
  </c:spPr>
  <c:txPr>
    <a:bodyPr/>
    <a:lstStyle/>
    <a:p>
      <a:pPr>
        <a:defRPr sz="1600">
          <a:latin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Global wealth growth by percentile, 1987-2017</a:t>
            </a:r>
          </a:p>
          <a:p>
            <a:pPr>
              <a:defRPr/>
            </a:pPr>
            <a:r>
              <a:rPr lang="fr-FR" sz="2000" b="0"/>
              <a:t>(China + Europe + United States)</a:t>
            </a:r>
          </a:p>
        </c:rich>
      </c:tx>
      <c:layout>
        <c:manualLayout>
          <c:xMode val="edge"/>
          <c:yMode val="edge"/>
          <c:x val="0.255851851851852"/>
          <c:y val="0"/>
        </c:manualLayout>
      </c:layout>
      <c:overlay val="0"/>
    </c:title>
    <c:autoTitleDeleted val="0"/>
    <c:plotArea>
      <c:layout>
        <c:manualLayout>
          <c:layoutTarget val="inner"/>
          <c:xMode val="edge"/>
          <c:yMode val="edge"/>
          <c:x val="0.13389163021288999"/>
          <c:y val="6.4546833773653403E-2"/>
          <c:w val="0.85404374453193299"/>
          <c:h val="0.755620571938312"/>
        </c:manualLayout>
      </c:layout>
      <c:lineChart>
        <c:grouping val="standard"/>
        <c:varyColors val="0"/>
        <c:ser>
          <c:idx val="2"/>
          <c:order val="0"/>
          <c:spPr>
            <a:ln w="34925">
              <a:solidFill>
                <a:schemeClr val="tx1"/>
              </a:solidFill>
            </a:ln>
            <a:effectLst/>
          </c:spPr>
          <c:marker>
            <c:symbol val="none"/>
          </c:marker>
          <c:cat>
            <c:numRef>
              <c:f>DataF7!$B$4:$B$128</c:f>
              <c:numCache>
                <c:formatCode>General</c:formatCode>
                <c:ptCount val="125"/>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99.992000000000004</c:v>
                </c:pt>
                <c:pt idx="113">
                  <c:v>99.992999999999995</c:v>
                </c:pt>
                <c:pt idx="114">
                  <c:v>99.994</c:v>
                </c:pt>
                <c:pt idx="115">
                  <c:v>99.995000000000005</c:v>
                </c:pt>
                <c:pt idx="116">
                  <c:v>99.995999999999995</c:v>
                </c:pt>
                <c:pt idx="117">
                  <c:v>99.997</c:v>
                </c:pt>
                <c:pt idx="118">
                  <c:v>99.998000000000005</c:v>
                </c:pt>
                <c:pt idx="119">
                  <c:v>99.998999999999995</c:v>
                </c:pt>
                <c:pt idx="120">
                  <c:v>99.998999999999995</c:v>
                </c:pt>
              </c:numCache>
            </c:numRef>
          </c:cat>
          <c:val>
            <c:numRef>
              <c:f>DataF7!$C$4:$C$128</c:f>
              <c:numCache>
                <c:formatCode>0%</c:formatCode>
                <c:ptCount val="125"/>
                <c:pt idx="0">
                  <c:v>2.598322</c:v>
                </c:pt>
                <c:pt idx="1">
                  <c:v>2.6400169999999998</c:v>
                </c:pt>
                <c:pt idx="2">
                  <c:v>2.683881</c:v>
                </c:pt>
                <c:pt idx="3">
                  <c:v>2.723805</c:v>
                </c:pt>
                <c:pt idx="4">
                  <c:v>2.7589459999999999</c:v>
                </c:pt>
                <c:pt idx="5">
                  <c:v>2.9727250000000001</c:v>
                </c:pt>
                <c:pt idx="6">
                  <c:v>3.1235460000000002</c:v>
                </c:pt>
                <c:pt idx="7">
                  <c:v>3.1697950000000001</c:v>
                </c:pt>
                <c:pt idx="8">
                  <c:v>3.1789610000000001</c:v>
                </c:pt>
                <c:pt idx="9">
                  <c:v>3.1859139999999999</c:v>
                </c:pt>
                <c:pt idx="10">
                  <c:v>3.192876</c:v>
                </c:pt>
                <c:pt idx="11">
                  <c:v>3.220764</c:v>
                </c:pt>
                <c:pt idx="12">
                  <c:v>3.2597649999999998</c:v>
                </c:pt>
                <c:pt idx="13">
                  <c:v>3.3121520000000002</c:v>
                </c:pt>
                <c:pt idx="14">
                  <c:v>3.3509030000000002</c:v>
                </c:pt>
                <c:pt idx="15">
                  <c:v>3.370822</c:v>
                </c:pt>
                <c:pt idx="16">
                  <c:v>3.3859180000000002</c:v>
                </c:pt>
                <c:pt idx="17">
                  <c:v>3.415187</c:v>
                </c:pt>
                <c:pt idx="18">
                  <c:v>3.460305</c:v>
                </c:pt>
                <c:pt idx="19">
                  <c:v>3.5110939999999999</c:v>
                </c:pt>
                <c:pt idx="20">
                  <c:v>3.5556540000000001</c:v>
                </c:pt>
                <c:pt idx="21">
                  <c:v>3.5773839999999999</c:v>
                </c:pt>
                <c:pt idx="22">
                  <c:v>3.5853950000000001</c:v>
                </c:pt>
                <c:pt idx="23">
                  <c:v>3.5862829999999999</c:v>
                </c:pt>
                <c:pt idx="24">
                  <c:v>3.583736</c:v>
                </c:pt>
                <c:pt idx="25">
                  <c:v>3.5785990000000001</c:v>
                </c:pt>
                <c:pt idx="26">
                  <c:v>3.5721630000000002</c:v>
                </c:pt>
                <c:pt idx="27">
                  <c:v>3.561426</c:v>
                </c:pt>
                <c:pt idx="28">
                  <c:v>3.5557310000000002</c:v>
                </c:pt>
                <c:pt idx="29">
                  <c:v>3.5529799999999998</c:v>
                </c:pt>
                <c:pt idx="30">
                  <c:v>3.5408019999999998</c:v>
                </c:pt>
                <c:pt idx="31">
                  <c:v>3.5159229999999999</c:v>
                </c:pt>
                <c:pt idx="32">
                  <c:v>3.4784459999999999</c:v>
                </c:pt>
                <c:pt idx="33">
                  <c:v>3.433379</c:v>
                </c:pt>
                <c:pt idx="34">
                  <c:v>3.3740070000000002</c:v>
                </c:pt>
                <c:pt idx="35">
                  <c:v>3.3080059999999998</c:v>
                </c:pt>
                <c:pt idx="36">
                  <c:v>3.2526890000000002</c:v>
                </c:pt>
                <c:pt idx="37">
                  <c:v>3.202188</c:v>
                </c:pt>
                <c:pt idx="38">
                  <c:v>3.1452559999999998</c:v>
                </c:pt>
                <c:pt idx="39">
                  <c:v>3.0760100000000001</c:v>
                </c:pt>
                <c:pt idx="40">
                  <c:v>2.9975719999999999</c:v>
                </c:pt>
                <c:pt idx="41">
                  <c:v>2.9140579999999998</c:v>
                </c:pt>
                <c:pt idx="42">
                  <c:v>2.8238690000000002</c:v>
                </c:pt>
                <c:pt idx="43">
                  <c:v>2.7280449999999998</c:v>
                </c:pt>
                <c:pt idx="44">
                  <c:v>2.6258140000000001</c:v>
                </c:pt>
                <c:pt idx="45">
                  <c:v>2.519819</c:v>
                </c:pt>
                <c:pt idx="46">
                  <c:v>2.411702</c:v>
                </c:pt>
                <c:pt idx="47">
                  <c:v>2.300735</c:v>
                </c:pt>
                <c:pt idx="48">
                  <c:v>2.1939229999999998</c:v>
                </c:pt>
                <c:pt idx="49">
                  <c:v>2.0897420000000002</c:v>
                </c:pt>
                <c:pt idx="50">
                  <c:v>1.9847189999999999</c:v>
                </c:pt>
                <c:pt idx="51">
                  <c:v>1.8834550000000001</c:v>
                </c:pt>
                <c:pt idx="52">
                  <c:v>1.7856799999999999</c:v>
                </c:pt>
                <c:pt idx="53">
                  <c:v>1.690733</c:v>
                </c:pt>
                <c:pt idx="54">
                  <c:v>1.593224</c:v>
                </c:pt>
                <c:pt idx="55">
                  <c:v>1.501136</c:v>
                </c:pt>
                <c:pt idx="56">
                  <c:v>1.419934</c:v>
                </c:pt>
                <c:pt idx="57">
                  <c:v>1.3470580000000001</c:v>
                </c:pt>
                <c:pt idx="58">
                  <c:v>1.279687</c:v>
                </c:pt>
                <c:pt idx="59">
                  <c:v>1.219271</c:v>
                </c:pt>
                <c:pt idx="60">
                  <c:v>1.1673210000000001</c:v>
                </c:pt>
                <c:pt idx="61">
                  <c:v>1.1226579999999999</c:v>
                </c:pt>
                <c:pt idx="62">
                  <c:v>1.085067</c:v>
                </c:pt>
                <c:pt idx="63">
                  <c:v>1.0595410000000001</c:v>
                </c:pt>
                <c:pt idx="64">
                  <c:v>1.0439560000000001</c:v>
                </c:pt>
                <c:pt idx="65">
                  <c:v>1.0363260000000001</c:v>
                </c:pt>
                <c:pt idx="66">
                  <c:v>1.036014</c:v>
                </c:pt>
                <c:pt idx="67">
                  <c:v>1.041998</c:v>
                </c:pt>
                <c:pt idx="68">
                  <c:v>1.053347</c:v>
                </c:pt>
                <c:pt idx="69">
                  <c:v>1.0624819999999999</c:v>
                </c:pt>
                <c:pt idx="70">
                  <c:v>1.071069</c:v>
                </c:pt>
                <c:pt idx="71">
                  <c:v>1.081099</c:v>
                </c:pt>
                <c:pt idx="72">
                  <c:v>1.09046</c:v>
                </c:pt>
                <c:pt idx="73">
                  <c:v>1.098965</c:v>
                </c:pt>
                <c:pt idx="74">
                  <c:v>1.103888</c:v>
                </c:pt>
                <c:pt idx="75">
                  <c:v>1.105909</c:v>
                </c:pt>
                <c:pt idx="76">
                  <c:v>1.1058730000000001</c:v>
                </c:pt>
                <c:pt idx="77">
                  <c:v>1.1037650000000001</c:v>
                </c:pt>
                <c:pt idx="78">
                  <c:v>1.1003430000000001</c:v>
                </c:pt>
                <c:pt idx="79">
                  <c:v>1.096517</c:v>
                </c:pt>
                <c:pt idx="80">
                  <c:v>1.0916809999999999</c:v>
                </c:pt>
                <c:pt idx="81">
                  <c:v>1.0875539999999999</c:v>
                </c:pt>
                <c:pt idx="82">
                  <c:v>1.0859529999999999</c:v>
                </c:pt>
                <c:pt idx="83">
                  <c:v>1.0874250000000001</c:v>
                </c:pt>
                <c:pt idx="84">
                  <c:v>1.093923</c:v>
                </c:pt>
                <c:pt idx="85">
                  <c:v>1.1048279999999999</c:v>
                </c:pt>
                <c:pt idx="86">
                  <c:v>1.1142209999999999</c:v>
                </c:pt>
                <c:pt idx="87">
                  <c:v>1.1283909999999999</c:v>
                </c:pt>
                <c:pt idx="88">
                  <c:v>1.14666</c:v>
                </c:pt>
                <c:pt idx="89">
                  <c:v>1.1656200000000001</c:v>
                </c:pt>
                <c:pt idx="91">
                  <c:v>1.1861330000000001</c:v>
                </c:pt>
                <c:pt idx="92">
                  <c:v>1.211171</c:v>
                </c:pt>
                <c:pt idx="93">
                  <c:v>1.240659</c:v>
                </c:pt>
                <c:pt idx="94">
                  <c:v>1.2708889999999999</c:v>
                </c:pt>
                <c:pt idx="95">
                  <c:v>1.2980959999999999</c:v>
                </c:pt>
                <c:pt idx="96">
                  <c:v>1.344222</c:v>
                </c:pt>
                <c:pt idx="97">
                  <c:v>1.4085110000000001</c:v>
                </c:pt>
                <c:pt idx="98">
                  <c:v>1.4838</c:v>
                </c:pt>
                <c:pt idx="99">
                  <c:v>1.56335</c:v>
                </c:pt>
                <c:pt idx="101">
                  <c:v>1.6465780000000001</c:v>
                </c:pt>
                <c:pt idx="102">
                  <c:v>1.7328460000000001</c:v>
                </c:pt>
                <c:pt idx="103">
                  <c:v>1.8216540000000001</c:v>
                </c:pt>
                <c:pt idx="104">
                  <c:v>1.9155580000000001</c:v>
                </c:pt>
                <c:pt idx="105">
                  <c:v>2.0149870000000001</c:v>
                </c:pt>
                <c:pt idx="106">
                  <c:v>2.118935</c:v>
                </c:pt>
                <c:pt idx="107">
                  <c:v>2.2296459999999998</c:v>
                </c:pt>
                <c:pt idx="108">
                  <c:v>2.4500999999999999</c:v>
                </c:pt>
                <c:pt idx="109">
                  <c:v>2.5034930000000002</c:v>
                </c:pt>
                <c:pt idx="111">
                  <c:v>2.5566239999999998</c:v>
                </c:pt>
                <c:pt idx="112">
                  <c:v>2.6101730000000001</c:v>
                </c:pt>
                <c:pt idx="113">
                  <c:v>2.6688510000000001</c:v>
                </c:pt>
                <c:pt idx="114">
                  <c:v>2.7335980000000002</c:v>
                </c:pt>
                <c:pt idx="115">
                  <c:v>2.8038910000000001</c:v>
                </c:pt>
                <c:pt idx="116">
                  <c:v>2.8812530000000001</c:v>
                </c:pt>
                <c:pt idx="117">
                  <c:v>2.9710359999999998</c:v>
                </c:pt>
                <c:pt idx="118">
                  <c:v>3.0820799999999999</c:v>
                </c:pt>
                <c:pt idx="119">
                  <c:v>3.183271</c:v>
                </c:pt>
              </c:numCache>
            </c:numRef>
          </c:val>
          <c:smooth val="0"/>
          <c:extLst>
            <c:ext xmlns:c16="http://schemas.microsoft.com/office/drawing/2014/chart" uri="{C3380CC4-5D6E-409C-BE32-E72D297353CC}">
              <c16:uniqueId val="{00000000-B060-4D98-8F72-8CA3164A7DC7}"/>
            </c:ext>
          </c:extLst>
        </c:ser>
        <c:ser>
          <c:idx val="0"/>
          <c:order val="1"/>
          <c:marker>
            <c:symbol val="none"/>
          </c:marker>
          <c:cat>
            <c:numRef>
              <c:f>DataF7!$B$4:$B$128</c:f>
              <c:numCache>
                <c:formatCode>General</c:formatCode>
                <c:ptCount val="125"/>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99.992000000000004</c:v>
                </c:pt>
                <c:pt idx="113">
                  <c:v>99.992999999999995</c:v>
                </c:pt>
                <c:pt idx="114">
                  <c:v>99.994</c:v>
                </c:pt>
                <c:pt idx="115">
                  <c:v>99.995000000000005</c:v>
                </c:pt>
                <c:pt idx="116">
                  <c:v>99.995999999999995</c:v>
                </c:pt>
                <c:pt idx="117">
                  <c:v>99.997</c:v>
                </c:pt>
                <c:pt idx="118">
                  <c:v>99.998000000000005</c:v>
                </c:pt>
                <c:pt idx="119">
                  <c:v>99.998999999999995</c:v>
                </c:pt>
                <c:pt idx="120">
                  <c:v>99.998999999999995</c:v>
                </c:pt>
              </c:numCache>
            </c:numRef>
          </c:cat>
          <c:val>
            <c:numRef>
              <c:f>DataF7!$D$4:$D$124</c:f>
              <c:numCache>
                <c:formatCode>0%</c:formatCode>
                <c:ptCount val="121"/>
                <c:pt idx="120">
                  <c:v>6.615056</c:v>
                </c:pt>
              </c:numCache>
            </c:numRef>
          </c:val>
          <c:smooth val="0"/>
          <c:extLst>
            <c:ext xmlns:c16="http://schemas.microsoft.com/office/drawing/2014/chart" uri="{C3380CC4-5D6E-409C-BE32-E72D297353CC}">
              <c16:uniqueId val="{00000001-B060-4D98-8F72-8CA3164A7DC7}"/>
            </c:ext>
          </c:extLst>
        </c:ser>
        <c:ser>
          <c:idx val="1"/>
          <c:order val="2"/>
          <c:marker>
            <c:symbol val="none"/>
          </c:marker>
          <c:cat>
            <c:numRef>
              <c:f>DataF7!$B$4:$B$128</c:f>
              <c:numCache>
                <c:formatCode>General</c:formatCode>
                <c:ptCount val="125"/>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99.992000000000004</c:v>
                </c:pt>
                <c:pt idx="113">
                  <c:v>99.992999999999995</c:v>
                </c:pt>
                <c:pt idx="114">
                  <c:v>99.994</c:v>
                </c:pt>
                <c:pt idx="115">
                  <c:v>99.995000000000005</c:v>
                </c:pt>
                <c:pt idx="116">
                  <c:v>99.995999999999995</c:v>
                </c:pt>
                <c:pt idx="117">
                  <c:v>99.997</c:v>
                </c:pt>
                <c:pt idx="118">
                  <c:v>99.998000000000005</c:v>
                </c:pt>
                <c:pt idx="119">
                  <c:v>99.998999999999995</c:v>
                </c:pt>
                <c:pt idx="120">
                  <c:v>99.998999999999995</c:v>
                </c:pt>
              </c:numCache>
            </c:numRef>
          </c:cat>
          <c:val>
            <c:numRef>
              <c:f>DataF7!$E$4:$E$124</c:f>
              <c:numCache>
                <c:formatCode>0%</c:formatCode>
                <c:ptCount val="121"/>
                <c:pt idx="120">
                  <c:v>8.5609219999999997</c:v>
                </c:pt>
              </c:numCache>
            </c:numRef>
          </c:val>
          <c:smooth val="0"/>
          <c:extLst>
            <c:ext xmlns:c16="http://schemas.microsoft.com/office/drawing/2014/chart" uri="{C3380CC4-5D6E-409C-BE32-E72D297353CC}">
              <c16:uniqueId val="{00000002-B060-4D98-8F72-8CA3164A7DC7}"/>
            </c:ext>
          </c:extLst>
        </c:ser>
        <c:dLbls>
          <c:showLegendKey val="0"/>
          <c:showVal val="0"/>
          <c:showCatName val="0"/>
          <c:showSerName val="0"/>
          <c:showPercent val="0"/>
          <c:showBubbleSize val="0"/>
        </c:dLbls>
        <c:smooth val="0"/>
        <c:axId val="2139251752"/>
        <c:axId val="2139246024"/>
      </c:lineChart>
      <c:catAx>
        <c:axId val="2139251752"/>
        <c:scaling>
          <c:orientation val="minMax"/>
        </c:scaling>
        <c:delete val="0"/>
        <c:axPos val="b"/>
        <c:title>
          <c:tx>
            <c:rich>
              <a:bodyPr/>
              <a:lstStyle/>
              <a:p>
                <a:pPr>
                  <a:defRPr/>
                </a:pPr>
                <a:r>
                  <a:rPr lang="fr-FR" b="0"/>
                  <a:t>Wealth group</a:t>
                </a:r>
                <a:r>
                  <a:rPr lang="fr-FR" b="0" baseline="0"/>
                  <a:t> (percentile)</a:t>
                </a:r>
                <a:endParaRPr lang="fr-FR" b="0"/>
              </a:p>
            </c:rich>
          </c:tx>
          <c:overlay val="0"/>
        </c:title>
        <c:numFmt formatCode="General" sourceLinked="1"/>
        <c:majorTickMark val="none"/>
        <c:minorTickMark val="none"/>
        <c:tickLblPos val="nextTo"/>
        <c:txPr>
          <a:bodyPr rot="-5400000" vert="horz"/>
          <a:lstStyle/>
          <a:p>
            <a:pPr>
              <a:defRPr sz="1600"/>
            </a:pPr>
            <a:endParaRPr lang="en-US"/>
          </a:p>
        </c:txPr>
        <c:crossAx val="2139246024"/>
        <c:crosses val="autoZero"/>
        <c:auto val="1"/>
        <c:lblAlgn val="ctr"/>
        <c:lblOffset val="100"/>
        <c:tickLblSkip val="10"/>
        <c:tickMarkSkip val="10"/>
        <c:noMultiLvlLbl val="0"/>
      </c:catAx>
      <c:valAx>
        <c:axId val="2139246024"/>
        <c:scaling>
          <c:orientation val="minMax"/>
          <c:max val="4"/>
          <c:min val="0"/>
        </c:scaling>
        <c:delete val="0"/>
        <c:axPos val="l"/>
        <c:title>
          <c:tx>
            <c:rich>
              <a:bodyPr rot="-5400000" vert="horz"/>
              <a:lstStyle/>
              <a:p>
                <a:pPr>
                  <a:defRPr/>
                </a:pPr>
                <a:r>
                  <a:rPr lang="fr-FR" b="0"/>
                  <a:t>Real wealth growth per adult (%)</a:t>
                </a:r>
              </a:p>
            </c:rich>
          </c:tx>
          <c:layout>
            <c:manualLayout>
              <c:xMode val="edge"/>
              <c:yMode val="edge"/>
              <c:x val="3.6939049285506001E-3"/>
              <c:y val="0.16225601701748099"/>
            </c:manualLayout>
          </c:layout>
          <c:overlay val="0"/>
        </c:title>
        <c:numFmt formatCode="0%" sourceLinked="0"/>
        <c:majorTickMark val="none"/>
        <c:minorTickMark val="none"/>
        <c:tickLblPos val="nextTo"/>
        <c:crossAx val="2139251752"/>
        <c:crosses val="autoZero"/>
        <c:crossBetween val="between"/>
      </c:valAx>
      <c:spPr>
        <a:noFill/>
        <a:ln w="25400">
          <a:noFill/>
        </a:ln>
      </c:spPr>
    </c:plotArea>
    <c:plotVisOnly val="1"/>
    <c:dispBlanksAs val="span"/>
    <c:showDLblsOverMax val="0"/>
  </c:chart>
  <c:spPr>
    <a:ln>
      <a:noFill/>
    </a:ln>
  </c:spPr>
  <c:txPr>
    <a:bodyPr/>
    <a:lstStyle/>
    <a:p>
      <a:pPr>
        <a:defRPr sz="1600">
          <a:latin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The top 0.01% wealth share and its composition</a:t>
            </a:r>
          </a:p>
        </c:rich>
      </c:tx>
      <c:layout>
        <c:manualLayout>
          <c:xMode val="edge"/>
          <c:yMode val="edge"/>
          <c:x val="0.22270664021599701"/>
          <c:y val="0"/>
        </c:manualLayout>
      </c:layout>
      <c:overlay val="0"/>
    </c:title>
    <c:autoTitleDeleted val="0"/>
    <c:plotArea>
      <c:layout>
        <c:manualLayout>
          <c:layoutTarget val="inner"/>
          <c:xMode val="edge"/>
          <c:yMode val="edge"/>
          <c:x val="8.0133764415290104E-2"/>
          <c:y val="2.7033002685636302E-2"/>
          <c:w val="0.89532311246899599"/>
          <c:h val="0.91138687497156901"/>
        </c:manualLayout>
      </c:layout>
      <c:barChart>
        <c:barDir val="col"/>
        <c:grouping val="stacked"/>
        <c:varyColors val="0"/>
        <c:ser>
          <c:idx val="0"/>
          <c:order val="0"/>
          <c:tx>
            <c:v>All wealth excluding offshore</c:v>
          </c:tx>
          <c:spPr>
            <a:solidFill>
              <a:schemeClr val="tx2">
                <a:lumMod val="40000"/>
                <a:lumOff val="60000"/>
              </a:schemeClr>
            </a:solidFill>
            <a:ln>
              <a:solidFill>
                <a:schemeClr val="tx1"/>
              </a:solidFill>
            </a:ln>
            <a:effectLst/>
          </c:spPr>
          <c:invertIfNegative val="0"/>
          <c:cat>
            <c:strRef>
              <c:f>DataF8!$C$6:$H$6</c:f>
              <c:strCache>
                <c:ptCount val="6"/>
                <c:pt idx="0">
                  <c:v>Spain</c:v>
                </c:pt>
                <c:pt idx="1">
                  <c:v>UK</c:v>
                </c:pt>
                <c:pt idx="2">
                  <c:v>Scandinavia</c:v>
                </c:pt>
                <c:pt idx="3">
                  <c:v>France</c:v>
                </c:pt>
                <c:pt idx="4">
                  <c:v>USA</c:v>
                </c:pt>
                <c:pt idx="5">
                  <c:v>Russia</c:v>
                </c:pt>
              </c:strCache>
            </c:strRef>
          </c:cat>
          <c:val>
            <c:numRef>
              <c:f>DataF8!$C$7:$H$7</c:f>
              <c:numCache>
                <c:formatCode>0.0%</c:formatCode>
                <c:ptCount val="6"/>
                <c:pt idx="0">
                  <c:v>2.4599030805923978E-2</c:v>
                </c:pt>
                <c:pt idx="1">
                  <c:v>2.7341167703094742E-2</c:v>
                </c:pt>
                <c:pt idx="2">
                  <c:v>4.0706420573724832E-2</c:v>
                </c:pt>
                <c:pt idx="3">
                  <c:v>3.6703360000000004E-2</c:v>
                </c:pt>
                <c:pt idx="4">
                  <c:v>7.138256318867206E-2</c:v>
                </c:pt>
                <c:pt idx="5">
                  <c:v>5.0189662398248312E-2</c:v>
                </c:pt>
              </c:numCache>
            </c:numRef>
          </c:val>
          <c:extLst>
            <c:ext xmlns:c16="http://schemas.microsoft.com/office/drawing/2014/chart" uri="{C3380CC4-5D6E-409C-BE32-E72D297353CC}">
              <c16:uniqueId val="{00000000-B482-4881-95A0-5E6FDA533680}"/>
            </c:ext>
          </c:extLst>
        </c:ser>
        <c:ser>
          <c:idx val="1"/>
          <c:order val="1"/>
          <c:tx>
            <c:v>Offshore wealth</c:v>
          </c:tx>
          <c:spPr>
            <a:solidFill>
              <a:schemeClr val="accent2">
                <a:lumMod val="60000"/>
                <a:lumOff val="40000"/>
              </a:schemeClr>
            </a:solidFill>
            <a:ln>
              <a:solidFill>
                <a:schemeClr val="tx1"/>
              </a:solidFill>
            </a:ln>
            <a:effectLst/>
          </c:spPr>
          <c:invertIfNegative val="0"/>
          <c:cat>
            <c:strRef>
              <c:f>DataF8!$C$6:$H$6</c:f>
              <c:strCache>
                <c:ptCount val="6"/>
                <c:pt idx="0">
                  <c:v>Spain</c:v>
                </c:pt>
                <c:pt idx="1">
                  <c:v>UK</c:v>
                </c:pt>
                <c:pt idx="2">
                  <c:v>Scandinavia</c:v>
                </c:pt>
                <c:pt idx="3">
                  <c:v>France</c:v>
                </c:pt>
                <c:pt idx="4">
                  <c:v>USA</c:v>
                </c:pt>
                <c:pt idx="5">
                  <c:v>Russia</c:v>
                </c:pt>
              </c:strCache>
            </c:strRef>
          </c:cat>
          <c:val>
            <c:numRef>
              <c:f>DataF8!$C$8:$H$8</c:f>
              <c:numCache>
                <c:formatCode>0.0%</c:formatCode>
                <c:ptCount val="6"/>
                <c:pt idx="0">
                  <c:v>1.0225902323555799E-2</c:v>
                </c:pt>
                <c:pt idx="1">
                  <c:v>1.6787383800924364E-2</c:v>
                </c:pt>
                <c:pt idx="2">
                  <c:v>7.0582657519640364E-3</c:v>
                </c:pt>
                <c:pt idx="3">
                  <c:v>1.5696072589853519E-2</c:v>
                </c:pt>
                <c:pt idx="4">
                  <c:v>7.1124672129917466E-3</c:v>
                </c:pt>
                <c:pt idx="5">
                  <c:v>7.4810337601751709E-2</c:v>
                </c:pt>
              </c:numCache>
            </c:numRef>
          </c:val>
          <c:extLst>
            <c:ext xmlns:c16="http://schemas.microsoft.com/office/drawing/2014/chart" uri="{C3380CC4-5D6E-409C-BE32-E72D297353CC}">
              <c16:uniqueId val="{00000001-B482-4881-95A0-5E6FDA533680}"/>
            </c:ext>
          </c:extLst>
        </c:ser>
        <c:dLbls>
          <c:showLegendKey val="0"/>
          <c:showVal val="0"/>
          <c:showCatName val="0"/>
          <c:showSerName val="0"/>
          <c:showPercent val="0"/>
          <c:showBubbleSize val="0"/>
        </c:dLbls>
        <c:gapWidth val="150"/>
        <c:overlap val="100"/>
        <c:axId val="2139199688"/>
        <c:axId val="2139196632"/>
      </c:barChart>
      <c:catAx>
        <c:axId val="2139199688"/>
        <c:scaling>
          <c:orientation val="minMax"/>
        </c:scaling>
        <c:delete val="0"/>
        <c:axPos val="b"/>
        <c:numFmt formatCode="General" sourceLinked="0"/>
        <c:majorTickMark val="out"/>
        <c:minorTickMark val="none"/>
        <c:tickLblPos val="nextTo"/>
        <c:txPr>
          <a:bodyPr/>
          <a:lstStyle/>
          <a:p>
            <a:pPr>
              <a:defRPr sz="1400">
                <a:latin typeface="Arial"/>
                <a:cs typeface="Arial"/>
              </a:defRPr>
            </a:pPr>
            <a:endParaRPr lang="en-US"/>
          </a:p>
        </c:txPr>
        <c:crossAx val="2139196632"/>
        <c:crosses val="autoZero"/>
        <c:auto val="1"/>
        <c:lblAlgn val="ctr"/>
        <c:lblOffset val="100"/>
        <c:noMultiLvlLbl val="0"/>
      </c:catAx>
      <c:valAx>
        <c:axId val="2139196632"/>
        <c:scaling>
          <c:orientation val="minMax"/>
          <c:max val="0.13"/>
          <c:min val="0"/>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 of total household wealth</a:t>
                </a:r>
              </a:p>
            </c:rich>
          </c:tx>
          <c:overlay val="0"/>
        </c:title>
        <c:numFmt formatCode="0%" sourceLinked="0"/>
        <c:majorTickMark val="none"/>
        <c:minorTickMark val="none"/>
        <c:tickLblPos val="nextTo"/>
        <c:txPr>
          <a:bodyPr/>
          <a:lstStyle/>
          <a:p>
            <a:pPr>
              <a:defRPr sz="1400">
                <a:latin typeface="Arial"/>
                <a:cs typeface="Arial"/>
              </a:defRPr>
            </a:pPr>
            <a:endParaRPr lang="en-US"/>
          </a:p>
        </c:txPr>
        <c:crossAx val="2139199688"/>
        <c:crosses val="autoZero"/>
        <c:crossBetween val="between"/>
      </c:valAx>
    </c:plotArea>
    <c:legend>
      <c:legendPos val="r"/>
      <c:layout>
        <c:manualLayout>
          <c:xMode val="edge"/>
          <c:yMode val="edge"/>
          <c:x val="0.17245791529522"/>
          <c:y val="0.24474807460730399"/>
          <c:w val="0.32795694720490998"/>
          <c:h val="0.13507248814895401"/>
        </c:manualLayout>
      </c:layout>
      <c:overlay val="0"/>
      <c:txPr>
        <a:bodyPr/>
        <a:lstStyle/>
        <a:p>
          <a:pPr>
            <a:defRPr sz="1600">
              <a:latin typeface="Arial"/>
              <a:cs typeface="Arial"/>
            </a:defRPr>
          </a:pPr>
          <a:endParaRPr lang="en-US"/>
        </a:p>
      </c:txPr>
    </c:legend>
    <c:plotVisOnly val="1"/>
    <c:dispBlanksAs val="gap"/>
    <c:showDLblsOverMax val="0"/>
  </c:chart>
  <c:spPr>
    <a:ln>
      <a:noFill/>
    </a:ln>
  </c:sp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 in Norway </a:t>
            </a:r>
          </a:p>
        </c:rich>
      </c:tx>
      <c:layout>
        <c:manualLayout>
          <c:xMode val="edge"/>
          <c:yMode val="edge"/>
          <c:x val="0.30740439858810698"/>
          <c:y val="2.03619909502262E-2"/>
        </c:manualLayout>
      </c:layout>
      <c:overlay val="0"/>
    </c:title>
    <c:autoTitleDeleted val="0"/>
    <c:plotArea>
      <c:layout>
        <c:manualLayout>
          <c:layoutTarget val="inner"/>
          <c:xMode val="edge"/>
          <c:yMode val="edge"/>
          <c:x val="8.1329568286722803E-2"/>
          <c:y val="0.10549185876652301"/>
          <c:w val="0.88289720336681998"/>
          <c:h val="0.79178252039761998"/>
        </c:manualLayout>
      </c:layout>
      <c:lineChart>
        <c:grouping val="standard"/>
        <c:varyColors val="0"/>
        <c:ser>
          <c:idx val="3"/>
          <c:order val="0"/>
          <c:tx>
            <c:v>Top 0.1% Norway</c:v>
          </c:tx>
          <c:spPr>
            <a:ln>
              <a:solidFill>
                <a:srgbClr val="0000FF"/>
              </a:solidFill>
              <a:prstDash val="sysDash"/>
            </a:ln>
          </c:spPr>
          <c:marker>
            <c:symbol val="circle"/>
            <c:size val="10"/>
            <c:spPr>
              <a:solidFill>
                <a:srgbClr val="0000FF"/>
              </a:solidFill>
              <a:ln>
                <a:solidFill>
                  <a:srgbClr val="0000FF"/>
                </a:solidFill>
              </a:ln>
            </c:spPr>
          </c:marker>
          <c:cat>
            <c:numRef>
              <c:f>DataF9!$A$3:$A$11</c:f>
              <c:numCache>
                <c:formatCode>General</c:formatCode>
                <c:ptCount val="9"/>
                <c:pt idx="0">
                  <c:v>1930</c:v>
                </c:pt>
                <c:pt idx="1">
                  <c:v>1940</c:v>
                </c:pt>
                <c:pt idx="2">
                  <c:v>1950</c:v>
                </c:pt>
                <c:pt idx="3">
                  <c:v>1960</c:v>
                </c:pt>
                <c:pt idx="4">
                  <c:v>1970</c:v>
                </c:pt>
                <c:pt idx="5">
                  <c:v>1980</c:v>
                </c:pt>
                <c:pt idx="6">
                  <c:v>1990</c:v>
                </c:pt>
                <c:pt idx="7">
                  <c:v>2000</c:v>
                </c:pt>
                <c:pt idx="8">
                  <c:v>2010</c:v>
                </c:pt>
              </c:numCache>
            </c:numRef>
          </c:cat>
          <c:val>
            <c:numRef>
              <c:f>DataF9!$B$3:$B$11</c:f>
              <c:numCache>
                <c:formatCode>0.0%</c:formatCode>
                <c:ptCount val="9"/>
                <c:pt idx="0">
                  <c:v>0.12025926781618597</c:v>
                </c:pt>
                <c:pt idx="1">
                  <c:v>0.13218096002687932</c:v>
                </c:pt>
                <c:pt idx="3">
                  <c:v>9.1705965405258105E-2</c:v>
                </c:pt>
                <c:pt idx="4">
                  <c:v>6.5793893516187363E-2</c:v>
                </c:pt>
                <c:pt idx="5">
                  <c:v>5.4713667184290535E-2</c:v>
                </c:pt>
                <c:pt idx="6">
                  <c:v>7.1277403843032522E-2</c:v>
                </c:pt>
                <c:pt idx="7">
                  <c:v>8.3458155400191664E-2</c:v>
                </c:pt>
                <c:pt idx="8">
                  <c:v>8.3997500000000003E-2</c:v>
                </c:pt>
              </c:numCache>
            </c:numRef>
          </c:val>
          <c:smooth val="0"/>
          <c:extLst>
            <c:ext xmlns:c16="http://schemas.microsoft.com/office/drawing/2014/chart" uri="{C3380CC4-5D6E-409C-BE32-E72D297353CC}">
              <c16:uniqueId val="{00000000-EA8C-4BAA-B382-2A7B5A05E267}"/>
            </c:ext>
          </c:extLst>
        </c:ser>
        <c:ser>
          <c:idx val="0"/>
          <c:order val="1"/>
          <c:tx>
            <c:v>Norway including offshore</c:v>
          </c:tx>
          <c:spPr>
            <a:ln>
              <a:solidFill>
                <a:srgbClr val="0000FF"/>
              </a:solidFill>
            </a:ln>
          </c:spPr>
          <c:marker>
            <c:symbol val="circle"/>
            <c:size val="10"/>
            <c:spPr>
              <a:solidFill>
                <a:srgbClr val="0000FF"/>
              </a:solidFill>
              <a:ln>
                <a:solidFill>
                  <a:srgbClr val="0000FF"/>
                </a:solidFill>
              </a:ln>
            </c:spPr>
          </c:marker>
          <c:cat>
            <c:numRef>
              <c:f>DataF9!$A$3:$A$11</c:f>
              <c:numCache>
                <c:formatCode>General</c:formatCode>
                <c:ptCount val="9"/>
                <c:pt idx="0">
                  <c:v>1930</c:v>
                </c:pt>
                <c:pt idx="1">
                  <c:v>1940</c:v>
                </c:pt>
                <c:pt idx="2">
                  <c:v>1950</c:v>
                </c:pt>
                <c:pt idx="3">
                  <c:v>1960</c:v>
                </c:pt>
                <c:pt idx="4">
                  <c:v>1970</c:v>
                </c:pt>
                <c:pt idx="5">
                  <c:v>1980</c:v>
                </c:pt>
                <c:pt idx="6">
                  <c:v>1990</c:v>
                </c:pt>
                <c:pt idx="7">
                  <c:v>2000</c:v>
                </c:pt>
                <c:pt idx="8">
                  <c:v>2010</c:v>
                </c:pt>
              </c:numCache>
            </c:numRef>
          </c:cat>
          <c:val>
            <c:numRef>
              <c:f>DataF9!$C$3:$C$11</c:f>
              <c:numCache>
                <c:formatCode>0.0%</c:formatCode>
                <c:ptCount val="9"/>
                <c:pt idx="0">
                  <c:v>0.12251013318768977</c:v>
                </c:pt>
                <c:pt idx="1">
                  <c:v>0.13435305398260453</c:v>
                </c:pt>
                <c:pt idx="3">
                  <c:v>9.5118464251285367E-2</c:v>
                </c:pt>
                <c:pt idx="4">
                  <c:v>7.2296677796373041E-2</c:v>
                </c:pt>
                <c:pt idx="5">
                  <c:v>6.351625574724129E-2</c:v>
                </c:pt>
                <c:pt idx="6">
                  <c:v>8.19459334119641E-2</c:v>
                </c:pt>
                <c:pt idx="7">
                  <c:v>9.6221175195128614E-2</c:v>
                </c:pt>
                <c:pt idx="8">
                  <c:v>9.8414102226857036E-2</c:v>
                </c:pt>
              </c:numCache>
            </c:numRef>
          </c:val>
          <c:smooth val="0"/>
          <c:extLst>
            <c:ext xmlns:c16="http://schemas.microsoft.com/office/drawing/2014/chart" uri="{C3380CC4-5D6E-409C-BE32-E72D297353CC}">
              <c16:uniqueId val="{00000001-EA8C-4BAA-B382-2A7B5A05E267}"/>
            </c:ext>
          </c:extLst>
        </c:ser>
        <c:dLbls>
          <c:showLegendKey val="0"/>
          <c:showVal val="0"/>
          <c:showCatName val="0"/>
          <c:showSerName val="0"/>
          <c:showPercent val="0"/>
          <c:showBubbleSize val="0"/>
        </c:dLbls>
        <c:marker val="1"/>
        <c:smooth val="0"/>
        <c:axId val="-2048790584"/>
        <c:axId val="-2048795848"/>
      </c:lineChart>
      <c:catAx>
        <c:axId val="-2048790584"/>
        <c:scaling>
          <c:orientation val="minMax"/>
        </c:scaling>
        <c:delete val="0"/>
        <c:axPos val="b"/>
        <c:majorGridlines>
          <c:spPr>
            <a:ln w="12700">
              <a:solidFill>
                <a:sysClr val="window" lastClr="FFFFFF">
                  <a:lumMod val="75000"/>
                </a:sys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795848"/>
        <c:crosses val="autoZero"/>
        <c:auto val="1"/>
        <c:lblAlgn val="ctr"/>
        <c:lblOffset val="100"/>
        <c:tickLblSkip val="1"/>
        <c:tickMarkSkip val="1"/>
        <c:noMultiLvlLbl val="0"/>
      </c:catAx>
      <c:valAx>
        <c:axId val="-2048795848"/>
        <c:scaling>
          <c:orientation val="minMax"/>
          <c:max val="0.14000000000000001"/>
        </c:scaling>
        <c:delete val="0"/>
        <c:axPos val="l"/>
        <c:majorGridlines>
          <c:spPr>
            <a:ln w="3175">
              <a:solidFill>
                <a:sysClr val="window" lastClr="FFFFFF">
                  <a:lumMod val="75000"/>
                </a:sysClr>
              </a:solidFill>
              <a:prstDash val="sysDash"/>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790584"/>
        <c:crosses val="autoZero"/>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n-US"/>
    </a:p>
  </c:txPr>
  <c:userShapes r:id="rId2"/>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0.01% wealth share in Norway</a:t>
            </a:r>
          </a:p>
        </c:rich>
      </c:tx>
      <c:layout>
        <c:manualLayout>
          <c:xMode val="edge"/>
          <c:yMode val="edge"/>
          <c:x val="0.308783708932935"/>
          <c:y val="0"/>
        </c:manualLayout>
      </c:layout>
      <c:overlay val="0"/>
    </c:title>
    <c:autoTitleDeleted val="0"/>
    <c:plotArea>
      <c:layout>
        <c:manualLayout>
          <c:layoutTarget val="inner"/>
          <c:xMode val="edge"/>
          <c:yMode val="edge"/>
          <c:x val="8.1329568286722803E-2"/>
          <c:y val="9.8704528449780907E-2"/>
          <c:w val="0.90220754819440696"/>
          <c:h val="0.79856985071436204"/>
        </c:manualLayout>
      </c:layout>
      <c:lineChart>
        <c:grouping val="standard"/>
        <c:varyColors val="0"/>
        <c:ser>
          <c:idx val="3"/>
          <c:order val="0"/>
          <c:tx>
            <c:v>Top 0.01% Norway</c:v>
          </c:tx>
          <c:spPr>
            <a:ln>
              <a:solidFill>
                <a:srgbClr val="0000FF"/>
              </a:solidFill>
              <a:prstDash val="sysDash"/>
            </a:ln>
          </c:spPr>
          <c:marker>
            <c:symbol val="circle"/>
            <c:size val="10"/>
            <c:spPr>
              <a:solidFill>
                <a:srgbClr val="0000FF"/>
              </a:solidFill>
              <a:ln>
                <a:solidFill>
                  <a:srgbClr val="0000FF"/>
                </a:solidFill>
              </a:ln>
            </c:spPr>
          </c:marker>
          <c:cat>
            <c:numRef>
              <c:f>DataF9!$A$3:$A$11</c:f>
              <c:numCache>
                <c:formatCode>General</c:formatCode>
                <c:ptCount val="9"/>
                <c:pt idx="0">
                  <c:v>1930</c:v>
                </c:pt>
                <c:pt idx="1">
                  <c:v>1940</c:v>
                </c:pt>
                <c:pt idx="2">
                  <c:v>1950</c:v>
                </c:pt>
                <c:pt idx="3">
                  <c:v>1960</c:v>
                </c:pt>
                <c:pt idx="4">
                  <c:v>1970</c:v>
                </c:pt>
                <c:pt idx="5">
                  <c:v>1980</c:v>
                </c:pt>
                <c:pt idx="6">
                  <c:v>1990</c:v>
                </c:pt>
                <c:pt idx="7">
                  <c:v>2000</c:v>
                </c:pt>
                <c:pt idx="8">
                  <c:v>2010</c:v>
                </c:pt>
              </c:numCache>
            </c:numRef>
          </c:cat>
          <c:val>
            <c:numRef>
              <c:f>DataF9!$E$3:$E$11</c:f>
              <c:numCache>
                <c:formatCode>0.0%</c:formatCode>
                <c:ptCount val="9"/>
                <c:pt idx="0">
                  <c:v>3.8454818246463969E-2</c:v>
                </c:pt>
                <c:pt idx="1">
                  <c:v>4.9583805857657703E-2</c:v>
                </c:pt>
                <c:pt idx="3">
                  <c:v>3.3023105074591871E-2</c:v>
                </c:pt>
                <c:pt idx="4">
                  <c:v>2.191098936980557E-2</c:v>
                </c:pt>
                <c:pt idx="5">
                  <c:v>1.6253167013642451E-2</c:v>
                </c:pt>
                <c:pt idx="6">
                  <c:v>2.9495030134245193E-2</c:v>
                </c:pt>
                <c:pt idx="7">
                  <c:v>3.971894042435397E-2</c:v>
                </c:pt>
                <c:pt idx="8">
                  <c:v>3.8460000000000008E-2</c:v>
                </c:pt>
              </c:numCache>
            </c:numRef>
          </c:val>
          <c:smooth val="0"/>
          <c:extLst>
            <c:ext xmlns:c16="http://schemas.microsoft.com/office/drawing/2014/chart" uri="{C3380CC4-5D6E-409C-BE32-E72D297353CC}">
              <c16:uniqueId val="{00000000-EF1E-4452-BBB5-469B89D11F63}"/>
            </c:ext>
          </c:extLst>
        </c:ser>
        <c:ser>
          <c:idx val="0"/>
          <c:order val="1"/>
          <c:tx>
            <c:v>Norway including offshore</c:v>
          </c:tx>
          <c:spPr>
            <a:ln>
              <a:solidFill>
                <a:srgbClr val="0000FF"/>
              </a:solidFill>
            </a:ln>
          </c:spPr>
          <c:marker>
            <c:symbol val="circle"/>
            <c:size val="10"/>
            <c:spPr>
              <a:solidFill>
                <a:srgbClr val="0000FF"/>
              </a:solidFill>
              <a:ln>
                <a:solidFill>
                  <a:srgbClr val="0000FF"/>
                </a:solidFill>
              </a:ln>
            </c:spPr>
          </c:marker>
          <c:cat>
            <c:numRef>
              <c:f>DataF9!$A$3:$A$11</c:f>
              <c:numCache>
                <c:formatCode>General</c:formatCode>
                <c:ptCount val="9"/>
                <c:pt idx="0">
                  <c:v>1930</c:v>
                </c:pt>
                <c:pt idx="1">
                  <c:v>1940</c:v>
                </c:pt>
                <c:pt idx="2">
                  <c:v>1950</c:v>
                </c:pt>
                <c:pt idx="3">
                  <c:v>1960</c:v>
                </c:pt>
                <c:pt idx="4">
                  <c:v>1970</c:v>
                </c:pt>
                <c:pt idx="5">
                  <c:v>1980</c:v>
                </c:pt>
                <c:pt idx="6">
                  <c:v>1990</c:v>
                </c:pt>
                <c:pt idx="7">
                  <c:v>2000</c:v>
                </c:pt>
                <c:pt idx="8">
                  <c:v>2010</c:v>
                </c:pt>
              </c:numCache>
            </c:numRef>
          </c:cat>
          <c:val>
            <c:numRef>
              <c:f>DataF9!$F$3:$F$11</c:f>
              <c:numCache>
                <c:formatCode>0.0%</c:formatCode>
                <c:ptCount val="9"/>
                <c:pt idx="0">
                  <c:v>4.0109979702016615E-2</c:v>
                </c:pt>
                <c:pt idx="1">
                  <c:v>5.1173027638624066E-2</c:v>
                </c:pt>
                <c:pt idx="3">
                  <c:v>3.545409397099044E-2</c:v>
                </c:pt>
                <c:pt idx="4">
                  <c:v>2.6473683447740714E-2</c:v>
                </c:pt>
                <c:pt idx="5">
                  <c:v>2.2405050279237608E-2</c:v>
                </c:pt>
                <c:pt idx="6">
                  <c:v>3.6922697575777194E-2</c:v>
                </c:pt>
                <c:pt idx="7">
                  <c:v>4.8574374387201975E-2</c:v>
                </c:pt>
                <c:pt idx="8">
                  <c:v>4.8494683974423157E-2</c:v>
                </c:pt>
              </c:numCache>
            </c:numRef>
          </c:val>
          <c:smooth val="0"/>
          <c:extLst>
            <c:ext xmlns:c16="http://schemas.microsoft.com/office/drawing/2014/chart" uri="{C3380CC4-5D6E-409C-BE32-E72D297353CC}">
              <c16:uniqueId val="{00000001-EF1E-4452-BBB5-469B89D11F63}"/>
            </c:ext>
          </c:extLst>
        </c:ser>
        <c:dLbls>
          <c:showLegendKey val="0"/>
          <c:showVal val="0"/>
          <c:showCatName val="0"/>
          <c:showSerName val="0"/>
          <c:showPercent val="0"/>
          <c:showBubbleSize val="0"/>
        </c:dLbls>
        <c:marker val="1"/>
        <c:smooth val="0"/>
        <c:axId val="-2048874184"/>
        <c:axId val="-2055396536"/>
      </c:lineChart>
      <c:catAx>
        <c:axId val="-2048874184"/>
        <c:scaling>
          <c:orientation val="minMax"/>
        </c:scaling>
        <c:delete val="0"/>
        <c:axPos val="b"/>
        <c:majorGridlines>
          <c:spPr>
            <a:ln w="12700">
              <a:solidFill>
                <a:sysClr val="window" lastClr="FFFFFF">
                  <a:lumMod val="75000"/>
                </a:sys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55396536"/>
        <c:crosses val="autoZero"/>
        <c:auto val="1"/>
        <c:lblAlgn val="ctr"/>
        <c:lblOffset val="100"/>
        <c:tickLblSkip val="1"/>
        <c:tickMarkSkip val="1"/>
        <c:noMultiLvlLbl val="0"/>
      </c:catAx>
      <c:valAx>
        <c:axId val="-2055396536"/>
        <c:scaling>
          <c:orientation val="minMax"/>
          <c:max val="5.1999999999999998E-2"/>
          <c:min val="0"/>
        </c:scaling>
        <c:delete val="0"/>
        <c:axPos val="l"/>
        <c:majorGridlines>
          <c:spPr>
            <a:ln w="3175">
              <a:solidFill>
                <a:sysClr val="window" lastClr="FFFFFF">
                  <a:lumMod val="75000"/>
                </a:sysClr>
              </a:solidFill>
              <a:prstDash val="sysDash"/>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874184"/>
        <c:crosses val="autoZero"/>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n-US"/>
    </a:p>
  </c:txPr>
  <c:userShapes r:id="rId2"/>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13097162371"/>
          <c:y val="6.0185185185185203E-2"/>
          <c:w val="0.87476035511110894"/>
          <c:h val="0.81662272051708495"/>
        </c:manualLayout>
      </c:layout>
      <c:lineChart>
        <c:grouping val="standard"/>
        <c:varyColors val="0"/>
        <c:ser>
          <c:idx val="1"/>
          <c:order val="0"/>
          <c:tx>
            <c:strRef>
              <c:f>DataFA1!$G$4</c:f>
              <c:strCache>
                <c:ptCount val="1"/>
                <c:pt idx="0">
                  <c:v>Equal-split adults, mixed method for capital gains</c:v>
                </c:pt>
              </c:strCache>
            </c:strRef>
          </c:tx>
          <c:marker>
            <c:symbol val="none"/>
          </c:marker>
          <c:cat>
            <c:numRef>
              <c:f>DataFA1!$A$5:$A$110</c:f>
              <c:numCache>
                <c:formatCode>General</c:formatCode>
                <c:ptCount val="106"/>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pt idx="101">
                  <c:v>2014</c:v>
                </c:pt>
                <c:pt idx="102">
                  <c:v>2015</c:v>
                </c:pt>
                <c:pt idx="103">
                  <c:v>2016</c:v>
                </c:pt>
                <c:pt idx="104">
                  <c:v>2017</c:v>
                </c:pt>
                <c:pt idx="105">
                  <c:v>2018</c:v>
                </c:pt>
              </c:numCache>
            </c:numRef>
          </c:cat>
          <c:val>
            <c:numRef>
              <c:f>DataFA1!$G$5:$G$110</c:f>
              <c:numCache>
                <c:formatCode>0.0%</c:formatCode>
                <c:ptCount val="106"/>
                <c:pt idx="0">
                  <c:v>0.45099785098400624</c:v>
                </c:pt>
                <c:pt idx="1">
                  <c:v>0.44569706284606442</c:v>
                </c:pt>
                <c:pt idx="2">
                  <c:v>0.4463149054894997</c:v>
                </c:pt>
                <c:pt idx="3">
                  <c:v>0.43277617591608025</c:v>
                </c:pt>
                <c:pt idx="4">
                  <c:v>0.40500921236872722</c:v>
                </c:pt>
                <c:pt idx="5">
                  <c:v>0.37010671004845153</c:v>
                </c:pt>
                <c:pt idx="6">
                  <c:v>0.39966072241662087</c:v>
                </c:pt>
                <c:pt idx="7">
                  <c:v>0.35638806693280578</c:v>
                </c:pt>
                <c:pt idx="8">
                  <c:v>0.3677025327935623</c:v>
                </c:pt>
                <c:pt idx="9">
                  <c:v>0.39945822987555774</c:v>
                </c:pt>
                <c:pt idx="10">
                  <c:v>0.35362524543927698</c:v>
                </c:pt>
                <c:pt idx="11">
                  <c:v>0.37440237533583365</c:v>
                </c:pt>
                <c:pt idx="12">
                  <c:v>0.40891794529067954</c:v>
                </c:pt>
                <c:pt idx="13">
                  <c:v>0.42556174653422935</c:v>
                </c:pt>
                <c:pt idx="14">
                  <c:v>0.44894268392921333</c:v>
                </c:pt>
                <c:pt idx="15">
                  <c:v>0.47796697382043735</c:v>
                </c:pt>
                <c:pt idx="16">
                  <c:v>0.4796119698739752</c:v>
                </c:pt>
                <c:pt idx="17">
                  <c:v>0.43366403121614688</c:v>
                </c:pt>
                <c:pt idx="18">
                  <c:v>0.386037148908082</c:v>
                </c:pt>
                <c:pt idx="19">
                  <c:v>0.38077266778638907</c:v>
                </c:pt>
                <c:pt idx="20">
                  <c:v>0.40356928979430856</c:v>
                </c:pt>
                <c:pt idx="21">
                  <c:v>0.4097033337736703</c:v>
                </c:pt>
                <c:pt idx="22">
                  <c:v>0.40463029887317292</c:v>
                </c:pt>
                <c:pt idx="23">
                  <c:v>0.42983197456972633</c:v>
                </c:pt>
                <c:pt idx="24">
                  <c:v>0.43639849783277973</c:v>
                </c:pt>
                <c:pt idx="25">
                  <c:v>0.39745961670257718</c:v>
                </c:pt>
                <c:pt idx="26">
                  <c:v>0.4078873029489361</c:v>
                </c:pt>
                <c:pt idx="27">
                  <c:v>0.37642720512794814</c:v>
                </c:pt>
                <c:pt idx="28">
                  <c:v>0.3457774398044362</c:v>
                </c:pt>
                <c:pt idx="29">
                  <c:v>0.34091607702598303</c:v>
                </c:pt>
                <c:pt idx="30">
                  <c:v>0.34360648798498178</c:v>
                </c:pt>
                <c:pt idx="31">
                  <c:v>0.31821930468623216</c:v>
                </c:pt>
                <c:pt idx="32">
                  <c:v>0.32079186882207272</c:v>
                </c:pt>
                <c:pt idx="33">
                  <c:v>0.29915731495229614</c:v>
                </c:pt>
                <c:pt idx="34">
                  <c:v>0.28646127788631159</c:v>
                </c:pt>
                <c:pt idx="35">
                  <c:v>0.28028285921187795</c:v>
                </c:pt>
                <c:pt idx="36">
                  <c:v>0.2717725485129534</c:v>
                </c:pt>
                <c:pt idx="37">
                  <c:v>0.28493805969092034</c:v>
                </c:pt>
                <c:pt idx="38">
                  <c:v>0.28071291109976132</c:v>
                </c:pt>
                <c:pt idx="39">
                  <c:v>0.27731283921110633</c:v>
                </c:pt>
                <c:pt idx="40">
                  <c:v>0.26513504357962814</c:v>
                </c:pt>
                <c:pt idx="41">
                  <c:v>0.27193921311543617</c:v>
                </c:pt>
                <c:pt idx="42">
                  <c:v>0.27517058379411174</c:v>
                </c:pt>
                <c:pt idx="43">
                  <c:v>0.27886765714930106</c:v>
                </c:pt>
                <c:pt idx="44">
                  <c:v>0.27509579961690273</c:v>
                </c:pt>
                <c:pt idx="45">
                  <c:v>0.27095245521707845</c:v>
                </c:pt>
                <c:pt idx="46">
                  <c:v>0.27751887986364748</c:v>
                </c:pt>
                <c:pt idx="47">
                  <c:v>0.27757824859610886</c:v>
                </c:pt>
                <c:pt idx="48">
                  <c:v>0.27957092105541004</c:v>
                </c:pt>
                <c:pt idx="49">
                  <c:v>0.28103443980217002</c:v>
                </c:pt>
                <c:pt idx="50">
                  <c:v>0.27616612613201152</c:v>
                </c:pt>
                <c:pt idx="51">
                  <c:v>0.27129781246185303</c:v>
                </c:pt>
                <c:pt idx="52">
                  <c:v>0.26870742440223705</c:v>
                </c:pt>
                <c:pt idx="53">
                  <c:v>0.26611703634262102</c:v>
                </c:pt>
                <c:pt idx="54">
                  <c:v>0.26518616825342178</c:v>
                </c:pt>
                <c:pt idx="55">
                  <c:v>0.26832734979689143</c:v>
                </c:pt>
                <c:pt idx="56">
                  <c:v>0.26199908414855633</c:v>
                </c:pt>
                <c:pt idx="57">
                  <c:v>0.25857659766916208</c:v>
                </c:pt>
                <c:pt idx="58">
                  <c:v>0.25421785833896127</c:v>
                </c:pt>
                <c:pt idx="59">
                  <c:v>0.24716147661820259</c:v>
                </c:pt>
                <c:pt idx="60">
                  <c:v>0.2385039848104494</c:v>
                </c:pt>
                <c:pt idx="61">
                  <c:v>0.2341810929779056</c:v>
                </c:pt>
                <c:pt idx="62">
                  <c:v>0.22802951231608415</c:v>
                </c:pt>
                <c:pt idx="63">
                  <c:v>0.22143884573134179</c:v>
                </c:pt>
                <c:pt idx="64">
                  <c:v>0.21869689741172493</c:v>
                </c:pt>
                <c:pt idx="65">
                  <c:v>0.21656877676257996</c:v>
                </c:pt>
                <c:pt idx="66">
                  <c:v>0.224081486463547</c:v>
                </c:pt>
                <c:pt idx="67">
                  <c:v>0.22544974088668801</c:v>
                </c:pt>
                <c:pt idx="68">
                  <c:v>0.23357211053371399</c:v>
                </c:pt>
                <c:pt idx="69">
                  <c:v>0.23780144751071899</c:v>
                </c:pt>
                <c:pt idx="70">
                  <c:v>0.227215856313705</c:v>
                </c:pt>
                <c:pt idx="71">
                  <c:v>0.22947601974010501</c:v>
                </c:pt>
                <c:pt idx="72">
                  <c:v>0.23147204518318201</c:v>
                </c:pt>
                <c:pt idx="73">
                  <c:v>0.22979696094989799</c:v>
                </c:pt>
                <c:pt idx="74">
                  <c:v>0.24608835577964799</c:v>
                </c:pt>
                <c:pt idx="75">
                  <c:v>0.26496449112892201</c:v>
                </c:pt>
                <c:pt idx="76">
                  <c:v>0.26571738719940202</c:v>
                </c:pt>
                <c:pt idx="77">
                  <c:v>0.266572535037994</c:v>
                </c:pt>
                <c:pt idx="78">
                  <c:v>0.259941697120667</c:v>
                </c:pt>
                <c:pt idx="79">
                  <c:v>0.27566218376159701</c:v>
                </c:pt>
                <c:pt idx="80">
                  <c:v>0.27686855196952798</c:v>
                </c:pt>
                <c:pt idx="81">
                  <c:v>0.27605798840522799</c:v>
                </c:pt>
                <c:pt idx="82">
                  <c:v>0.27920734882354697</c:v>
                </c:pt>
                <c:pt idx="83">
                  <c:v>0.28577533364295998</c:v>
                </c:pt>
                <c:pt idx="84">
                  <c:v>0.29462435841560403</c:v>
                </c:pt>
                <c:pt idx="85">
                  <c:v>0.30697238445281999</c:v>
                </c:pt>
                <c:pt idx="86">
                  <c:v>0.31470489501953097</c:v>
                </c:pt>
                <c:pt idx="87">
                  <c:v>0.32299152016639698</c:v>
                </c:pt>
                <c:pt idx="88">
                  <c:v>0.31334158778190602</c:v>
                </c:pt>
                <c:pt idx="89">
                  <c:v>0.30158150196075401</c:v>
                </c:pt>
                <c:pt idx="90">
                  <c:v>0.30323013663291898</c:v>
                </c:pt>
                <c:pt idx="91">
                  <c:v>0.31475982069969199</c:v>
                </c:pt>
                <c:pt idx="92">
                  <c:v>0.32096618413925199</c:v>
                </c:pt>
                <c:pt idx="93">
                  <c:v>0.32833462953567499</c:v>
                </c:pt>
                <c:pt idx="94">
                  <c:v>0.33960574865341198</c:v>
                </c:pt>
                <c:pt idx="95">
                  <c:v>0.36090961098670998</c:v>
                </c:pt>
                <c:pt idx="96">
                  <c:v>0.36149084568023698</c:v>
                </c:pt>
                <c:pt idx="97">
                  <c:v>0.37569454312324502</c:v>
                </c:pt>
                <c:pt idx="98">
                  <c:v>0.37428435683250399</c:v>
                </c:pt>
                <c:pt idx="99">
                  <c:v>0.38848647475242598</c:v>
                </c:pt>
                <c:pt idx="100">
                  <c:v>0.37031877040862998</c:v>
                </c:pt>
                <c:pt idx="101">
                  <c:v>0.372446179389954</c:v>
                </c:pt>
                <c:pt idx="102">
                  <c:v>0.37209448218345598</c:v>
                </c:pt>
                <c:pt idx="103">
                  <c:v>0.369031131267548</c:v>
                </c:pt>
              </c:numCache>
            </c:numRef>
          </c:val>
          <c:smooth val="0"/>
          <c:extLst>
            <c:ext xmlns:c16="http://schemas.microsoft.com/office/drawing/2014/chart" uri="{C3380CC4-5D6E-409C-BE32-E72D297353CC}">
              <c16:uniqueId val="{00000000-4311-4F5C-9967-8DFADD0D0314}"/>
            </c:ext>
          </c:extLst>
        </c:ser>
        <c:ser>
          <c:idx val="2"/>
          <c:order val="1"/>
          <c:tx>
            <c:strRef>
              <c:f>DataFA1!$F$4</c:f>
              <c:strCache>
                <c:ptCount val="1"/>
                <c:pt idx="0">
                  <c:v>Equal-split adults, capital gains fully capitalized</c:v>
                </c:pt>
              </c:strCache>
            </c:strRef>
          </c:tx>
          <c:marker>
            <c:symbol val="none"/>
          </c:marker>
          <c:cat>
            <c:numRef>
              <c:f>DataFA1!$A$5:$A$110</c:f>
              <c:numCache>
                <c:formatCode>General</c:formatCode>
                <c:ptCount val="106"/>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pt idx="101">
                  <c:v>2014</c:v>
                </c:pt>
                <c:pt idx="102">
                  <c:v>2015</c:v>
                </c:pt>
                <c:pt idx="103">
                  <c:v>2016</c:v>
                </c:pt>
                <c:pt idx="104">
                  <c:v>2017</c:v>
                </c:pt>
                <c:pt idx="105">
                  <c:v>2018</c:v>
                </c:pt>
              </c:numCache>
            </c:numRef>
          </c:cat>
          <c:val>
            <c:numRef>
              <c:f>DataFA1!$F$5:$F$110</c:f>
              <c:numCache>
                <c:formatCode>0.0%</c:formatCode>
                <c:ptCount val="106"/>
                <c:pt idx="0">
                  <c:v>0.46530675915212338</c:v>
                </c:pt>
                <c:pt idx="1">
                  <c:v>0.46014412801560745</c:v>
                </c:pt>
                <c:pt idx="2">
                  <c:v>0.46074586752781987</c:v>
                </c:pt>
                <c:pt idx="3">
                  <c:v>0.44756000440223898</c:v>
                </c:pt>
                <c:pt idx="4">
                  <c:v>0.42051674463677213</c:v>
                </c:pt>
                <c:pt idx="5">
                  <c:v>0.38652392309176009</c:v>
                </c:pt>
                <c:pt idx="6">
                  <c:v>0.41530765496151334</c:v>
                </c:pt>
                <c:pt idx="7">
                  <c:v>0.37316283559749908</c:v>
                </c:pt>
                <c:pt idx="8">
                  <c:v>0.38418240706984008</c:v>
                </c:pt>
                <c:pt idx="9">
                  <c:v>0.41511044008134834</c:v>
                </c:pt>
                <c:pt idx="10">
                  <c:v>0.37047202285494996</c:v>
                </c:pt>
                <c:pt idx="11">
                  <c:v>0.39070762838002704</c:v>
                </c:pt>
                <c:pt idx="12">
                  <c:v>0.42432360236473088</c:v>
                </c:pt>
                <c:pt idx="13">
                  <c:v>0.44053360817780896</c:v>
                </c:pt>
                <c:pt idx="14">
                  <c:v>0.46330515690888885</c:v>
                </c:pt>
                <c:pt idx="15">
                  <c:v>0.49157297271445988</c:v>
                </c:pt>
                <c:pt idx="16">
                  <c:v>0.49317509444135044</c:v>
                </c:pt>
                <c:pt idx="17">
                  <c:v>0.44842471910080151</c:v>
                </c:pt>
                <c:pt idx="18">
                  <c:v>0.40203915922927236</c:v>
                </c:pt>
                <c:pt idx="19">
                  <c:v>0.39691188882170525</c:v>
                </c:pt>
                <c:pt idx="20">
                  <c:v>0.41911435145986775</c:v>
                </c:pt>
                <c:pt idx="21">
                  <c:v>0.4250885208883608</c:v>
                </c:pt>
                <c:pt idx="22">
                  <c:v>0.42014770694666104</c:v>
                </c:pt>
                <c:pt idx="23">
                  <c:v>0.44469253919757223</c:v>
                </c:pt>
                <c:pt idx="24">
                  <c:v>0.45108791599330633</c:v>
                </c:pt>
                <c:pt idx="25">
                  <c:v>0.41316391772879013</c:v>
                </c:pt>
                <c:pt idx="26">
                  <c:v>0.42331982215212227</c:v>
                </c:pt>
                <c:pt idx="27">
                  <c:v>0.39267968405531284</c:v>
                </c:pt>
                <c:pt idx="28">
                  <c:v>0.3628287583687213</c:v>
                </c:pt>
                <c:pt idx="29">
                  <c:v>0.35809409963631511</c:v>
                </c:pt>
                <c:pt idx="30">
                  <c:v>0.3607143891150687</c:v>
                </c:pt>
                <c:pt idx="31">
                  <c:v>0.33598888423619411</c:v>
                </c:pt>
                <c:pt idx="32">
                  <c:v>0.33849439839045936</c:v>
                </c:pt>
                <c:pt idx="33">
                  <c:v>0.31742371634729694</c:v>
                </c:pt>
                <c:pt idx="34">
                  <c:v>0.30505858222732418</c:v>
                </c:pt>
                <c:pt idx="35">
                  <c:v>0.29904119466286916</c:v>
                </c:pt>
                <c:pt idx="36">
                  <c:v>0.29075269230201983</c:v>
                </c:pt>
                <c:pt idx="37">
                  <c:v>0.30357506440344673</c:v>
                </c:pt>
                <c:pt idx="38">
                  <c:v>0.29946003790069087</c:v>
                </c:pt>
                <c:pt idx="39">
                  <c:v>0.29614858372784447</c:v>
                </c:pt>
                <c:pt idx="40">
                  <c:v>0.28428818386556909</c:v>
                </c:pt>
                <c:pt idx="41">
                  <c:v>0.29091501304447198</c:v>
                </c:pt>
                <c:pt idx="42">
                  <c:v>0.29406216294845444</c:v>
                </c:pt>
                <c:pt idx="43">
                  <c:v>0.29766287769516653</c:v>
                </c:pt>
                <c:pt idx="44">
                  <c:v>0.29398932790737553</c:v>
                </c:pt>
                <c:pt idx="45">
                  <c:v>0.28995397349380581</c:v>
                </c:pt>
                <c:pt idx="46">
                  <c:v>0.29634925424334446</c:v>
                </c:pt>
                <c:pt idx="47">
                  <c:v>0.2964070756198578</c:v>
                </c:pt>
                <c:pt idx="48">
                  <c:v>0.29834781209442662</c:v>
                </c:pt>
                <c:pt idx="49">
                  <c:v>0.29977318644523621</c:v>
                </c:pt>
                <c:pt idx="50">
                  <c:v>0.29800085723400116</c:v>
                </c:pt>
                <c:pt idx="51">
                  <c:v>0.29622852802276611</c:v>
                </c:pt>
                <c:pt idx="52">
                  <c:v>0.29295897483825684</c:v>
                </c:pt>
                <c:pt idx="53">
                  <c:v>0.28968942165374756</c:v>
                </c:pt>
                <c:pt idx="54">
                  <c:v>0.2863185703754425</c:v>
                </c:pt>
                <c:pt idx="55">
                  <c:v>0.30471965670585632</c:v>
                </c:pt>
                <c:pt idx="56">
                  <c:v>0.28886270523071289</c:v>
                </c:pt>
                <c:pt idx="57">
                  <c:v>0.2804790735244751</c:v>
                </c:pt>
                <c:pt idx="58">
                  <c:v>0.27622437477111816</c:v>
                </c:pt>
                <c:pt idx="59">
                  <c:v>0.27418091893196106</c:v>
                </c:pt>
                <c:pt idx="60">
                  <c:v>0.25930789113044739</c:v>
                </c:pt>
                <c:pt idx="61">
                  <c:v>0.24540586769580841</c:v>
                </c:pt>
                <c:pt idx="62">
                  <c:v>0.23814892768859863</c:v>
                </c:pt>
                <c:pt idx="63">
                  <c:v>0.22870753705501556</c:v>
                </c:pt>
                <c:pt idx="64">
                  <c:v>0.23079995810985565</c:v>
                </c:pt>
                <c:pt idx="65">
                  <c:v>0.21902000904083252</c:v>
                </c:pt>
                <c:pt idx="66">
                  <c:v>0.23234951496124268</c:v>
                </c:pt>
                <c:pt idx="67">
                  <c:v>0.23515824973583221</c:v>
                </c:pt>
                <c:pt idx="68">
                  <c:v>0.24385146796703339</c:v>
                </c:pt>
                <c:pt idx="69">
                  <c:v>0.24653352797031403</c:v>
                </c:pt>
                <c:pt idx="70">
                  <c:v>0.23691438138484955</c:v>
                </c:pt>
                <c:pt idx="71">
                  <c:v>0.23812660574913025</c:v>
                </c:pt>
                <c:pt idx="72">
                  <c:v>0.23885451257228851</c:v>
                </c:pt>
                <c:pt idx="73">
                  <c:v>0.23992305994033813</c:v>
                </c:pt>
                <c:pt idx="74">
                  <c:v>0.25339949131011963</c:v>
                </c:pt>
                <c:pt idx="75">
                  <c:v>0.2718970775604248</c:v>
                </c:pt>
                <c:pt idx="76">
                  <c:v>0.27297872304916382</c:v>
                </c:pt>
                <c:pt idx="77">
                  <c:v>0.27434933185577393</c:v>
                </c:pt>
                <c:pt idx="78">
                  <c:v>0.26877909898757935</c:v>
                </c:pt>
                <c:pt idx="79">
                  <c:v>0.28612715005874634</c:v>
                </c:pt>
                <c:pt idx="80">
                  <c:v>0.28838932514190674</c:v>
                </c:pt>
                <c:pt idx="81">
                  <c:v>0.2884184718132019</c:v>
                </c:pt>
                <c:pt idx="82">
                  <c:v>0.29140868782997131</c:v>
                </c:pt>
                <c:pt idx="83">
                  <c:v>0.30021190643310547</c:v>
                </c:pt>
                <c:pt idx="84">
                  <c:v>0.30972751975059509</c:v>
                </c:pt>
                <c:pt idx="85">
                  <c:v>0.32616207003593445</c:v>
                </c:pt>
                <c:pt idx="86">
                  <c:v>0.33898767828941345</c:v>
                </c:pt>
                <c:pt idx="87">
                  <c:v>0.34438925981521606</c:v>
                </c:pt>
                <c:pt idx="88">
                  <c:v>0.33367016911506653</c:v>
                </c:pt>
                <c:pt idx="89">
                  <c:v>0.32273638248443604</c:v>
                </c:pt>
                <c:pt idx="90">
                  <c:v>0.32154202461242676</c:v>
                </c:pt>
                <c:pt idx="91">
                  <c:v>0.3317272961139679</c:v>
                </c:pt>
                <c:pt idx="92">
                  <c:v>0.33536142110824585</c:v>
                </c:pt>
                <c:pt idx="93">
                  <c:v>0.34085538983345032</c:v>
                </c:pt>
                <c:pt idx="94">
                  <c:v>0.35102301836013794</c:v>
                </c:pt>
                <c:pt idx="95">
                  <c:v>0.37380713224411011</c:v>
                </c:pt>
                <c:pt idx="96">
                  <c:v>0.37343549728393555</c:v>
                </c:pt>
                <c:pt idx="97">
                  <c:v>0.39008846879005432</c:v>
                </c:pt>
                <c:pt idx="98">
                  <c:v>0.38828861713409424</c:v>
                </c:pt>
                <c:pt idx="99">
                  <c:v>0.40098366141319275</c:v>
                </c:pt>
                <c:pt idx="100">
                  <c:v>0.38276690244674683</c:v>
                </c:pt>
                <c:pt idx="101">
                  <c:v>0.38519191741943359</c:v>
                </c:pt>
                <c:pt idx="102">
                  <c:v>0.38704586029052734</c:v>
                </c:pt>
                <c:pt idx="103">
                  <c:v>0.38773906230926514</c:v>
                </c:pt>
              </c:numCache>
            </c:numRef>
          </c:val>
          <c:smooth val="0"/>
          <c:extLst>
            <c:ext xmlns:c16="http://schemas.microsoft.com/office/drawing/2014/chart" uri="{C3380CC4-5D6E-409C-BE32-E72D297353CC}">
              <c16:uniqueId val="{00000001-4311-4F5C-9967-8DFADD0D0314}"/>
            </c:ext>
          </c:extLst>
        </c:ser>
        <c:ser>
          <c:idx val="0"/>
          <c:order val="2"/>
          <c:tx>
            <c:strRef>
              <c:f>DataFA1!$H$4</c:f>
              <c:strCache>
                <c:ptCount val="1"/>
                <c:pt idx="0">
                  <c:v>Tax units, mixed method for capital gains</c:v>
                </c:pt>
              </c:strCache>
            </c:strRef>
          </c:tx>
          <c:marker>
            <c:symbol val="none"/>
          </c:marker>
          <c:cat>
            <c:numRef>
              <c:f>DataFA1!$A$5:$A$110</c:f>
              <c:numCache>
                <c:formatCode>General</c:formatCode>
                <c:ptCount val="106"/>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pt idx="101">
                  <c:v>2014</c:v>
                </c:pt>
                <c:pt idx="102">
                  <c:v>2015</c:v>
                </c:pt>
                <c:pt idx="103">
                  <c:v>2016</c:v>
                </c:pt>
                <c:pt idx="104">
                  <c:v>2017</c:v>
                </c:pt>
                <c:pt idx="105">
                  <c:v>2018</c:v>
                </c:pt>
              </c:numCache>
            </c:numRef>
          </c:cat>
          <c:val>
            <c:numRef>
              <c:f>DataFA1!$H$5:$H$110</c:f>
              <c:numCache>
                <c:formatCode>0.0%</c:formatCode>
                <c:ptCount val="106"/>
                <c:pt idx="0">
                  <c:v>0.46321502010125543</c:v>
                </c:pt>
                <c:pt idx="1">
                  <c:v>0.45755589879308312</c:v>
                </c:pt>
                <c:pt idx="2">
                  <c:v>0.45780795670687396</c:v>
                </c:pt>
                <c:pt idx="3">
                  <c:v>0.44361889745893118</c:v>
                </c:pt>
                <c:pt idx="4">
                  <c:v>0.41828889947670506</c:v>
                </c:pt>
                <c:pt idx="5">
                  <c:v>0.38325193946015385</c:v>
                </c:pt>
                <c:pt idx="6">
                  <c:v>0.4120219965434932</c:v>
                </c:pt>
                <c:pt idx="7">
                  <c:v>0.36902055238275827</c:v>
                </c:pt>
                <c:pt idx="8">
                  <c:v>0.37917277087785245</c:v>
                </c:pt>
                <c:pt idx="9">
                  <c:v>0.40987105556860454</c:v>
                </c:pt>
                <c:pt idx="10">
                  <c:v>0.3641274865157183</c:v>
                </c:pt>
                <c:pt idx="11">
                  <c:v>0.38401147959677784</c:v>
                </c:pt>
                <c:pt idx="12">
                  <c:v>0.41744636436987498</c:v>
                </c:pt>
                <c:pt idx="13">
                  <c:v>0.43364613242395117</c:v>
                </c:pt>
                <c:pt idx="14">
                  <c:v>0.45643288480265026</c:v>
                </c:pt>
                <c:pt idx="15">
                  <c:v>0.48470145776539514</c:v>
                </c:pt>
                <c:pt idx="16">
                  <c:v>0.48609715879077703</c:v>
                </c:pt>
                <c:pt idx="17">
                  <c:v>0.44032854096114704</c:v>
                </c:pt>
                <c:pt idx="18">
                  <c:v>0.39257630021755563</c:v>
                </c:pt>
                <c:pt idx="19">
                  <c:v>0.38671141033887674</c:v>
                </c:pt>
                <c:pt idx="20">
                  <c:v>0.40914351706188939</c:v>
                </c:pt>
                <c:pt idx="21">
                  <c:v>0.41560425928114891</c:v>
                </c:pt>
                <c:pt idx="22">
                  <c:v>0.41085622736275462</c:v>
                </c:pt>
                <c:pt idx="23">
                  <c:v>0.43597138216006992</c:v>
                </c:pt>
                <c:pt idx="24">
                  <c:v>0.44282450356084196</c:v>
                </c:pt>
                <c:pt idx="25">
                  <c:v>0.40370694397116463</c:v>
                </c:pt>
                <c:pt idx="26">
                  <c:v>0.41389881419937885</c:v>
                </c:pt>
                <c:pt idx="27">
                  <c:v>0.38219759511798462</c:v>
                </c:pt>
                <c:pt idx="28">
                  <c:v>0.35102535639202243</c:v>
                </c:pt>
                <c:pt idx="29">
                  <c:v>0.34623845064982384</c:v>
                </c:pt>
                <c:pt idx="30">
                  <c:v>0.34886813237300968</c:v>
                </c:pt>
                <c:pt idx="31">
                  <c:v>0.32431943295439414</c:v>
                </c:pt>
                <c:pt idx="32">
                  <c:v>0.3268601839747583</c:v>
                </c:pt>
                <c:pt idx="33">
                  <c:v>0.3057698040979831</c:v>
                </c:pt>
                <c:pt idx="34">
                  <c:v>0.29381674968917665</c:v>
                </c:pt>
                <c:pt idx="35">
                  <c:v>0.28797489818604527</c:v>
                </c:pt>
                <c:pt idx="36">
                  <c:v>0.27950642433565109</c:v>
                </c:pt>
                <c:pt idx="37">
                  <c:v>0.2921986423568475</c:v>
                </c:pt>
                <c:pt idx="38">
                  <c:v>0.28799052864892605</c:v>
                </c:pt>
                <c:pt idx="39">
                  <c:v>0.28446985385993506</c:v>
                </c:pt>
                <c:pt idx="40">
                  <c:v>0.27204325619692998</c:v>
                </c:pt>
                <c:pt idx="41">
                  <c:v>0.2783785146412841</c:v>
                </c:pt>
                <c:pt idx="42">
                  <c:v>0.28117542516049743</c:v>
                </c:pt>
                <c:pt idx="43">
                  <c:v>0.28470847188451048</c:v>
                </c:pt>
                <c:pt idx="44">
                  <c:v>0.28085068480967001</c:v>
                </c:pt>
                <c:pt idx="45">
                  <c:v>0.27662175123276084</c:v>
                </c:pt>
                <c:pt idx="46">
                  <c:v>0.2826891007728396</c:v>
                </c:pt>
                <c:pt idx="47">
                  <c:v>0.28248071231654981</c:v>
                </c:pt>
                <c:pt idx="48">
                  <c:v>0.28412230069120392</c:v>
                </c:pt>
                <c:pt idx="49">
                  <c:v>0.28472099477495122</c:v>
                </c:pt>
                <c:pt idx="50">
                  <c:v>0.28081485457740279</c:v>
                </c:pt>
                <c:pt idx="51">
                  <c:v>0.27691076825293592</c:v>
                </c:pt>
                <c:pt idx="52">
                  <c:v>0.27546258989787081</c:v>
                </c:pt>
                <c:pt idx="53">
                  <c:v>0.27401439186296767</c:v>
                </c:pt>
                <c:pt idx="54">
                  <c:v>0.27308568422000029</c:v>
                </c:pt>
                <c:pt idx="55">
                  <c:v>0.2757015486838047</c:v>
                </c:pt>
                <c:pt idx="56">
                  <c:v>0.27044994837591457</c:v>
                </c:pt>
                <c:pt idx="57">
                  <c:v>0.26661055975720049</c:v>
                </c:pt>
                <c:pt idx="58">
                  <c:v>0.26126617276117747</c:v>
                </c:pt>
                <c:pt idx="59">
                  <c:v>0.25428119529071008</c:v>
                </c:pt>
                <c:pt idx="60">
                  <c:v>0.24479757462118418</c:v>
                </c:pt>
                <c:pt idx="61">
                  <c:v>0.2413294032136595</c:v>
                </c:pt>
                <c:pt idx="62">
                  <c:v>0.23637427643030021</c:v>
                </c:pt>
                <c:pt idx="63">
                  <c:v>0.23030837777031735</c:v>
                </c:pt>
                <c:pt idx="64">
                  <c:v>0.22878423564645564</c:v>
                </c:pt>
                <c:pt idx="65">
                  <c:v>0.22699753341334289</c:v>
                </c:pt>
                <c:pt idx="66">
                  <c:v>0.23538827503985907</c:v>
                </c:pt>
                <c:pt idx="67">
                  <c:v>0.23567687023054507</c:v>
                </c:pt>
                <c:pt idx="68">
                  <c:v>0.24364201551764372</c:v>
                </c:pt>
                <c:pt idx="69">
                  <c:v>0.24720004832090822</c:v>
                </c:pt>
                <c:pt idx="70">
                  <c:v>0.23670615137116985</c:v>
                </c:pt>
                <c:pt idx="71">
                  <c:v>0.23751337734303879</c:v>
                </c:pt>
                <c:pt idx="72">
                  <c:v>0.2398666586258929</c:v>
                </c:pt>
                <c:pt idx="73">
                  <c:v>0.239255543102078</c:v>
                </c:pt>
                <c:pt idx="74">
                  <c:v>0.25569373593407191</c:v>
                </c:pt>
                <c:pt idx="75">
                  <c:v>0.2757346364030866</c:v>
                </c:pt>
                <c:pt idx="76">
                  <c:v>0.27559264952149387</c:v>
                </c:pt>
                <c:pt idx="77">
                  <c:v>0.27691185481265129</c:v>
                </c:pt>
                <c:pt idx="78">
                  <c:v>0.27097391520313646</c:v>
                </c:pt>
                <c:pt idx="79">
                  <c:v>0.28621570542248614</c:v>
                </c:pt>
                <c:pt idx="80">
                  <c:v>0.28807711966825661</c:v>
                </c:pt>
                <c:pt idx="81">
                  <c:v>0.28753616335882387</c:v>
                </c:pt>
                <c:pt idx="82">
                  <c:v>0.2906608470052372</c:v>
                </c:pt>
                <c:pt idx="83">
                  <c:v>0.29759553078136641</c:v>
                </c:pt>
                <c:pt idx="84">
                  <c:v>0.30723473657526251</c:v>
                </c:pt>
                <c:pt idx="85">
                  <c:v>0.31911471604888958</c:v>
                </c:pt>
                <c:pt idx="86">
                  <c:v>0.32817501953063688</c:v>
                </c:pt>
                <c:pt idx="87">
                  <c:v>0.33661478640472831</c:v>
                </c:pt>
                <c:pt idx="88">
                  <c:v>0.32617627974165081</c:v>
                </c:pt>
                <c:pt idx="89">
                  <c:v>0.31572982325952748</c:v>
                </c:pt>
                <c:pt idx="90">
                  <c:v>0.3182550010069351</c:v>
                </c:pt>
                <c:pt idx="91">
                  <c:v>0.3306742988368222</c:v>
                </c:pt>
                <c:pt idx="92">
                  <c:v>0.33629523383105098</c:v>
                </c:pt>
                <c:pt idx="93">
                  <c:v>0.34520679235595259</c:v>
                </c:pt>
                <c:pt idx="94">
                  <c:v>0.35631579624842863</c:v>
                </c:pt>
                <c:pt idx="95">
                  <c:v>0.37734192798068583</c:v>
                </c:pt>
                <c:pt idx="96">
                  <c:v>0.37723528414844132</c:v>
                </c:pt>
                <c:pt idx="97">
                  <c:v>0.3923364130315587</c:v>
                </c:pt>
                <c:pt idx="98">
                  <c:v>0.39221977444099426</c:v>
                </c:pt>
                <c:pt idx="99">
                  <c:v>0.40664446291181316</c:v>
                </c:pt>
                <c:pt idx="100">
                  <c:v>0.38855409264470048</c:v>
                </c:pt>
                <c:pt idx="101">
                  <c:v>0.39106355913060886</c:v>
                </c:pt>
                <c:pt idx="102">
                  <c:v>0.39215174478647774</c:v>
                </c:pt>
                <c:pt idx="103">
                  <c:v>0.38893481625860293</c:v>
                </c:pt>
              </c:numCache>
            </c:numRef>
          </c:val>
          <c:smooth val="0"/>
          <c:extLst>
            <c:ext xmlns:c16="http://schemas.microsoft.com/office/drawing/2014/chart" uri="{C3380CC4-5D6E-409C-BE32-E72D297353CC}">
              <c16:uniqueId val="{00000002-4311-4F5C-9967-8DFADD0D0314}"/>
            </c:ext>
          </c:extLst>
        </c:ser>
        <c:ser>
          <c:idx val="3"/>
          <c:order val="3"/>
          <c:tx>
            <c:strRef>
              <c:f>DataFA1!$I$4</c:f>
              <c:strCache>
                <c:ptCount val="1"/>
                <c:pt idx="0">
                  <c:v>Tax units, mixed methods for capital gains (QJE 2016)</c:v>
                </c:pt>
              </c:strCache>
            </c:strRef>
          </c:tx>
          <c:marker>
            <c:symbol val="none"/>
          </c:marker>
          <c:cat>
            <c:numRef>
              <c:f>DataFA1!$A$5:$A$110</c:f>
              <c:numCache>
                <c:formatCode>General</c:formatCode>
                <c:ptCount val="106"/>
                <c:pt idx="0">
                  <c:v>1913</c:v>
                </c:pt>
                <c:pt idx="1">
                  <c:v>1914</c:v>
                </c:pt>
                <c:pt idx="2">
                  <c:v>1915</c:v>
                </c:pt>
                <c:pt idx="3">
                  <c:v>1916</c:v>
                </c:pt>
                <c:pt idx="4">
                  <c:v>1917</c:v>
                </c:pt>
                <c:pt idx="5">
                  <c:v>1918</c:v>
                </c:pt>
                <c:pt idx="6">
                  <c:v>1919</c:v>
                </c:pt>
                <c:pt idx="7">
                  <c:v>1920</c:v>
                </c:pt>
                <c:pt idx="8">
                  <c:v>1921</c:v>
                </c:pt>
                <c:pt idx="9">
                  <c:v>1922</c:v>
                </c:pt>
                <c:pt idx="10">
                  <c:v>1923</c:v>
                </c:pt>
                <c:pt idx="11">
                  <c:v>1924</c:v>
                </c:pt>
                <c:pt idx="12">
                  <c:v>1925</c:v>
                </c:pt>
                <c:pt idx="13">
                  <c:v>1926</c:v>
                </c:pt>
                <c:pt idx="14">
                  <c:v>1927</c:v>
                </c:pt>
                <c:pt idx="15">
                  <c:v>1928</c:v>
                </c:pt>
                <c:pt idx="16">
                  <c:v>1929</c:v>
                </c:pt>
                <c:pt idx="17">
                  <c:v>1930</c:v>
                </c:pt>
                <c:pt idx="18">
                  <c:v>1931</c:v>
                </c:pt>
                <c:pt idx="19">
                  <c:v>1932</c:v>
                </c:pt>
                <c:pt idx="20">
                  <c:v>1933</c:v>
                </c:pt>
                <c:pt idx="21">
                  <c:v>1934</c:v>
                </c:pt>
                <c:pt idx="22">
                  <c:v>1935</c:v>
                </c:pt>
                <c:pt idx="23">
                  <c:v>1936</c:v>
                </c:pt>
                <c:pt idx="24">
                  <c:v>1937</c:v>
                </c:pt>
                <c:pt idx="25">
                  <c:v>1938</c:v>
                </c:pt>
                <c:pt idx="26">
                  <c:v>1939</c:v>
                </c:pt>
                <c:pt idx="27">
                  <c:v>1940</c:v>
                </c:pt>
                <c:pt idx="28">
                  <c:v>1941</c:v>
                </c:pt>
                <c:pt idx="29">
                  <c:v>1942</c:v>
                </c:pt>
                <c:pt idx="30">
                  <c:v>1943</c:v>
                </c:pt>
                <c:pt idx="31">
                  <c:v>1944</c:v>
                </c:pt>
                <c:pt idx="32">
                  <c:v>1945</c:v>
                </c:pt>
                <c:pt idx="33">
                  <c:v>1946</c:v>
                </c:pt>
                <c:pt idx="34">
                  <c:v>1947</c:v>
                </c:pt>
                <c:pt idx="35">
                  <c:v>1948</c:v>
                </c:pt>
                <c:pt idx="36">
                  <c:v>1949</c:v>
                </c:pt>
                <c:pt idx="37">
                  <c:v>1950</c:v>
                </c:pt>
                <c:pt idx="38">
                  <c:v>1951</c:v>
                </c:pt>
                <c:pt idx="39">
                  <c:v>1952</c:v>
                </c:pt>
                <c:pt idx="40">
                  <c:v>1953</c:v>
                </c:pt>
                <c:pt idx="41">
                  <c:v>1954</c:v>
                </c:pt>
                <c:pt idx="42">
                  <c:v>1955</c:v>
                </c:pt>
                <c:pt idx="43">
                  <c:v>1956</c:v>
                </c:pt>
                <c:pt idx="44">
                  <c:v>1957</c:v>
                </c:pt>
                <c:pt idx="45">
                  <c:v>1958</c:v>
                </c:pt>
                <c:pt idx="46">
                  <c:v>1959</c:v>
                </c:pt>
                <c:pt idx="47">
                  <c:v>1960</c:v>
                </c:pt>
                <c:pt idx="48">
                  <c:v>1961</c:v>
                </c:pt>
                <c:pt idx="49">
                  <c:v>1962</c:v>
                </c:pt>
                <c:pt idx="50">
                  <c:v>1963</c:v>
                </c:pt>
                <c:pt idx="51">
                  <c:v>1964</c:v>
                </c:pt>
                <c:pt idx="52">
                  <c:v>1965</c:v>
                </c:pt>
                <c:pt idx="53">
                  <c:v>1966</c:v>
                </c:pt>
                <c:pt idx="54">
                  <c:v>1967</c:v>
                </c:pt>
                <c:pt idx="55">
                  <c:v>1968</c:v>
                </c:pt>
                <c:pt idx="56">
                  <c:v>1969</c:v>
                </c:pt>
                <c:pt idx="57">
                  <c:v>1970</c:v>
                </c:pt>
                <c:pt idx="58">
                  <c:v>1971</c:v>
                </c:pt>
                <c:pt idx="59">
                  <c:v>1972</c:v>
                </c:pt>
                <c:pt idx="60">
                  <c:v>1973</c:v>
                </c:pt>
                <c:pt idx="61">
                  <c:v>1974</c:v>
                </c:pt>
                <c:pt idx="62">
                  <c:v>1975</c:v>
                </c:pt>
                <c:pt idx="63">
                  <c:v>1976</c:v>
                </c:pt>
                <c:pt idx="64">
                  <c:v>1977</c:v>
                </c:pt>
                <c:pt idx="65">
                  <c:v>1978</c:v>
                </c:pt>
                <c:pt idx="66">
                  <c:v>1979</c:v>
                </c:pt>
                <c:pt idx="67">
                  <c:v>1980</c:v>
                </c:pt>
                <c:pt idx="68">
                  <c:v>1981</c:v>
                </c:pt>
                <c:pt idx="69">
                  <c:v>1982</c:v>
                </c:pt>
                <c:pt idx="70">
                  <c:v>1983</c:v>
                </c:pt>
                <c:pt idx="71">
                  <c:v>1984</c:v>
                </c:pt>
                <c:pt idx="72">
                  <c:v>1985</c:v>
                </c:pt>
                <c:pt idx="73">
                  <c:v>1986</c:v>
                </c:pt>
                <c:pt idx="74">
                  <c:v>1987</c:v>
                </c:pt>
                <c:pt idx="75">
                  <c:v>1988</c:v>
                </c:pt>
                <c:pt idx="76">
                  <c:v>1989</c:v>
                </c:pt>
                <c:pt idx="77">
                  <c:v>1990</c:v>
                </c:pt>
                <c:pt idx="78">
                  <c:v>1991</c:v>
                </c:pt>
                <c:pt idx="79">
                  <c:v>1992</c:v>
                </c:pt>
                <c:pt idx="80">
                  <c:v>1993</c:v>
                </c:pt>
                <c:pt idx="81">
                  <c:v>1994</c:v>
                </c:pt>
                <c:pt idx="82">
                  <c:v>1995</c:v>
                </c:pt>
                <c:pt idx="83">
                  <c:v>1996</c:v>
                </c:pt>
                <c:pt idx="84">
                  <c:v>1997</c:v>
                </c:pt>
                <c:pt idx="85">
                  <c:v>1998</c:v>
                </c:pt>
                <c:pt idx="86">
                  <c:v>1999</c:v>
                </c:pt>
                <c:pt idx="87">
                  <c:v>2000</c:v>
                </c:pt>
                <c:pt idx="88">
                  <c:v>2001</c:v>
                </c:pt>
                <c:pt idx="89">
                  <c:v>2002</c:v>
                </c:pt>
                <c:pt idx="90">
                  <c:v>2003</c:v>
                </c:pt>
                <c:pt idx="91">
                  <c:v>2004</c:v>
                </c:pt>
                <c:pt idx="92">
                  <c:v>2005</c:v>
                </c:pt>
                <c:pt idx="93">
                  <c:v>2006</c:v>
                </c:pt>
                <c:pt idx="94">
                  <c:v>2007</c:v>
                </c:pt>
                <c:pt idx="95">
                  <c:v>2008</c:v>
                </c:pt>
                <c:pt idx="96">
                  <c:v>2009</c:v>
                </c:pt>
                <c:pt idx="97">
                  <c:v>2010</c:v>
                </c:pt>
                <c:pt idx="98">
                  <c:v>2011</c:v>
                </c:pt>
                <c:pt idx="99">
                  <c:v>2012</c:v>
                </c:pt>
                <c:pt idx="100">
                  <c:v>2013</c:v>
                </c:pt>
                <c:pt idx="101">
                  <c:v>2014</c:v>
                </c:pt>
                <c:pt idx="102">
                  <c:v>2015</c:v>
                </c:pt>
                <c:pt idx="103">
                  <c:v>2016</c:v>
                </c:pt>
                <c:pt idx="104">
                  <c:v>2017</c:v>
                </c:pt>
                <c:pt idx="105">
                  <c:v>2018</c:v>
                </c:pt>
              </c:numCache>
            </c:numRef>
          </c:cat>
          <c:val>
            <c:numRef>
              <c:f>DataFA1!$I$5:$I$110</c:f>
              <c:numCache>
                <c:formatCode>0.0%</c:formatCode>
                <c:ptCount val="106"/>
                <c:pt idx="0">
                  <c:v>0.44021392434230211</c:v>
                </c:pt>
                <c:pt idx="1">
                  <c:v>0.44061709414053224</c:v>
                </c:pt>
                <c:pt idx="2">
                  <c:v>0.43775552186884054</c:v>
                </c:pt>
                <c:pt idx="3">
                  <c:v>0.42683875138557886</c:v>
                </c:pt>
                <c:pt idx="4">
                  <c:v>0.41081742397509835</c:v>
                </c:pt>
                <c:pt idx="5">
                  <c:v>0.37389711325046826</c:v>
                </c:pt>
                <c:pt idx="6">
                  <c:v>0.39973235352534392</c:v>
                </c:pt>
                <c:pt idx="7">
                  <c:v>0.35599422427023353</c:v>
                </c:pt>
                <c:pt idx="8">
                  <c:v>0.35948915045935143</c:v>
                </c:pt>
                <c:pt idx="9">
                  <c:v>0.39093978552262987</c:v>
                </c:pt>
                <c:pt idx="10">
                  <c:v>0.3474597361099856</c:v>
                </c:pt>
                <c:pt idx="11">
                  <c:v>0.36792609418013494</c:v>
                </c:pt>
                <c:pt idx="12">
                  <c:v>0.43054809130740757</c:v>
                </c:pt>
                <c:pt idx="13">
                  <c:v>0.45125598966019409</c:v>
                </c:pt>
                <c:pt idx="14">
                  <c:v>0.49460790946661498</c:v>
                </c:pt>
                <c:pt idx="15">
                  <c:v>0.5140980617156492</c:v>
                </c:pt>
                <c:pt idx="16">
                  <c:v>0.50553320973102644</c:v>
                </c:pt>
                <c:pt idx="17">
                  <c:v>0.48951340928575582</c:v>
                </c:pt>
                <c:pt idx="18">
                  <c:v>0.47965689621202323</c:v>
                </c:pt>
                <c:pt idx="19">
                  <c:v>0.47034896557012518</c:v>
                </c:pt>
                <c:pt idx="20">
                  <c:v>0.47075344757412113</c:v>
                </c:pt>
                <c:pt idx="21">
                  <c:v>0.4721455470688069</c:v>
                </c:pt>
                <c:pt idx="22">
                  <c:v>0.45274818369983982</c:v>
                </c:pt>
                <c:pt idx="23">
                  <c:v>0.45193305324754091</c:v>
                </c:pt>
                <c:pt idx="24">
                  <c:v>0.45315357102003301</c:v>
                </c:pt>
                <c:pt idx="25">
                  <c:v>0.40666096124287715</c:v>
                </c:pt>
                <c:pt idx="26">
                  <c:v>0.41946405320529101</c:v>
                </c:pt>
                <c:pt idx="27">
                  <c:v>0.379293085603151</c:v>
                </c:pt>
                <c:pt idx="28">
                  <c:v>0.35035574331190977</c:v>
                </c:pt>
                <c:pt idx="29">
                  <c:v>0.3460285744218885</c:v>
                </c:pt>
                <c:pt idx="30">
                  <c:v>0.35052964370676276</c:v>
                </c:pt>
                <c:pt idx="31">
                  <c:v>0.34463177591037975</c:v>
                </c:pt>
                <c:pt idx="32">
                  <c:v>0.34397801909520115</c:v>
                </c:pt>
                <c:pt idx="33">
                  <c:v>0.31831027415761987</c:v>
                </c:pt>
                <c:pt idx="34">
                  <c:v>0.30231086221011261</c:v>
                </c:pt>
                <c:pt idx="35">
                  <c:v>0.29921141624659831</c:v>
                </c:pt>
                <c:pt idx="36">
                  <c:v>0.29055777313991887</c:v>
                </c:pt>
                <c:pt idx="37">
                  <c:v>0.30530416339309946</c:v>
                </c:pt>
                <c:pt idx="38">
                  <c:v>0.30009388783375246</c:v>
                </c:pt>
                <c:pt idx="39">
                  <c:v>0.29700193122168933</c:v>
                </c:pt>
                <c:pt idx="40">
                  <c:v>0.28330258395454783</c:v>
                </c:pt>
                <c:pt idx="41">
                  <c:v>0.28818278304431316</c:v>
                </c:pt>
                <c:pt idx="42">
                  <c:v>0.29064081770241101</c:v>
                </c:pt>
                <c:pt idx="43">
                  <c:v>0.29418335376447496</c:v>
                </c:pt>
                <c:pt idx="44">
                  <c:v>0.29176478277960322</c:v>
                </c:pt>
                <c:pt idx="45">
                  <c:v>0.2885353801680296</c:v>
                </c:pt>
                <c:pt idx="46">
                  <c:v>0.29409748365215299</c:v>
                </c:pt>
                <c:pt idx="47">
                  <c:v>0.29376754877277922</c:v>
                </c:pt>
                <c:pt idx="48">
                  <c:v>0.29446265538305033</c:v>
                </c:pt>
                <c:pt idx="49">
                  <c:v>0.29621000000000003</c:v>
                </c:pt>
                <c:pt idx="50">
                  <c:v>0.29084500000000002</c:v>
                </c:pt>
                <c:pt idx="51">
                  <c:v>0.28548000000000001</c:v>
                </c:pt>
                <c:pt idx="52">
                  <c:v>0.28447500000000003</c:v>
                </c:pt>
                <c:pt idx="53">
                  <c:v>0.28347</c:v>
                </c:pt>
                <c:pt idx="54">
                  <c:v>0.27790000000000004</c:v>
                </c:pt>
                <c:pt idx="55">
                  <c:v>0.28639000000000003</c:v>
                </c:pt>
                <c:pt idx="56">
                  <c:v>0.27878000000000003</c:v>
                </c:pt>
                <c:pt idx="57">
                  <c:v>0.27554000000000001</c:v>
                </c:pt>
                <c:pt idx="58">
                  <c:v>0.26989000000000002</c:v>
                </c:pt>
                <c:pt idx="59">
                  <c:v>0.26495000000000002</c:v>
                </c:pt>
                <c:pt idx="60">
                  <c:v>0.24857000000000001</c:v>
                </c:pt>
                <c:pt idx="61">
                  <c:v>0.24876000000000001</c:v>
                </c:pt>
                <c:pt idx="62">
                  <c:v>0.24714000000000003</c:v>
                </c:pt>
                <c:pt idx="63">
                  <c:v>0.23460000000000003</c:v>
                </c:pt>
                <c:pt idx="64">
                  <c:v>0.23906000000000002</c:v>
                </c:pt>
                <c:pt idx="65">
                  <c:v>0.22941000000000003</c:v>
                </c:pt>
                <c:pt idx="66">
                  <c:v>0.24360000000000001</c:v>
                </c:pt>
                <c:pt idx="67">
                  <c:v>0.24341000000000002</c:v>
                </c:pt>
                <c:pt idx="68">
                  <c:v>0.25287999999999999</c:v>
                </c:pt>
                <c:pt idx="69">
                  <c:v>0.25663000000000002</c:v>
                </c:pt>
                <c:pt idx="70">
                  <c:v>0.24722000000000002</c:v>
                </c:pt>
                <c:pt idx="71">
                  <c:v>0.24809000000000003</c:v>
                </c:pt>
                <c:pt idx="72">
                  <c:v>0.25073000000000001</c:v>
                </c:pt>
                <c:pt idx="73">
                  <c:v>0.25108000000000003</c:v>
                </c:pt>
                <c:pt idx="74">
                  <c:v>0.26159000000000004</c:v>
                </c:pt>
                <c:pt idx="75">
                  <c:v>0.27934000000000003</c:v>
                </c:pt>
                <c:pt idx="76">
                  <c:v>0.27807000000000004</c:v>
                </c:pt>
                <c:pt idx="77">
                  <c:v>0.28127000000000002</c:v>
                </c:pt>
                <c:pt idx="78">
                  <c:v>0.27616000000000002</c:v>
                </c:pt>
                <c:pt idx="79">
                  <c:v>0.29193000000000002</c:v>
                </c:pt>
                <c:pt idx="80">
                  <c:v>0.29460000000000003</c:v>
                </c:pt>
                <c:pt idx="81">
                  <c:v>0.29167000000000004</c:v>
                </c:pt>
                <c:pt idx="82">
                  <c:v>0.29465000000000002</c:v>
                </c:pt>
                <c:pt idx="83">
                  <c:v>0.30274999141693115</c:v>
                </c:pt>
                <c:pt idx="84">
                  <c:v>0.31237000226974487</c:v>
                </c:pt>
                <c:pt idx="85">
                  <c:v>0.32289999723434448</c:v>
                </c:pt>
                <c:pt idx="86">
                  <c:v>0.3330099880695343</c:v>
                </c:pt>
                <c:pt idx="87">
                  <c:v>0.3414900004863739</c:v>
                </c:pt>
                <c:pt idx="88">
                  <c:v>0.33237001299858093</c:v>
                </c:pt>
                <c:pt idx="89">
                  <c:v>0.32023000717163086</c:v>
                </c:pt>
                <c:pt idx="90">
                  <c:v>0.32295998930931091</c:v>
                </c:pt>
                <c:pt idx="91">
                  <c:v>0.33535999059677124</c:v>
                </c:pt>
                <c:pt idx="92">
                  <c:v>0.33976998925209045</c:v>
                </c:pt>
                <c:pt idx="93">
                  <c:v>0.34898000955581665</c:v>
                </c:pt>
                <c:pt idx="94">
                  <c:v>0.35951000452041626</c:v>
                </c:pt>
                <c:pt idx="95">
                  <c:v>0.38133001327514648</c:v>
                </c:pt>
                <c:pt idx="96">
                  <c:v>0.37847000360488892</c:v>
                </c:pt>
                <c:pt idx="97">
                  <c:v>0.3952299952507019</c:v>
                </c:pt>
                <c:pt idx="98">
                  <c:v>0.39800998568534851</c:v>
                </c:pt>
                <c:pt idx="99">
                  <c:v>0.4182400107383728</c:v>
                </c:pt>
              </c:numCache>
            </c:numRef>
          </c:val>
          <c:smooth val="0"/>
          <c:extLst>
            <c:ext xmlns:c16="http://schemas.microsoft.com/office/drawing/2014/chart" uri="{C3380CC4-5D6E-409C-BE32-E72D297353CC}">
              <c16:uniqueId val="{00000003-4311-4F5C-9967-8DFADD0D0314}"/>
            </c:ext>
          </c:extLst>
        </c:ser>
        <c:ser>
          <c:idx val="4"/>
          <c:order val="4"/>
          <c:tx>
            <c:strRef>
              <c:f>DataFA1!$J$4</c:f>
              <c:strCache>
                <c:ptCount val="1"/>
                <c:pt idx="0">
                  <c:v>Tax units, capital gains fully capitalized</c:v>
                </c:pt>
              </c:strCache>
            </c:strRef>
          </c:tx>
          <c:marker>
            <c:symbol val="none"/>
          </c:marker>
          <c:val>
            <c:numRef>
              <c:f>DataFA1!$J$5:$J$110</c:f>
              <c:numCache>
                <c:formatCode>0.0%</c:formatCode>
                <c:ptCount val="106"/>
                <c:pt idx="0">
                  <c:v>0.47803131867579596</c:v>
                </c:pt>
                <c:pt idx="1">
                  <c:v>0.47252840000762153</c:v>
                </c:pt>
                <c:pt idx="2">
                  <c:v>0.47277350063786572</c:v>
                </c:pt>
                <c:pt idx="3">
                  <c:v>0.4589760867343009</c:v>
                </c:pt>
                <c:pt idx="4">
                  <c:v>0.43434524544805375</c:v>
                </c:pt>
                <c:pt idx="5">
                  <c:v>0.40027537296224414</c:v>
                </c:pt>
                <c:pt idx="6">
                  <c:v>0.42825132109746478</c:v>
                </c:pt>
                <c:pt idx="7">
                  <c:v>0.38643679955878618</c:v>
                </c:pt>
                <c:pt idx="8">
                  <c:v>0.39630879728383261</c:v>
                </c:pt>
                <c:pt idx="9">
                  <c:v>0.42615975023331598</c:v>
                </c:pt>
                <c:pt idx="10">
                  <c:v>0.38167879172717134</c:v>
                </c:pt>
                <c:pt idx="11">
                  <c:v>0.40101394832923964</c:v>
                </c:pt>
                <c:pt idx="12">
                  <c:v>0.43352596593176684</c:v>
                </c:pt>
                <c:pt idx="13">
                  <c:v>0.44927858920848207</c:v>
                </c:pt>
                <c:pt idx="14">
                  <c:v>0.47143638336474614</c:v>
                </c:pt>
                <c:pt idx="15">
                  <c:v>0.49892468930628786</c:v>
                </c:pt>
                <c:pt idx="16">
                  <c:v>0.50028186629711713</c:v>
                </c:pt>
                <c:pt idx="17">
                  <c:v>0.45577655040867737</c:v>
                </c:pt>
                <c:pt idx="18">
                  <c:v>0.40934236341650398</c:v>
                </c:pt>
                <c:pt idx="19">
                  <c:v>0.40363935578640386</c:v>
                </c:pt>
                <c:pt idx="20">
                  <c:v>0.42545229318965128</c:v>
                </c:pt>
                <c:pt idx="21">
                  <c:v>0.43173470648891799</c:v>
                </c:pt>
                <c:pt idx="22">
                  <c:v>0.42711772938982528</c:v>
                </c:pt>
                <c:pt idx="23">
                  <c:v>0.45153965757656545</c:v>
                </c:pt>
                <c:pt idx="24">
                  <c:v>0.45820361963673795</c:v>
                </c:pt>
                <c:pt idx="25">
                  <c:v>0.42016577997979299</c:v>
                </c:pt>
                <c:pt idx="26">
                  <c:v>0.43007633497380915</c:v>
                </c:pt>
                <c:pt idx="27">
                  <c:v>0.39925013055317427</c:v>
                </c:pt>
                <c:pt idx="28">
                  <c:v>0.36893830561205365</c:v>
                </c:pt>
                <c:pt idx="29">
                  <c:v>0.3642835276815124</c:v>
                </c:pt>
                <c:pt idx="30">
                  <c:v>0.36684062512789128</c:v>
                </c:pt>
                <c:pt idx="31">
                  <c:v>0.34296951706116396</c:v>
                </c:pt>
                <c:pt idx="32">
                  <c:v>0.34544013846328059</c:v>
                </c:pt>
                <c:pt idx="33">
                  <c:v>0.32493189366294462</c:v>
                </c:pt>
                <c:pt idx="34">
                  <c:v>0.31330876656140383</c:v>
                </c:pt>
                <c:pt idx="35">
                  <c:v>0.30762816140334504</c:v>
                </c:pt>
                <c:pt idx="36">
                  <c:v>0.29939343373016658</c:v>
                </c:pt>
                <c:pt idx="37">
                  <c:v>0.31173532210575572</c:v>
                </c:pt>
                <c:pt idx="38">
                  <c:v>0.307643360435367</c:v>
                </c:pt>
                <c:pt idx="39">
                  <c:v>0.30421986304665904</c:v>
                </c:pt>
                <c:pt idx="40">
                  <c:v>0.29213626339614585</c:v>
                </c:pt>
                <c:pt idx="41">
                  <c:v>0.29829665651420834</c:v>
                </c:pt>
                <c:pt idx="42">
                  <c:v>0.30101636691998568</c:v>
                </c:pt>
                <c:pt idx="43">
                  <c:v>0.30445189475449741</c:v>
                </c:pt>
                <c:pt idx="44">
                  <c:v>0.30070059002785632</c:v>
                </c:pt>
                <c:pt idx="45">
                  <c:v>0.29658838315693514</c:v>
                </c:pt>
                <c:pt idx="46">
                  <c:v>0.30248826217211411</c:v>
                </c:pt>
                <c:pt idx="47">
                  <c:v>0.3022856256382952</c:v>
                </c:pt>
                <c:pt idx="48">
                  <c:v>0.30388190301430706</c:v>
                </c:pt>
                <c:pt idx="49">
                  <c:v>0.30446407198905945</c:v>
                </c:pt>
                <c:pt idx="50">
                  <c:v>0.30378919839859009</c:v>
                </c:pt>
                <c:pt idx="51">
                  <c:v>0.30311432480812073</c:v>
                </c:pt>
                <c:pt idx="52">
                  <c:v>0.3003709614276886</c:v>
                </c:pt>
                <c:pt idx="53">
                  <c:v>0.29762759804725647</c:v>
                </c:pt>
                <c:pt idx="54">
                  <c:v>0.29435786604881287</c:v>
                </c:pt>
                <c:pt idx="55">
                  <c:v>0.31124484539031982</c:v>
                </c:pt>
                <c:pt idx="56">
                  <c:v>0.2955717146396637</c:v>
                </c:pt>
                <c:pt idx="57">
                  <c:v>0.28884917497634888</c:v>
                </c:pt>
                <c:pt idx="58">
                  <c:v>0.28239446878433228</c:v>
                </c:pt>
                <c:pt idx="59">
                  <c:v>0.28058496117591858</c:v>
                </c:pt>
                <c:pt idx="60">
                  <c:v>0.2662467360496521</c:v>
                </c:pt>
                <c:pt idx="61">
                  <c:v>0.25291210412979126</c:v>
                </c:pt>
                <c:pt idx="62">
                  <c:v>0.24745072424411774</c:v>
                </c:pt>
                <c:pt idx="63">
                  <c:v>0.2372511625289917</c:v>
                </c:pt>
                <c:pt idx="64">
                  <c:v>0.24143204092979431</c:v>
                </c:pt>
                <c:pt idx="65">
                  <c:v>0.22916729748249054</c:v>
                </c:pt>
                <c:pt idx="66">
                  <c:v>0.24302753806114197</c:v>
                </c:pt>
                <c:pt idx="67">
                  <c:v>0.24575434625148773</c:v>
                </c:pt>
                <c:pt idx="68">
                  <c:v>0.25403201580047607</c:v>
                </c:pt>
                <c:pt idx="69">
                  <c:v>0.25603875517845154</c:v>
                </c:pt>
                <c:pt idx="70">
                  <c:v>0.2462337464094162</c:v>
                </c:pt>
                <c:pt idx="71">
                  <c:v>0.24644310772418976</c:v>
                </c:pt>
                <c:pt idx="72">
                  <c:v>0.24726122617721558</c:v>
                </c:pt>
                <c:pt idx="73">
                  <c:v>0.24926562607288361</c:v>
                </c:pt>
                <c:pt idx="74">
                  <c:v>0.26300963759422302</c:v>
                </c:pt>
                <c:pt idx="75">
                  <c:v>0.28243979811668396</c:v>
                </c:pt>
                <c:pt idx="76">
                  <c:v>0.28279945254325867</c:v>
                </c:pt>
                <c:pt idx="77">
                  <c:v>0.28520199656486511</c:v>
                </c:pt>
                <c:pt idx="78">
                  <c:v>0.27977988123893738</c:v>
                </c:pt>
                <c:pt idx="79">
                  <c:v>0.29698061943054199</c:v>
                </c:pt>
                <c:pt idx="80">
                  <c:v>0.29954057931900024</c:v>
                </c:pt>
                <c:pt idx="81">
                  <c:v>0.29950457811355591</c:v>
                </c:pt>
                <c:pt idx="82">
                  <c:v>0.30256086587905884</c:v>
                </c:pt>
                <c:pt idx="83">
                  <c:v>0.31127521395683289</c:v>
                </c:pt>
                <c:pt idx="84">
                  <c:v>0.32124289870262146</c:v>
                </c:pt>
                <c:pt idx="85">
                  <c:v>0.3379991352558136</c:v>
                </c:pt>
                <c:pt idx="86">
                  <c:v>0.35132023692131042</c:v>
                </c:pt>
                <c:pt idx="87">
                  <c:v>0.35750266909599304</c:v>
                </c:pt>
                <c:pt idx="88">
                  <c:v>0.346029132604599</c:v>
                </c:pt>
                <c:pt idx="89">
                  <c:v>0.33542156219482422</c:v>
                </c:pt>
                <c:pt idx="90">
                  <c:v>0.33625128865242004</c:v>
                </c:pt>
                <c:pt idx="91">
                  <c:v>0.34727895259857178</c:v>
                </c:pt>
                <c:pt idx="92">
                  <c:v>0.35032442212104797</c:v>
                </c:pt>
                <c:pt idx="93">
                  <c:v>0.35731548070907593</c:v>
                </c:pt>
                <c:pt idx="94">
                  <c:v>0.36712586879730225</c:v>
                </c:pt>
                <c:pt idx="95">
                  <c:v>0.38940659165382385</c:v>
                </c:pt>
                <c:pt idx="96">
                  <c:v>0.38852161169052124</c:v>
                </c:pt>
                <c:pt idx="97">
                  <c:v>0.40575972199440002</c:v>
                </c:pt>
                <c:pt idx="98">
                  <c:v>0.4050450325012207</c:v>
                </c:pt>
                <c:pt idx="99">
                  <c:v>0.41821235418319702</c:v>
                </c:pt>
                <c:pt idx="100">
                  <c:v>0.40061455965042114</c:v>
                </c:pt>
                <c:pt idx="101">
                  <c:v>0.40354469418525696</c:v>
                </c:pt>
                <c:pt idx="102">
                  <c:v>0.40629830956459045</c:v>
                </c:pt>
                <c:pt idx="103">
                  <c:v>0.40636169910430908</c:v>
                </c:pt>
              </c:numCache>
            </c:numRef>
          </c:val>
          <c:smooth val="0"/>
          <c:extLst>
            <c:ext xmlns:c16="http://schemas.microsoft.com/office/drawing/2014/chart" uri="{C3380CC4-5D6E-409C-BE32-E72D297353CC}">
              <c16:uniqueId val="{00000004-4311-4F5C-9967-8DFADD0D0314}"/>
            </c:ext>
          </c:extLst>
        </c:ser>
        <c:dLbls>
          <c:showLegendKey val="0"/>
          <c:showVal val="0"/>
          <c:showCatName val="0"/>
          <c:showSerName val="0"/>
          <c:showPercent val="0"/>
          <c:showBubbleSize val="0"/>
        </c:dLbls>
        <c:smooth val="0"/>
        <c:axId val="2140693832"/>
        <c:axId val="2140696984"/>
      </c:lineChart>
      <c:catAx>
        <c:axId val="214069383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696984"/>
        <c:crosses val="autoZero"/>
        <c:auto val="1"/>
        <c:lblAlgn val="ctr"/>
        <c:lblOffset val="100"/>
        <c:tickLblSkip val="5"/>
        <c:tickMarkSkip val="5"/>
        <c:noMultiLvlLbl val="0"/>
      </c:catAx>
      <c:valAx>
        <c:axId val="2140696984"/>
        <c:scaling>
          <c:orientation val="minMax"/>
          <c:max val="0.52"/>
          <c:min val="0.2"/>
        </c:scaling>
        <c:delete val="0"/>
        <c:axPos val="l"/>
        <c:numFmt formatCode="0%" sourceLinked="0"/>
        <c:majorTickMark val="none"/>
        <c:minorTickMark val="none"/>
        <c:tickLblPos val="nextTo"/>
        <c:crossAx val="2140693832"/>
        <c:crosses val="autoZero"/>
        <c:crossBetween val="between"/>
      </c:valAx>
    </c:plotArea>
    <c:legend>
      <c:legendPos val="r"/>
      <c:layout>
        <c:manualLayout>
          <c:xMode val="edge"/>
          <c:yMode val="edge"/>
          <c:x val="0.350628669398171"/>
          <c:y val="3.4644448317696697E-2"/>
          <c:w val="0.59450695384667096"/>
          <c:h val="0.28517905730572202"/>
        </c:manualLayout>
      </c:layout>
      <c:overlay val="0"/>
      <c:txPr>
        <a:bodyPr/>
        <a:lstStyle/>
        <a:p>
          <a:pPr>
            <a:defRPr sz="1400"/>
          </a:pPr>
          <a:endParaRPr lang="en-US"/>
        </a:p>
      </c:txPr>
    </c:legend>
    <c:plotVisOnly val="1"/>
    <c:dispBlanksAs val="gap"/>
    <c:showDLblsOverMax val="0"/>
  </c:chart>
  <c:spPr>
    <a:ln>
      <a:noFill/>
    </a:ln>
  </c:spPr>
  <c:txPr>
    <a:bodyPr/>
    <a:lstStyle/>
    <a:p>
      <a:pPr>
        <a:defRPr sz="1600">
          <a:latin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scf_wealth!$B$4</c:f>
              <c:strCache>
                <c:ptCount val="1"/>
                <c:pt idx="0">
                  <c:v>Bot90</c:v>
                </c:pt>
              </c:strCache>
            </c:strRef>
          </c:tx>
          <c:spPr>
            <a:ln w="28575" cap="rnd">
              <a:solidFill>
                <a:schemeClr val="accent1"/>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scf_wealth!$C$4:$L$4</c:f>
              <c:numCache>
                <c:formatCode>General</c:formatCode>
                <c:ptCount val="10"/>
                <c:pt idx="0">
                  <c:v>0.33199919999999999</c:v>
                </c:pt>
                <c:pt idx="1">
                  <c:v>0.33038390000000001</c:v>
                </c:pt>
                <c:pt idx="2">
                  <c:v>0.3221619</c:v>
                </c:pt>
                <c:pt idx="3">
                  <c:v>0.31458199999999997</c:v>
                </c:pt>
                <c:pt idx="4">
                  <c:v>0.30364479999999999</c:v>
                </c:pt>
                <c:pt idx="5">
                  <c:v>0.30521130000000002</c:v>
                </c:pt>
                <c:pt idx="6">
                  <c:v>0.2852228</c:v>
                </c:pt>
                <c:pt idx="7">
                  <c:v>0.2548628</c:v>
                </c:pt>
                <c:pt idx="8">
                  <c:v>0.24684610000000001</c:v>
                </c:pt>
                <c:pt idx="9">
                  <c:v>0.2283386</c:v>
                </c:pt>
              </c:numCache>
            </c:numRef>
          </c:val>
          <c:smooth val="0"/>
          <c:extLst>
            <c:ext xmlns:c16="http://schemas.microsoft.com/office/drawing/2014/chart" uri="{C3380CC4-5D6E-409C-BE32-E72D297353CC}">
              <c16:uniqueId val="{00000000-731D-4343-A4A7-94E7C4A0B217}"/>
            </c:ext>
          </c:extLst>
        </c:ser>
        <c:ser>
          <c:idx val="1"/>
          <c:order val="1"/>
          <c:tx>
            <c:strRef>
              <c:f>scf_wealth!$B$5</c:f>
              <c:strCache>
                <c:ptCount val="1"/>
                <c:pt idx="0">
                  <c:v>Next9</c:v>
                </c:pt>
              </c:strCache>
            </c:strRef>
          </c:tx>
          <c:spPr>
            <a:ln w="28575" cap="rnd">
              <a:solidFill>
                <a:schemeClr val="accent2"/>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scf_wealth!$C$5:$L$5</c:f>
              <c:numCache>
                <c:formatCode>General</c:formatCode>
                <c:ptCount val="10"/>
                <c:pt idx="0">
                  <c:v>0.37103520000000001</c:v>
                </c:pt>
                <c:pt idx="1">
                  <c:v>0.36862339999999999</c:v>
                </c:pt>
                <c:pt idx="2">
                  <c:v>0.33247890000000002</c:v>
                </c:pt>
                <c:pt idx="3">
                  <c:v>0.34711750000000002</c:v>
                </c:pt>
                <c:pt idx="4">
                  <c:v>0.37046309999999999</c:v>
                </c:pt>
                <c:pt idx="5">
                  <c:v>0.36165079999999999</c:v>
                </c:pt>
                <c:pt idx="6">
                  <c:v>0.37689990000000001</c:v>
                </c:pt>
                <c:pt idx="7">
                  <c:v>0.39998679999999998</c:v>
                </c:pt>
                <c:pt idx="8">
                  <c:v>0.39005499999999999</c:v>
                </c:pt>
                <c:pt idx="9">
                  <c:v>0.38375140000000002</c:v>
                </c:pt>
              </c:numCache>
            </c:numRef>
          </c:val>
          <c:smooth val="0"/>
          <c:extLst>
            <c:ext xmlns:c16="http://schemas.microsoft.com/office/drawing/2014/chart" uri="{C3380CC4-5D6E-409C-BE32-E72D297353CC}">
              <c16:uniqueId val="{00000001-731D-4343-A4A7-94E7C4A0B217}"/>
            </c:ext>
          </c:extLst>
        </c:ser>
        <c:ser>
          <c:idx val="3"/>
          <c:order val="2"/>
          <c:tx>
            <c:strRef>
              <c:f>scf_wealth!$B$7</c:f>
              <c:strCache>
                <c:ptCount val="1"/>
                <c:pt idx="0">
                  <c:v>Next.9</c:v>
                </c:pt>
              </c:strCache>
            </c:strRef>
          </c:tx>
          <c:spPr>
            <a:ln w="28575" cap="rnd">
              <a:solidFill>
                <a:schemeClr val="accent4"/>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scf_wealth!$C$7:$L$7</c:f>
              <c:numCache>
                <c:formatCode>General</c:formatCode>
                <c:ptCount val="10"/>
                <c:pt idx="0">
                  <c:v>0.1885964</c:v>
                </c:pt>
                <c:pt idx="1">
                  <c:v>0.188445</c:v>
                </c:pt>
                <c:pt idx="2">
                  <c:v>0.2187315</c:v>
                </c:pt>
                <c:pt idx="3">
                  <c:v>0.2121547</c:v>
                </c:pt>
                <c:pt idx="4">
                  <c:v>0.2156873</c:v>
                </c:pt>
                <c:pt idx="5">
                  <c:v>0.2163515</c:v>
                </c:pt>
                <c:pt idx="6">
                  <c:v>0.21193310000000001</c:v>
                </c:pt>
                <c:pt idx="7">
                  <c:v>0.216393</c:v>
                </c:pt>
                <c:pt idx="8">
                  <c:v>0.22099530000000001</c:v>
                </c:pt>
                <c:pt idx="9">
                  <c:v>0.2374925</c:v>
                </c:pt>
              </c:numCache>
            </c:numRef>
          </c:val>
          <c:smooth val="0"/>
          <c:extLst>
            <c:ext xmlns:c16="http://schemas.microsoft.com/office/drawing/2014/chart" uri="{C3380CC4-5D6E-409C-BE32-E72D297353CC}">
              <c16:uniqueId val="{00000002-731D-4343-A4A7-94E7C4A0B217}"/>
            </c:ext>
          </c:extLst>
        </c:ser>
        <c:ser>
          <c:idx val="4"/>
          <c:order val="3"/>
          <c:tx>
            <c:strRef>
              <c:f>scf_wealth!$B$8</c:f>
              <c:strCache>
                <c:ptCount val="1"/>
                <c:pt idx="0">
                  <c:v>Top.1</c:v>
                </c:pt>
              </c:strCache>
            </c:strRef>
          </c:tx>
          <c:spPr>
            <a:ln w="28575" cap="rnd">
              <a:solidFill>
                <a:schemeClr val="accent5"/>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scf_wealth!$C$8:$L$8</c:f>
              <c:numCache>
                <c:formatCode>General</c:formatCode>
                <c:ptCount val="10"/>
                <c:pt idx="0">
                  <c:v>0.1083692</c:v>
                </c:pt>
                <c:pt idx="1">
                  <c:v>0.1125477</c:v>
                </c:pt>
                <c:pt idx="2">
                  <c:v>0.12662760000000001</c:v>
                </c:pt>
                <c:pt idx="3">
                  <c:v>0.1261458</c:v>
                </c:pt>
                <c:pt idx="4">
                  <c:v>0.11020480000000001</c:v>
                </c:pt>
                <c:pt idx="5">
                  <c:v>0.1167864</c:v>
                </c:pt>
                <c:pt idx="6">
                  <c:v>0.12594420000000001</c:v>
                </c:pt>
                <c:pt idx="7">
                  <c:v>0.12875739999999999</c:v>
                </c:pt>
                <c:pt idx="8">
                  <c:v>0.1421037</c:v>
                </c:pt>
                <c:pt idx="9">
                  <c:v>0.15041740000000001</c:v>
                </c:pt>
              </c:numCache>
            </c:numRef>
          </c:val>
          <c:smooth val="0"/>
          <c:extLst>
            <c:ext xmlns:c16="http://schemas.microsoft.com/office/drawing/2014/chart" uri="{C3380CC4-5D6E-409C-BE32-E72D297353CC}">
              <c16:uniqueId val="{00000003-731D-4343-A4A7-94E7C4A0B217}"/>
            </c:ext>
          </c:extLst>
        </c:ser>
        <c:dLbls>
          <c:showLegendKey val="0"/>
          <c:showVal val="0"/>
          <c:showCatName val="0"/>
          <c:showSerName val="0"/>
          <c:showPercent val="0"/>
          <c:showBubbleSize val="0"/>
        </c:dLbls>
        <c:smooth val="0"/>
        <c:axId val="2140811288"/>
        <c:axId val="2140815032"/>
      </c:lineChart>
      <c:catAx>
        <c:axId val="214081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5032"/>
        <c:crosses val="autoZero"/>
        <c:auto val="1"/>
        <c:lblAlgn val="ctr"/>
        <c:lblOffset val="100"/>
        <c:noMultiLvlLbl val="0"/>
      </c:catAx>
      <c:valAx>
        <c:axId val="214081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1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scf_wealth!$B$4</c:f>
              <c:strCache>
                <c:ptCount val="1"/>
                <c:pt idx="0">
                  <c:v>Bot90</c:v>
                </c:pt>
              </c:strCache>
            </c:strRef>
          </c:tx>
          <c:spPr>
            <a:ln w="28575" cap="rnd">
              <a:solidFill>
                <a:schemeClr val="accent1"/>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scf_wealth!$C$4:$L$4</c:f>
              <c:numCache>
                <c:formatCode>General</c:formatCode>
                <c:ptCount val="10"/>
                <c:pt idx="0">
                  <c:v>0.33199919999999999</c:v>
                </c:pt>
                <c:pt idx="1">
                  <c:v>0.33038390000000001</c:v>
                </c:pt>
                <c:pt idx="2">
                  <c:v>0.3221619</c:v>
                </c:pt>
                <c:pt idx="3">
                  <c:v>0.31458199999999997</c:v>
                </c:pt>
                <c:pt idx="4">
                  <c:v>0.30364479999999999</c:v>
                </c:pt>
                <c:pt idx="5">
                  <c:v>0.30521130000000002</c:v>
                </c:pt>
                <c:pt idx="6">
                  <c:v>0.2852228</c:v>
                </c:pt>
                <c:pt idx="7">
                  <c:v>0.2548628</c:v>
                </c:pt>
                <c:pt idx="8">
                  <c:v>0.24684610000000001</c:v>
                </c:pt>
                <c:pt idx="9">
                  <c:v>0.2283386</c:v>
                </c:pt>
              </c:numCache>
            </c:numRef>
          </c:val>
          <c:smooth val="0"/>
          <c:extLst>
            <c:ext xmlns:c16="http://schemas.microsoft.com/office/drawing/2014/chart" uri="{C3380CC4-5D6E-409C-BE32-E72D297353CC}">
              <c16:uniqueId val="{00000000-4D24-43BB-B5A4-C11C030F05F1}"/>
            </c:ext>
          </c:extLst>
        </c:ser>
        <c:ser>
          <c:idx val="1"/>
          <c:order val="1"/>
          <c:tx>
            <c:strRef>
              <c:f>scf_wealth!$B$5</c:f>
              <c:strCache>
                <c:ptCount val="1"/>
                <c:pt idx="0">
                  <c:v>Next9</c:v>
                </c:pt>
              </c:strCache>
            </c:strRef>
          </c:tx>
          <c:spPr>
            <a:ln w="28575" cap="rnd">
              <a:solidFill>
                <a:schemeClr val="accent2"/>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scf_wealth!$C$5:$L$5</c:f>
              <c:numCache>
                <c:formatCode>General</c:formatCode>
                <c:ptCount val="10"/>
                <c:pt idx="0">
                  <c:v>0.37103520000000001</c:v>
                </c:pt>
                <c:pt idx="1">
                  <c:v>0.36862339999999999</c:v>
                </c:pt>
                <c:pt idx="2">
                  <c:v>0.33247890000000002</c:v>
                </c:pt>
                <c:pt idx="3">
                  <c:v>0.34711750000000002</c:v>
                </c:pt>
                <c:pt idx="4">
                  <c:v>0.37046309999999999</c:v>
                </c:pt>
                <c:pt idx="5">
                  <c:v>0.36165079999999999</c:v>
                </c:pt>
                <c:pt idx="6">
                  <c:v>0.37689990000000001</c:v>
                </c:pt>
                <c:pt idx="7">
                  <c:v>0.39998679999999998</c:v>
                </c:pt>
                <c:pt idx="8">
                  <c:v>0.39005499999999999</c:v>
                </c:pt>
                <c:pt idx="9">
                  <c:v>0.38375140000000002</c:v>
                </c:pt>
              </c:numCache>
            </c:numRef>
          </c:val>
          <c:smooth val="0"/>
          <c:extLst>
            <c:ext xmlns:c16="http://schemas.microsoft.com/office/drawing/2014/chart" uri="{C3380CC4-5D6E-409C-BE32-E72D297353CC}">
              <c16:uniqueId val="{00000001-4D24-43BB-B5A4-C11C030F05F1}"/>
            </c:ext>
          </c:extLst>
        </c:ser>
        <c:ser>
          <c:idx val="2"/>
          <c:order val="2"/>
          <c:tx>
            <c:strRef>
              <c:f>scf_wealth!$B$6</c:f>
              <c:strCache>
                <c:ptCount val="1"/>
                <c:pt idx="0">
                  <c:v>Top1</c:v>
                </c:pt>
              </c:strCache>
            </c:strRef>
          </c:tx>
          <c:spPr>
            <a:ln w="28575" cap="rnd">
              <a:solidFill>
                <a:schemeClr val="accent3"/>
              </a:solidFill>
              <a:round/>
            </a:ln>
            <a:effectLst/>
          </c:spPr>
          <c:marker>
            <c:symbol val="none"/>
          </c:marker>
          <c:cat>
            <c:numRef>
              <c:f>scf_wealth!$C$3:$L$3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scf_wealth!$C$6:$L$6</c:f>
              <c:numCache>
                <c:formatCode>General</c:formatCode>
                <c:ptCount val="10"/>
                <c:pt idx="0">
                  <c:v>0.2969656</c:v>
                </c:pt>
                <c:pt idx="1">
                  <c:v>0.3009927</c:v>
                </c:pt>
                <c:pt idx="2">
                  <c:v>0.34535910000000003</c:v>
                </c:pt>
                <c:pt idx="3">
                  <c:v>0.3383005</c:v>
                </c:pt>
                <c:pt idx="4">
                  <c:v>0.32589210000000002</c:v>
                </c:pt>
                <c:pt idx="5">
                  <c:v>0.33313789999999999</c:v>
                </c:pt>
                <c:pt idx="6">
                  <c:v>0.33787730000000005</c:v>
                </c:pt>
                <c:pt idx="7">
                  <c:v>0.34515039999999997</c:v>
                </c:pt>
                <c:pt idx="8">
                  <c:v>0.36309900000000001</c:v>
                </c:pt>
                <c:pt idx="9">
                  <c:v>0.38790990000000003</c:v>
                </c:pt>
              </c:numCache>
            </c:numRef>
          </c:val>
          <c:smooth val="0"/>
          <c:extLst>
            <c:ext xmlns:c16="http://schemas.microsoft.com/office/drawing/2014/chart" uri="{C3380CC4-5D6E-409C-BE32-E72D297353CC}">
              <c16:uniqueId val="{00000002-4D24-43BB-B5A4-C11C030F05F1}"/>
            </c:ext>
          </c:extLst>
        </c:ser>
        <c:dLbls>
          <c:showLegendKey val="0"/>
          <c:showVal val="0"/>
          <c:showCatName val="0"/>
          <c:showSerName val="0"/>
          <c:showPercent val="0"/>
          <c:showBubbleSize val="0"/>
        </c:dLbls>
        <c:smooth val="0"/>
        <c:axId val="2140854520"/>
        <c:axId val="2140858216"/>
      </c:lineChart>
      <c:catAx>
        <c:axId val="214085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58216"/>
        <c:crosses val="autoZero"/>
        <c:auto val="1"/>
        <c:lblAlgn val="ctr"/>
        <c:lblOffset val="100"/>
        <c:noMultiLvlLbl val="0"/>
      </c:catAx>
      <c:valAx>
        <c:axId val="214085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54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scf_income!$B$4</c:f>
              <c:strCache>
                <c:ptCount val="1"/>
                <c:pt idx="0">
                  <c:v>Bot90</c:v>
                </c:pt>
              </c:strCache>
            </c:strRef>
          </c:tx>
          <c:spPr>
            <a:ln w="28575" cap="rnd">
              <a:solidFill>
                <a:schemeClr val="accent1"/>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scf_income!$C$4:$L$4</c:f>
              <c:numCache>
                <c:formatCode>General</c:formatCode>
                <c:ptCount val="10"/>
                <c:pt idx="0">
                  <c:v>0.58104230000000001</c:v>
                </c:pt>
                <c:pt idx="1">
                  <c:v>0.62427290000000002</c:v>
                </c:pt>
                <c:pt idx="2">
                  <c:v>0.60697579999999995</c:v>
                </c:pt>
                <c:pt idx="3">
                  <c:v>0.58725039999999995</c:v>
                </c:pt>
                <c:pt idx="4">
                  <c:v>0.5547919</c:v>
                </c:pt>
                <c:pt idx="5">
                  <c:v>0.57289730000000005</c:v>
                </c:pt>
                <c:pt idx="6">
                  <c:v>0.52801869999999995</c:v>
                </c:pt>
                <c:pt idx="7">
                  <c:v>0.55526220000000004</c:v>
                </c:pt>
                <c:pt idx="8">
                  <c:v>0.52729429999999999</c:v>
                </c:pt>
                <c:pt idx="9">
                  <c:v>0.4989382</c:v>
                </c:pt>
              </c:numCache>
            </c:numRef>
          </c:val>
          <c:smooth val="0"/>
          <c:extLst>
            <c:ext xmlns:c16="http://schemas.microsoft.com/office/drawing/2014/chart" uri="{C3380CC4-5D6E-409C-BE32-E72D297353CC}">
              <c16:uniqueId val="{00000000-1C9D-4577-9F5C-161584053AB6}"/>
            </c:ext>
          </c:extLst>
        </c:ser>
        <c:ser>
          <c:idx val="1"/>
          <c:order val="1"/>
          <c:tx>
            <c:strRef>
              <c:f>scf_income!$B$5</c:f>
              <c:strCache>
                <c:ptCount val="1"/>
                <c:pt idx="0">
                  <c:v>Next9</c:v>
                </c:pt>
              </c:strCache>
            </c:strRef>
          </c:tx>
          <c:spPr>
            <a:ln w="28575" cap="rnd">
              <a:solidFill>
                <a:schemeClr val="accent2"/>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scf_income!$C$5:$L$5</c:f>
              <c:numCache>
                <c:formatCode>General</c:formatCode>
                <c:ptCount val="10"/>
                <c:pt idx="0">
                  <c:v>0.25395450000000003</c:v>
                </c:pt>
                <c:pt idx="1">
                  <c:v>0.2585655</c:v>
                </c:pt>
                <c:pt idx="2">
                  <c:v>0.25031219999999998</c:v>
                </c:pt>
                <c:pt idx="3">
                  <c:v>0.2449181</c:v>
                </c:pt>
                <c:pt idx="4">
                  <c:v>0.2570269</c:v>
                </c:pt>
                <c:pt idx="5">
                  <c:v>0.25555260000000002</c:v>
                </c:pt>
                <c:pt idx="6">
                  <c:v>0.25787280000000001</c:v>
                </c:pt>
                <c:pt idx="7">
                  <c:v>0.27187600000000001</c:v>
                </c:pt>
                <c:pt idx="8">
                  <c:v>0.27028350000000001</c:v>
                </c:pt>
                <c:pt idx="9">
                  <c:v>0.26375460000000001</c:v>
                </c:pt>
              </c:numCache>
            </c:numRef>
          </c:val>
          <c:smooth val="0"/>
          <c:extLst>
            <c:ext xmlns:c16="http://schemas.microsoft.com/office/drawing/2014/chart" uri="{C3380CC4-5D6E-409C-BE32-E72D297353CC}">
              <c16:uniqueId val="{00000001-1C9D-4577-9F5C-161584053AB6}"/>
            </c:ext>
          </c:extLst>
        </c:ser>
        <c:ser>
          <c:idx val="3"/>
          <c:order val="2"/>
          <c:tx>
            <c:strRef>
              <c:f>scf_income!$B$7</c:f>
              <c:strCache>
                <c:ptCount val="1"/>
                <c:pt idx="0">
                  <c:v>Next.9</c:v>
                </c:pt>
              </c:strCache>
            </c:strRef>
          </c:tx>
          <c:spPr>
            <a:ln w="28575" cap="rnd">
              <a:solidFill>
                <a:schemeClr val="accent4"/>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scf_income!$C$7:$L$7</c:f>
              <c:numCache>
                <c:formatCode>General</c:formatCode>
                <c:ptCount val="10"/>
                <c:pt idx="0">
                  <c:v>9.0916999999999998E-2</c:v>
                </c:pt>
                <c:pt idx="1">
                  <c:v>7.9641500000000004E-2</c:v>
                </c:pt>
                <c:pt idx="2">
                  <c:v>8.2571400000000003E-2</c:v>
                </c:pt>
                <c:pt idx="3">
                  <c:v>0.1057433</c:v>
                </c:pt>
                <c:pt idx="4">
                  <c:v>0.11885039999999999</c:v>
                </c:pt>
                <c:pt idx="5">
                  <c:v>0.10648050000000001</c:v>
                </c:pt>
                <c:pt idx="6">
                  <c:v>0.1337546</c:v>
                </c:pt>
                <c:pt idx="7">
                  <c:v>0.11393200000000001</c:v>
                </c:pt>
                <c:pt idx="8">
                  <c:v>0.115816</c:v>
                </c:pt>
                <c:pt idx="9">
                  <c:v>0.1428122</c:v>
                </c:pt>
              </c:numCache>
            </c:numRef>
          </c:val>
          <c:smooth val="0"/>
          <c:extLst>
            <c:ext xmlns:c16="http://schemas.microsoft.com/office/drawing/2014/chart" uri="{C3380CC4-5D6E-409C-BE32-E72D297353CC}">
              <c16:uniqueId val="{00000002-1C9D-4577-9F5C-161584053AB6}"/>
            </c:ext>
          </c:extLst>
        </c:ser>
        <c:ser>
          <c:idx val="4"/>
          <c:order val="3"/>
          <c:tx>
            <c:strRef>
              <c:f>scf_income!$B$8</c:f>
              <c:strCache>
                <c:ptCount val="1"/>
                <c:pt idx="0">
                  <c:v>Top.1</c:v>
                </c:pt>
              </c:strCache>
            </c:strRef>
          </c:tx>
          <c:spPr>
            <a:ln w="28575" cap="rnd">
              <a:solidFill>
                <a:schemeClr val="accent5"/>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scf_income!$C$8:$L$8</c:f>
              <c:numCache>
                <c:formatCode>General</c:formatCode>
                <c:ptCount val="10"/>
                <c:pt idx="0">
                  <c:v>7.4086299999999994E-2</c:v>
                </c:pt>
                <c:pt idx="1">
                  <c:v>3.7520100000000001E-2</c:v>
                </c:pt>
                <c:pt idx="2">
                  <c:v>6.0140600000000002E-2</c:v>
                </c:pt>
                <c:pt idx="3">
                  <c:v>6.2088200000000003E-2</c:v>
                </c:pt>
                <c:pt idx="4">
                  <c:v>6.9330699999999995E-2</c:v>
                </c:pt>
                <c:pt idx="5">
                  <c:v>6.5069600000000005E-2</c:v>
                </c:pt>
                <c:pt idx="6">
                  <c:v>8.0353999999999995E-2</c:v>
                </c:pt>
                <c:pt idx="7">
                  <c:v>5.8929700000000002E-2</c:v>
                </c:pt>
                <c:pt idx="8">
                  <c:v>8.6606100000000005E-2</c:v>
                </c:pt>
                <c:pt idx="9">
                  <c:v>9.4494900000000007E-2</c:v>
                </c:pt>
              </c:numCache>
            </c:numRef>
          </c:val>
          <c:smooth val="0"/>
          <c:extLst>
            <c:ext xmlns:c16="http://schemas.microsoft.com/office/drawing/2014/chart" uri="{C3380CC4-5D6E-409C-BE32-E72D297353CC}">
              <c16:uniqueId val="{00000003-1C9D-4577-9F5C-161584053AB6}"/>
            </c:ext>
          </c:extLst>
        </c:ser>
        <c:dLbls>
          <c:showLegendKey val="0"/>
          <c:showVal val="0"/>
          <c:showCatName val="0"/>
          <c:showSerName val="0"/>
          <c:showPercent val="0"/>
          <c:showBubbleSize val="0"/>
        </c:dLbls>
        <c:smooth val="0"/>
        <c:axId val="2140910776"/>
        <c:axId val="2140914520"/>
      </c:lineChart>
      <c:catAx>
        <c:axId val="214091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14520"/>
        <c:crosses val="autoZero"/>
        <c:auto val="1"/>
        <c:lblAlgn val="ctr"/>
        <c:lblOffset val="100"/>
        <c:noMultiLvlLbl val="0"/>
      </c:catAx>
      <c:valAx>
        <c:axId val="214091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1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scf_income!$B$4</c:f>
              <c:strCache>
                <c:ptCount val="1"/>
                <c:pt idx="0">
                  <c:v>Bot90</c:v>
                </c:pt>
              </c:strCache>
            </c:strRef>
          </c:tx>
          <c:spPr>
            <a:ln w="28575" cap="rnd">
              <a:solidFill>
                <a:schemeClr val="accent1"/>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scf_income!$C$4:$L$4</c:f>
              <c:numCache>
                <c:formatCode>General</c:formatCode>
                <c:ptCount val="10"/>
                <c:pt idx="0">
                  <c:v>0.58104230000000001</c:v>
                </c:pt>
                <c:pt idx="1">
                  <c:v>0.62427290000000002</c:v>
                </c:pt>
                <c:pt idx="2">
                  <c:v>0.60697579999999995</c:v>
                </c:pt>
                <c:pt idx="3">
                  <c:v>0.58725039999999995</c:v>
                </c:pt>
                <c:pt idx="4">
                  <c:v>0.5547919</c:v>
                </c:pt>
                <c:pt idx="5">
                  <c:v>0.57289730000000005</c:v>
                </c:pt>
                <c:pt idx="6">
                  <c:v>0.52801869999999995</c:v>
                </c:pt>
                <c:pt idx="7">
                  <c:v>0.55526220000000004</c:v>
                </c:pt>
                <c:pt idx="8">
                  <c:v>0.52729429999999999</c:v>
                </c:pt>
                <c:pt idx="9">
                  <c:v>0.4989382</c:v>
                </c:pt>
              </c:numCache>
            </c:numRef>
          </c:val>
          <c:smooth val="0"/>
          <c:extLst>
            <c:ext xmlns:c16="http://schemas.microsoft.com/office/drawing/2014/chart" uri="{C3380CC4-5D6E-409C-BE32-E72D297353CC}">
              <c16:uniqueId val="{00000000-96B8-4AB9-9A6B-4ABB221100AD}"/>
            </c:ext>
          </c:extLst>
        </c:ser>
        <c:ser>
          <c:idx val="1"/>
          <c:order val="1"/>
          <c:tx>
            <c:strRef>
              <c:f>scf_income!$B$5</c:f>
              <c:strCache>
                <c:ptCount val="1"/>
                <c:pt idx="0">
                  <c:v>Next9</c:v>
                </c:pt>
              </c:strCache>
            </c:strRef>
          </c:tx>
          <c:spPr>
            <a:ln w="28575" cap="rnd">
              <a:solidFill>
                <a:schemeClr val="accent2"/>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scf_income!$C$5:$L$5</c:f>
              <c:numCache>
                <c:formatCode>General</c:formatCode>
                <c:ptCount val="10"/>
                <c:pt idx="0">
                  <c:v>0.25395450000000003</c:v>
                </c:pt>
                <c:pt idx="1">
                  <c:v>0.2585655</c:v>
                </c:pt>
                <c:pt idx="2">
                  <c:v>0.25031219999999998</c:v>
                </c:pt>
                <c:pt idx="3">
                  <c:v>0.2449181</c:v>
                </c:pt>
                <c:pt idx="4">
                  <c:v>0.2570269</c:v>
                </c:pt>
                <c:pt idx="5">
                  <c:v>0.25555260000000002</c:v>
                </c:pt>
                <c:pt idx="6">
                  <c:v>0.25787280000000001</c:v>
                </c:pt>
                <c:pt idx="7">
                  <c:v>0.27187600000000001</c:v>
                </c:pt>
                <c:pt idx="8">
                  <c:v>0.27028350000000001</c:v>
                </c:pt>
                <c:pt idx="9">
                  <c:v>0.26375460000000001</c:v>
                </c:pt>
              </c:numCache>
            </c:numRef>
          </c:val>
          <c:smooth val="0"/>
          <c:extLst>
            <c:ext xmlns:c16="http://schemas.microsoft.com/office/drawing/2014/chart" uri="{C3380CC4-5D6E-409C-BE32-E72D297353CC}">
              <c16:uniqueId val="{00000001-96B8-4AB9-9A6B-4ABB221100AD}"/>
            </c:ext>
          </c:extLst>
        </c:ser>
        <c:ser>
          <c:idx val="2"/>
          <c:order val="2"/>
          <c:tx>
            <c:strRef>
              <c:f>scf_income!$B$6</c:f>
              <c:strCache>
                <c:ptCount val="1"/>
                <c:pt idx="0">
                  <c:v>Top1</c:v>
                </c:pt>
              </c:strCache>
            </c:strRef>
          </c:tx>
          <c:spPr>
            <a:ln w="28575" cap="rnd">
              <a:solidFill>
                <a:schemeClr val="accent3"/>
              </a:solidFill>
              <a:round/>
            </a:ln>
            <a:effectLst/>
          </c:spPr>
          <c:marker>
            <c:symbol val="none"/>
          </c:marker>
          <c:cat>
            <c:numRef>
              <c:f>scf_income!$C$3:$L$3</c:f>
              <c:numCache>
                <c:formatCode>General</c:formatCode>
                <c:ptCount val="10"/>
                <c:pt idx="0">
                  <c:v>1989</c:v>
                </c:pt>
                <c:pt idx="1">
                  <c:v>1992</c:v>
                </c:pt>
                <c:pt idx="2">
                  <c:v>1995</c:v>
                </c:pt>
                <c:pt idx="3">
                  <c:v>1998</c:v>
                </c:pt>
                <c:pt idx="4">
                  <c:v>2001</c:v>
                </c:pt>
                <c:pt idx="5">
                  <c:v>2004</c:v>
                </c:pt>
                <c:pt idx="6">
                  <c:v>2007</c:v>
                </c:pt>
                <c:pt idx="7">
                  <c:v>2010</c:v>
                </c:pt>
                <c:pt idx="8">
                  <c:v>2013</c:v>
                </c:pt>
                <c:pt idx="9">
                  <c:v>2016</c:v>
                </c:pt>
              </c:numCache>
            </c:numRef>
          </c:cat>
          <c:val>
            <c:numRef>
              <c:f>scf_income!$C$6:$L$6</c:f>
              <c:numCache>
                <c:formatCode>General</c:formatCode>
                <c:ptCount val="10"/>
                <c:pt idx="0">
                  <c:v>0.16500329999999999</c:v>
                </c:pt>
                <c:pt idx="1">
                  <c:v>0.1171616</c:v>
                </c:pt>
                <c:pt idx="2">
                  <c:v>0.14271200000000001</c:v>
                </c:pt>
                <c:pt idx="3">
                  <c:v>0.16783149999999999</c:v>
                </c:pt>
                <c:pt idx="4">
                  <c:v>0.18818109999999999</c:v>
                </c:pt>
                <c:pt idx="5">
                  <c:v>0.17155010000000001</c:v>
                </c:pt>
                <c:pt idx="6">
                  <c:v>0.21410859999999998</c:v>
                </c:pt>
                <c:pt idx="7">
                  <c:v>0.17286170000000001</c:v>
                </c:pt>
                <c:pt idx="8">
                  <c:v>0.20242209999999999</c:v>
                </c:pt>
                <c:pt idx="9">
                  <c:v>0.23730709999999999</c:v>
                </c:pt>
              </c:numCache>
            </c:numRef>
          </c:val>
          <c:smooth val="0"/>
          <c:extLst>
            <c:ext xmlns:c16="http://schemas.microsoft.com/office/drawing/2014/chart" uri="{C3380CC4-5D6E-409C-BE32-E72D297353CC}">
              <c16:uniqueId val="{00000002-96B8-4AB9-9A6B-4ABB221100AD}"/>
            </c:ext>
          </c:extLst>
        </c:ser>
        <c:dLbls>
          <c:showLegendKey val="0"/>
          <c:showVal val="0"/>
          <c:showCatName val="0"/>
          <c:showSerName val="0"/>
          <c:showPercent val="0"/>
          <c:showBubbleSize val="0"/>
        </c:dLbls>
        <c:smooth val="0"/>
        <c:axId val="2140954008"/>
        <c:axId val="2140957704"/>
      </c:lineChart>
      <c:catAx>
        <c:axId val="214095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7704"/>
        <c:crosses val="autoZero"/>
        <c:auto val="1"/>
        <c:lblAlgn val="ctr"/>
        <c:lblOffset val="100"/>
        <c:noMultiLvlLbl val="0"/>
      </c:catAx>
      <c:valAx>
        <c:axId val="214095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in the United States</a:t>
            </a:r>
          </a:p>
          <a:p>
            <a:pPr>
              <a:defRPr/>
            </a:pPr>
            <a:r>
              <a:rPr lang="fr-FR" sz="2000" b="0"/>
              <a:t>(Capitalized incomes vs. SCF)</a:t>
            </a:r>
          </a:p>
        </c:rich>
      </c:tx>
      <c:layout>
        <c:manualLayout>
          <c:xMode val="edge"/>
          <c:yMode val="edge"/>
          <c:x val="0.25883889745370398"/>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DataF2!$A$10:$A$120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DataF2!$C$10:$C$120</c:f>
              <c:numCache>
                <c:formatCode>General</c:formatCode>
                <c:ptCount val="111"/>
                <c:pt idx="7" formatCode="0.0%">
                  <c:v>0.41828889947670506</c:v>
                </c:pt>
                <c:pt idx="8" formatCode="0.0%">
                  <c:v>0.38325193946015385</c:v>
                </c:pt>
                <c:pt idx="9" formatCode="0.0%">
                  <c:v>0.4120219965434932</c:v>
                </c:pt>
                <c:pt idx="10" formatCode="0.0%">
                  <c:v>0.36902055238275827</c:v>
                </c:pt>
                <c:pt idx="11" formatCode="0.0%">
                  <c:v>0.37917277087785245</c:v>
                </c:pt>
                <c:pt idx="12" formatCode="0.0%">
                  <c:v>0.40987105556860454</c:v>
                </c:pt>
                <c:pt idx="13" formatCode="0.0%">
                  <c:v>0.3641274865157183</c:v>
                </c:pt>
                <c:pt idx="14" formatCode="0.0%">
                  <c:v>0.38401147959677784</c:v>
                </c:pt>
                <c:pt idx="15" formatCode="0.0%">
                  <c:v>0.41744636436987498</c:v>
                </c:pt>
                <c:pt idx="16" formatCode="0.0%">
                  <c:v>0.43364613242395117</c:v>
                </c:pt>
                <c:pt idx="17" formatCode="0.0%">
                  <c:v>0.45643288480265026</c:v>
                </c:pt>
                <c:pt idx="18" formatCode="0.0%">
                  <c:v>0.48470145776539514</c:v>
                </c:pt>
                <c:pt idx="19" formatCode="0.0%">
                  <c:v>0.48609715879077703</c:v>
                </c:pt>
                <c:pt idx="20" formatCode="0.0%">
                  <c:v>0.44032854096114704</c:v>
                </c:pt>
                <c:pt idx="21" formatCode="0.0%">
                  <c:v>0.39257630021755563</c:v>
                </c:pt>
                <c:pt idx="22" formatCode="0.0%">
                  <c:v>0.38671141033887674</c:v>
                </c:pt>
                <c:pt idx="23" formatCode="0.0%">
                  <c:v>0.40914351706188939</c:v>
                </c:pt>
                <c:pt idx="24" formatCode="0.0%">
                  <c:v>0.41560425928114891</c:v>
                </c:pt>
                <c:pt idx="25" formatCode="0.0%">
                  <c:v>0.41085622736275462</c:v>
                </c:pt>
                <c:pt idx="26" formatCode="0.0%">
                  <c:v>0.43597138216006992</c:v>
                </c:pt>
                <c:pt idx="27" formatCode="0.0%">
                  <c:v>0.44282450356084196</c:v>
                </c:pt>
                <c:pt idx="28" formatCode="0.0%">
                  <c:v>0.40370694397116463</c:v>
                </c:pt>
                <c:pt idx="29" formatCode="0.0%">
                  <c:v>0.41389881419937885</c:v>
                </c:pt>
                <c:pt idx="30" formatCode="0.0%">
                  <c:v>0.38219759511798462</c:v>
                </c:pt>
                <c:pt idx="31" formatCode="0.0%">
                  <c:v>0.35102535639202243</c:v>
                </c:pt>
                <c:pt idx="32" formatCode="0.0%">
                  <c:v>0.34623845064982384</c:v>
                </c:pt>
                <c:pt idx="33" formatCode="0.0%">
                  <c:v>0.34886813237300968</c:v>
                </c:pt>
                <c:pt idx="34" formatCode="0.0%">
                  <c:v>0.32431943295439414</c:v>
                </c:pt>
                <c:pt idx="35" formatCode="0.0%">
                  <c:v>0.3268601839747583</c:v>
                </c:pt>
                <c:pt idx="36" formatCode="0.0%">
                  <c:v>0.3057698040979831</c:v>
                </c:pt>
                <c:pt idx="37" formatCode="0.0%">
                  <c:v>0.29381674968917665</c:v>
                </c:pt>
                <c:pt idx="38" formatCode="0.0%">
                  <c:v>0.28797489818604527</c:v>
                </c:pt>
                <c:pt idx="39" formatCode="0.0%">
                  <c:v>0.27950642433565109</c:v>
                </c:pt>
                <c:pt idx="40" formatCode="0.0%">
                  <c:v>0.2921986423568475</c:v>
                </c:pt>
                <c:pt idx="41" formatCode="0.0%">
                  <c:v>0.28799052864892605</c:v>
                </c:pt>
                <c:pt idx="42" formatCode="0.0%">
                  <c:v>0.28446985385993506</c:v>
                </c:pt>
                <c:pt idx="43" formatCode="0.0%">
                  <c:v>0.27204325619692998</c:v>
                </c:pt>
                <c:pt idx="44" formatCode="0.0%">
                  <c:v>0.2783785146412841</c:v>
                </c:pt>
                <c:pt idx="45" formatCode="0.0%">
                  <c:v>0.28117542516049743</c:v>
                </c:pt>
                <c:pt idx="46" formatCode="0.0%">
                  <c:v>0.28470847188451048</c:v>
                </c:pt>
                <c:pt idx="47" formatCode="0.0%">
                  <c:v>0.28085068480967001</c:v>
                </c:pt>
                <c:pt idx="48" formatCode="0.0%">
                  <c:v>0.27662175123276084</c:v>
                </c:pt>
                <c:pt idx="49" formatCode="0.0%">
                  <c:v>0.2826891007728396</c:v>
                </c:pt>
                <c:pt idx="50" formatCode="0.0%">
                  <c:v>0.28248071231654981</c:v>
                </c:pt>
                <c:pt idx="51" formatCode="0.0%">
                  <c:v>0.28412230069120392</c:v>
                </c:pt>
                <c:pt idx="52" formatCode="0.0%">
                  <c:v>0.28472099477495122</c:v>
                </c:pt>
                <c:pt idx="53" formatCode="0.0%">
                  <c:v>0.28081485457740279</c:v>
                </c:pt>
                <c:pt idx="54" formatCode="0.0%">
                  <c:v>0.27691076825293592</c:v>
                </c:pt>
                <c:pt idx="55" formatCode="0.0%">
                  <c:v>0.27546258989787081</c:v>
                </c:pt>
                <c:pt idx="56" formatCode="0.0%">
                  <c:v>0.27401439186296767</c:v>
                </c:pt>
                <c:pt idx="57" formatCode="0.0%">
                  <c:v>0.27308568422000029</c:v>
                </c:pt>
                <c:pt idx="58" formatCode="0.0%">
                  <c:v>0.2757015486838047</c:v>
                </c:pt>
                <c:pt idx="59" formatCode="0.0%">
                  <c:v>0.27044994837591457</c:v>
                </c:pt>
                <c:pt idx="60" formatCode="0.0%">
                  <c:v>0.26661055975720049</c:v>
                </c:pt>
                <c:pt idx="61" formatCode="0.0%">
                  <c:v>0.26126617276117747</c:v>
                </c:pt>
                <c:pt idx="62" formatCode="0.0%">
                  <c:v>0.25428119529071008</c:v>
                </c:pt>
                <c:pt idx="63" formatCode="0.0%">
                  <c:v>0.24479757462118418</c:v>
                </c:pt>
                <c:pt idx="64" formatCode="0.0%">
                  <c:v>0.2413294032136595</c:v>
                </c:pt>
                <c:pt idx="65" formatCode="0.0%">
                  <c:v>0.23637427643030021</c:v>
                </c:pt>
                <c:pt idx="66" formatCode="0.0%">
                  <c:v>0.23030837777031735</c:v>
                </c:pt>
                <c:pt idx="67" formatCode="0.0%">
                  <c:v>0.22878423564645564</c:v>
                </c:pt>
                <c:pt idx="68" formatCode="0.0%">
                  <c:v>0.22699753341334289</c:v>
                </c:pt>
                <c:pt idx="69" formatCode="0.0%">
                  <c:v>0.23538827503985907</c:v>
                </c:pt>
                <c:pt idx="70" formatCode="0.0%">
                  <c:v>0.23567687023054507</c:v>
                </c:pt>
                <c:pt idx="71" formatCode="0.0%">
                  <c:v>0.24364201551764372</c:v>
                </c:pt>
                <c:pt idx="72" formatCode="0.0%">
                  <c:v>0.24720004832090822</c:v>
                </c:pt>
                <c:pt idx="73" formatCode="0.0%">
                  <c:v>0.23670615137116985</c:v>
                </c:pt>
                <c:pt idx="74" formatCode="0.0%">
                  <c:v>0.23751337734303879</c:v>
                </c:pt>
                <c:pt idx="75" formatCode="0.0%">
                  <c:v>0.2398666586258929</c:v>
                </c:pt>
                <c:pt idx="76" formatCode="0.0%">
                  <c:v>0.239255543102078</c:v>
                </c:pt>
                <c:pt idx="77" formatCode="0.0%">
                  <c:v>0.25569373593407191</c:v>
                </c:pt>
                <c:pt idx="78" formatCode="0.0%">
                  <c:v>0.2757346364030866</c:v>
                </c:pt>
                <c:pt idx="79" formatCode="0.0%">
                  <c:v>0.27559264952149387</c:v>
                </c:pt>
                <c:pt idx="80" formatCode="0.0%">
                  <c:v>0.27691185481265129</c:v>
                </c:pt>
                <c:pt idx="81" formatCode="0.0%">
                  <c:v>0.27097391520313646</c:v>
                </c:pt>
                <c:pt idx="82" formatCode="0.0%">
                  <c:v>0.28621570542248614</c:v>
                </c:pt>
                <c:pt idx="83" formatCode="0.0%">
                  <c:v>0.28807711966825661</c:v>
                </c:pt>
                <c:pt idx="84" formatCode="0.0%">
                  <c:v>0.28753616335882387</c:v>
                </c:pt>
                <c:pt idx="85" formatCode="0.0%">
                  <c:v>0.2906608470052372</c:v>
                </c:pt>
                <c:pt idx="86" formatCode="0.0%">
                  <c:v>0.29759553078136641</c:v>
                </c:pt>
                <c:pt idx="87" formatCode="0.0%">
                  <c:v>0.30723473657526251</c:v>
                </c:pt>
                <c:pt idx="88" formatCode="0.0%">
                  <c:v>0.31911471604888958</c:v>
                </c:pt>
                <c:pt idx="89" formatCode="0.0%">
                  <c:v>0.32817501953063688</c:v>
                </c:pt>
                <c:pt idx="90" formatCode="0.0%">
                  <c:v>0.33661478640472831</c:v>
                </c:pt>
                <c:pt idx="91" formatCode="0.0%">
                  <c:v>0.32617627974165081</c:v>
                </c:pt>
                <c:pt idx="92" formatCode="0.0%">
                  <c:v>0.31572982325952748</c:v>
                </c:pt>
                <c:pt idx="93" formatCode="0.0%">
                  <c:v>0.3182550010069351</c:v>
                </c:pt>
                <c:pt idx="94" formatCode="0.0%">
                  <c:v>0.3306742988368222</c:v>
                </c:pt>
                <c:pt idx="95" formatCode="0.0%">
                  <c:v>0.33629523383105098</c:v>
                </c:pt>
                <c:pt idx="96" formatCode="0.0%">
                  <c:v>0.34520679235595259</c:v>
                </c:pt>
                <c:pt idx="97" formatCode="0.0%">
                  <c:v>0.35631579624842863</c:v>
                </c:pt>
                <c:pt idx="98" formatCode="0.0%">
                  <c:v>0.37734192798068583</c:v>
                </c:pt>
                <c:pt idx="99" formatCode="0.0%">
                  <c:v>0.37723528414844132</c:v>
                </c:pt>
                <c:pt idx="100" formatCode="0.0%">
                  <c:v>0.3923364130315587</c:v>
                </c:pt>
                <c:pt idx="101" formatCode="0.0%">
                  <c:v>0.39221977444099426</c:v>
                </c:pt>
                <c:pt idx="102" formatCode="0.0%">
                  <c:v>0.40664446291181316</c:v>
                </c:pt>
                <c:pt idx="103" formatCode="0.0%">
                  <c:v>0.38855409264470048</c:v>
                </c:pt>
                <c:pt idx="104" formatCode="0.0%">
                  <c:v>0.39106355913060886</c:v>
                </c:pt>
                <c:pt idx="105" formatCode="0.0%">
                  <c:v>0.39215174478647774</c:v>
                </c:pt>
                <c:pt idx="106" formatCode="0.0%">
                  <c:v>0.38893481625860293</c:v>
                </c:pt>
              </c:numCache>
            </c:numRef>
          </c:val>
          <c:smooth val="0"/>
          <c:extLst>
            <c:ext xmlns:c16="http://schemas.microsoft.com/office/drawing/2014/chart" uri="{C3380CC4-5D6E-409C-BE32-E72D297353CC}">
              <c16:uniqueId val="{00000000-2EDF-45BC-A9D3-BEAB25701FBF}"/>
            </c:ext>
          </c:extLst>
        </c:ser>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val>
            <c:numRef>
              <c:f>DataF2!$P$10:$P$120</c:f>
              <c:numCache>
                <c:formatCode>General</c:formatCode>
                <c:ptCount val="111"/>
                <c:pt idx="79" formatCode="0.0%">
                  <c:v>0.30834204172345386</c:v>
                </c:pt>
                <c:pt idx="82" formatCode="0.0%">
                  <c:v>0.31173470260416741</c:v>
                </c:pt>
                <c:pt idx="85" formatCode="0.0%">
                  <c:v>0.35653273877428787</c:v>
                </c:pt>
                <c:pt idx="88" formatCode="0.0%">
                  <c:v>0.35405737168444629</c:v>
                </c:pt>
                <c:pt idx="91" formatCode="0.0%">
                  <c:v>0.34315027855753155</c:v>
                </c:pt>
                <c:pt idx="94" formatCode="0.0%">
                  <c:v>0.34830468770249123</c:v>
                </c:pt>
                <c:pt idx="97" formatCode="0.0%">
                  <c:v>0.3559899520582237</c:v>
                </c:pt>
                <c:pt idx="100" formatCode="0.0%">
                  <c:v>0.36360001578003581</c:v>
                </c:pt>
                <c:pt idx="103" formatCode="0.0%">
                  <c:v>0.38402187999725607</c:v>
                </c:pt>
                <c:pt idx="106" formatCode="0.0%">
                  <c:v>0.40764649893502924</c:v>
                </c:pt>
              </c:numCache>
            </c:numRef>
          </c:val>
          <c:smooth val="0"/>
          <c:extLst>
            <c:ext xmlns:c16="http://schemas.microsoft.com/office/drawing/2014/chart" uri="{C3380CC4-5D6E-409C-BE32-E72D297353CC}">
              <c16:uniqueId val="{00000001-2EDF-45BC-A9D3-BEAB25701FBF}"/>
            </c:ext>
          </c:extLst>
        </c:ser>
        <c:dLbls>
          <c:showLegendKey val="0"/>
          <c:showVal val="0"/>
          <c:showCatName val="0"/>
          <c:showSerName val="0"/>
          <c:showPercent val="0"/>
          <c:showBubbleSize val="0"/>
        </c:dLbls>
        <c:marker val="1"/>
        <c:smooth val="0"/>
        <c:axId val="2139786232"/>
        <c:axId val="2139791048"/>
      </c:lineChart>
      <c:catAx>
        <c:axId val="213978623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791048"/>
        <c:crosses val="autoZero"/>
        <c:auto val="1"/>
        <c:lblAlgn val="ctr"/>
        <c:lblOffset val="100"/>
        <c:tickLblSkip val="10"/>
        <c:tickMarkSkip val="10"/>
        <c:noMultiLvlLbl val="0"/>
      </c:catAx>
      <c:valAx>
        <c:axId val="2139791048"/>
        <c:scaling>
          <c:orientation val="minMax"/>
          <c:max val="0.5"/>
          <c:min val="0.2"/>
        </c:scaling>
        <c:delete val="0"/>
        <c:axPos val="l"/>
        <c:numFmt formatCode="0%" sourceLinked="0"/>
        <c:majorTickMark val="none"/>
        <c:minorTickMark val="none"/>
        <c:tickLblPos val="nextTo"/>
        <c:crossAx val="2139786232"/>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in the United States</a:t>
            </a:r>
          </a:p>
          <a:p>
            <a:pPr>
              <a:defRPr/>
            </a:pPr>
            <a:r>
              <a:rPr lang="fr-FR" sz="2000" b="0"/>
              <a:t>(Capitalized incomes vs. SCF, tax units)</a:t>
            </a:r>
          </a:p>
        </c:rich>
      </c:tx>
      <c:layout>
        <c:manualLayout>
          <c:xMode val="edge"/>
          <c:yMode val="edge"/>
          <c:x val="0.25883889745370398"/>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DataF2!$A$10:$A$120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DataF2!$C$10:$C$120</c:f>
              <c:numCache>
                <c:formatCode>General</c:formatCode>
                <c:ptCount val="111"/>
                <c:pt idx="7" formatCode="0.0%">
                  <c:v>0.41828889947670506</c:v>
                </c:pt>
                <c:pt idx="8" formatCode="0.0%">
                  <c:v>0.38325193946015385</c:v>
                </c:pt>
                <c:pt idx="9" formatCode="0.0%">
                  <c:v>0.4120219965434932</c:v>
                </c:pt>
                <c:pt idx="10" formatCode="0.0%">
                  <c:v>0.36902055238275827</c:v>
                </c:pt>
                <c:pt idx="11" formatCode="0.0%">
                  <c:v>0.37917277087785245</c:v>
                </c:pt>
                <c:pt idx="12" formatCode="0.0%">
                  <c:v>0.40987105556860454</c:v>
                </c:pt>
                <c:pt idx="13" formatCode="0.0%">
                  <c:v>0.3641274865157183</c:v>
                </c:pt>
                <c:pt idx="14" formatCode="0.0%">
                  <c:v>0.38401147959677784</c:v>
                </c:pt>
                <c:pt idx="15" formatCode="0.0%">
                  <c:v>0.41744636436987498</c:v>
                </c:pt>
                <c:pt idx="16" formatCode="0.0%">
                  <c:v>0.43364613242395117</c:v>
                </c:pt>
                <c:pt idx="17" formatCode="0.0%">
                  <c:v>0.45643288480265026</c:v>
                </c:pt>
                <c:pt idx="18" formatCode="0.0%">
                  <c:v>0.48470145776539514</c:v>
                </c:pt>
                <c:pt idx="19" formatCode="0.0%">
                  <c:v>0.48609715879077703</c:v>
                </c:pt>
                <c:pt idx="20" formatCode="0.0%">
                  <c:v>0.44032854096114704</c:v>
                </c:pt>
                <c:pt idx="21" formatCode="0.0%">
                  <c:v>0.39257630021755563</c:v>
                </c:pt>
                <c:pt idx="22" formatCode="0.0%">
                  <c:v>0.38671141033887674</c:v>
                </c:pt>
                <c:pt idx="23" formatCode="0.0%">
                  <c:v>0.40914351706188939</c:v>
                </c:pt>
                <c:pt idx="24" formatCode="0.0%">
                  <c:v>0.41560425928114891</c:v>
                </c:pt>
                <c:pt idx="25" formatCode="0.0%">
                  <c:v>0.41085622736275462</c:v>
                </c:pt>
                <c:pt idx="26" formatCode="0.0%">
                  <c:v>0.43597138216006992</c:v>
                </c:pt>
                <c:pt idx="27" formatCode="0.0%">
                  <c:v>0.44282450356084196</c:v>
                </c:pt>
                <c:pt idx="28" formatCode="0.0%">
                  <c:v>0.40370694397116463</c:v>
                </c:pt>
                <c:pt idx="29" formatCode="0.0%">
                  <c:v>0.41389881419937885</c:v>
                </c:pt>
                <c:pt idx="30" formatCode="0.0%">
                  <c:v>0.38219759511798462</c:v>
                </c:pt>
                <c:pt idx="31" formatCode="0.0%">
                  <c:v>0.35102535639202243</c:v>
                </c:pt>
                <c:pt idx="32" formatCode="0.0%">
                  <c:v>0.34623845064982384</c:v>
                </c:pt>
                <c:pt idx="33" formatCode="0.0%">
                  <c:v>0.34886813237300968</c:v>
                </c:pt>
                <c:pt idx="34" formatCode="0.0%">
                  <c:v>0.32431943295439414</c:v>
                </c:pt>
                <c:pt idx="35" formatCode="0.0%">
                  <c:v>0.3268601839747583</c:v>
                </c:pt>
                <c:pt idx="36" formatCode="0.0%">
                  <c:v>0.3057698040979831</c:v>
                </c:pt>
                <c:pt idx="37" formatCode="0.0%">
                  <c:v>0.29381674968917665</c:v>
                </c:pt>
                <c:pt idx="38" formatCode="0.0%">
                  <c:v>0.28797489818604527</c:v>
                </c:pt>
                <c:pt idx="39" formatCode="0.0%">
                  <c:v>0.27950642433565109</c:v>
                </c:pt>
                <c:pt idx="40" formatCode="0.0%">
                  <c:v>0.2921986423568475</c:v>
                </c:pt>
                <c:pt idx="41" formatCode="0.0%">
                  <c:v>0.28799052864892605</c:v>
                </c:pt>
                <c:pt idx="42" formatCode="0.0%">
                  <c:v>0.28446985385993506</c:v>
                </c:pt>
                <c:pt idx="43" formatCode="0.0%">
                  <c:v>0.27204325619692998</c:v>
                </c:pt>
                <c:pt idx="44" formatCode="0.0%">
                  <c:v>0.2783785146412841</c:v>
                </c:pt>
                <c:pt idx="45" formatCode="0.0%">
                  <c:v>0.28117542516049743</c:v>
                </c:pt>
                <c:pt idx="46" formatCode="0.0%">
                  <c:v>0.28470847188451048</c:v>
                </c:pt>
                <c:pt idx="47" formatCode="0.0%">
                  <c:v>0.28085068480967001</c:v>
                </c:pt>
                <c:pt idx="48" formatCode="0.0%">
                  <c:v>0.27662175123276084</c:v>
                </c:pt>
                <c:pt idx="49" formatCode="0.0%">
                  <c:v>0.2826891007728396</c:v>
                </c:pt>
                <c:pt idx="50" formatCode="0.0%">
                  <c:v>0.28248071231654981</c:v>
                </c:pt>
                <c:pt idx="51" formatCode="0.0%">
                  <c:v>0.28412230069120392</c:v>
                </c:pt>
                <c:pt idx="52" formatCode="0.0%">
                  <c:v>0.28472099477495122</c:v>
                </c:pt>
                <c:pt idx="53" formatCode="0.0%">
                  <c:v>0.28081485457740279</c:v>
                </c:pt>
                <c:pt idx="54" formatCode="0.0%">
                  <c:v>0.27691076825293592</c:v>
                </c:pt>
                <c:pt idx="55" formatCode="0.0%">
                  <c:v>0.27546258989787081</c:v>
                </c:pt>
                <c:pt idx="56" formatCode="0.0%">
                  <c:v>0.27401439186296767</c:v>
                </c:pt>
                <c:pt idx="57" formatCode="0.0%">
                  <c:v>0.27308568422000029</c:v>
                </c:pt>
                <c:pt idx="58" formatCode="0.0%">
                  <c:v>0.2757015486838047</c:v>
                </c:pt>
                <c:pt idx="59" formatCode="0.0%">
                  <c:v>0.27044994837591457</c:v>
                </c:pt>
                <c:pt idx="60" formatCode="0.0%">
                  <c:v>0.26661055975720049</c:v>
                </c:pt>
                <c:pt idx="61" formatCode="0.0%">
                  <c:v>0.26126617276117747</c:v>
                </c:pt>
                <c:pt idx="62" formatCode="0.0%">
                  <c:v>0.25428119529071008</c:v>
                </c:pt>
                <c:pt idx="63" formatCode="0.0%">
                  <c:v>0.24479757462118418</c:v>
                </c:pt>
                <c:pt idx="64" formatCode="0.0%">
                  <c:v>0.2413294032136595</c:v>
                </c:pt>
                <c:pt idx="65" formatCode="0.0%">
                  <c:v>0.23637427643030021</c:v>
                </c:pt>
                <c:pt idx="66" formatCode="0.0%">
                  <c:v>0.23030837777031735</c:v>
                </c:pt>
                <c:pt idx="67" formatCode="0.0%">
                  <c:v>0.22878423564645564</c:v>
                </c:pt>
                <c:pt idx="68" formatCode="0.0%">
                  <c:v>0.22699753341334289</c:v>
                </c:pt>
                <c:pt idx="69" formatCode="0.0%">
                  <c:v>0.23538827503985907</c:v>
                </c:pt>
                <c:pt idx="70" formatCode="0.0%">
                  <c:v>0.23567687023054507</c:v>
                </c:pt>
                <c:pt idx="71" formatCode="0.0%">
                  <c:v>0.24364201551764372</c:v>
                </c:pt>
                <c:pt idx="72" formatCode="0.0%">
                  <c:v>0.24720004832090822</c:v>
                </c:pt>
                <c:pt idx="73" formatCode="0.0%">
                  <c:v>0.23670615137116985</c:v>
                </c:pt>
                <c:pt idx="74" formatCode="0.0%">
                  <c:v>0.23751337734303879</c:v>
                </c:pt>
                <c:pt idx="75" formatCode="0.0%">
                  <c:v>0.2398666586258929</c:v>
                </c:pt>
                <c:pt idx="76" formatCode="0.0%">
                  <c:v>0.239255543102078</c:v>
                </c:pt>
                <c:pt idx="77" formatCode="0.0%">
                  <c:v>0.25569373593407191</c:v>
                </c:pt>
                <c:pt idx="78" formatCode="0.0%">
                  <c:v>0.2757346364030866</c:v>
                </c:pt>
                <c:pt idx="79" formatCode="0.0%">
                  <c:v>0.27559264952149387</c:v>
                </c:pt>
                <c:pt idx="80" formatCode="0.0%">
                  <c:v>0.27691185481265129</c:v>
                </c:pt>
                <c:pt idx="81" formatCode="0.0%">
                  <c:v>0.27097391520313646</c:v>
                </c:pt>
                <c:pt idx="82" formatCode="0.0%">
                  <c:v>0.28621570542248614</c:v>
                </c:pt>
                <c:pt idx="83" formatCode="0.0%">
                  <c:v>0.28807711966825661</c:v>
                </c:pt>
                <c:pt idx="84" formatCode="0.0%">
                  <c:v>0.28753616335882387</c:v>
                </c:pt>
                <c:pt idx="85" formatCode="0.0%">
                  <c:v>0.2906608470052372</c:v>
                </c:pt>
                <c:pt idx="86" formatCode="0.0%">
                  <c:v>0.29759553078136641</c:v>
                </c:pt>
                <c:pt idx="87" formatCode="0.0%">
                  <c:v>0.30723473657526251</c:v>
                </c:pt>
                <c:pt idx="88" formatCode="0.0%">
                  <c:v>0.31911471604888958</c:v>
                </c:pt>
                <c:pt idx="89" formatCode="0.0%">
                  <c:v>0.32817501953063688</c:v>
                </c:pt>
                <c:pt idx="90" formatCode="0.0%">
                  <c:v>0.33661478640472831</c:v>
                </c:pt>
                <c:pt idx="91" formatCode="0.0%">
                  <c:v>0.32617627974165081</c:v>
                </c:pt>
                <c:pt idx="92" formatCode="0.0%">
                  <c:v>0.31572982325952748</c:v>
                </c:pt>
                <c:pt idx="93" formatCode="0.0%">
                  <c:v>0.3182550010069351</c:v>
                </c:pt>
                <c:pt idx="94" formatCode="0.0%">
                  <c:v>0.3306742988368222</c:v>
                </c:pt>
                <c:pt idx="95" formatCode="0.0%">
                  <c:v>0.33629523383105098</c:v>
                </c:pt>
                <c:pt idx="96" formatCode="0.0%">
                  <c:v>0.34520679235595259</c:v>
                </c:pt>
                <c:pt idx="97" formatCode="0.0%">
                  <c:v>0.35631579624842863</c:v>
                </c:pt>
                <c:pt idx="98" formatCode="0.0%">
                  <c:v>0.37734192798068583</c:v>
                </c:pt>
                <c:pt idx="99" formatCode="0.0%">
                  <c:v>0.37723528414844132</c:v>
                </c:pt>
                <c:pt idx="100" formatCode="0.0%">
                  <c:v>0.3923364130315587</c:v>
                </c:pt>
                <c:pt idx="101" formatCode="0.0%">
                  <c:v>0.39221977444099426</c:v>
                </c:pt>
                <c:pt idx="102" formatCode="0.0%">
                  <c:v>0.40664446291181316</c:v>
                </c:pt>
                <c:pt idx="103" formatCode="0.0%">
                  <c:v>0.38855409264470048</c:v>
                </c:pt>
                <c:pt idx="104" formatCode="0.0%">
                  <c:v>0.39106355913060886</c:v>
                </c:pt>
                <c:pt idx="105" formatCode="0.0%">
                  <c:v>0.39215174478647774</c:v>
                </c:pt>
                <c:pt idx="106" formatCode="0.0%">
                  <c:v>0.38893481625860293</c:v>
                </c:pt>
              </c:numCache>
            </c:numRef>
          </c:val>
          <c:smooth val="0"/>
          <c:extLst>
            <c:ext xmlns:c16="http://schemas.microsoft.com/office/drawing/2014/chart" uri="{C3380CC4-5D6E-409C-BE32-E72D297353CC}">
              <c16:uniqueId val="{00000000-176A-4770-A3EB-F0466754326A}"/>
            </c:ext>
          </c:extLst>
        </c:ser>
        <c:ser>
          <c:idx val="0"/>
          <c:order val="1"/>
          <c:spPr>
            <a:ln w="25400">
              <a:solidFill>
                <a:schemeClr val="tx1"/>
              </a:solidFill>
            </a:ln>
            <a:effectLst/>
          </c:spPr>
          <c:marker>
            <c:symbol val="triangle"/>
            <c:size val="11"/>
            <c:spPr>
              <a:solidFill>
                <a:schemeClr val="tx2">
                  <a:lumMod val="40000"/>
                  <a:lumOff val="60000"/>
                </a:schemeClr>
              </a:solidFill>
              <a:ln>
                <a:solidFill>
                  <a:schemeClr val="tx1"/>
                </a:solidFill>
              </a:ln>
              <a:effectLst/>
            </c:spPr>
          </c:marker>
          <c:val>
            <c:numRef>
              <c:f>DataF2!$L$10:$L$120</c:f>
              <c:numCache>
                <c:formatCode>General</c:formatCode>
                <c:ptCount val="111"/>
                <c:pt idx="79" formatCode="0.0%">
                  <c:v>0.2969656</c:v>
                </c:pt>
                <c:pt idx="82" formatCode="0.0%">
                  <c:v>0.3009927</c:v>
                </c:pt>
                <c:pt idx="85" formatCode="0.0%">
                  <c:v>0.34535910000000003</c:v>
                </c:pt>
                <c:pt idx="88" formatCode="0.0%">
                  <c:v>0.3383005</c:v>
                </c:pt>
                <c:pt idx="91" formatCode="0.0%">
                  <c:v>0.32589210000000002</c:v>
                </c:pt>
                <c:pt idx="94" formatCode="0.0%">
                  <c:v>0.33313789999999999</c:v>
                </c:pt>
                <c:pt idx="97" formatCode="0.0%">
                  <c:v>0.33787730000000005</c:v>
                </c:pt>
                <c:pt idx="100" formatCode="0.0%">
                  <c:v>0.34515039999999997</c:v>
                </c:pt>
                <c:pt idx="103" formatCode="0.0%">
                  <c:v>0.36309900000000001</c:v>
                </c:pt>
                <c:pt idx="106" formatCode="0.0%">
                  <c:v>0.38790990000000003</c:v>
                </c:pt>
              </c:numCache>
            </c:numRef>
          </c:val>
          <c:smooth val="0"/>
          <c:extLst>
            <c:ext xmlns:c16="http://schemas.microsoft.com/office/drawing/2014/chart" uri="{C3380CC4-5D6E-409C-BE32-E72D297353CC}">
              <c16:uniqueId val="{00000001-176A-4770-A3EB-F0466754326A}"/>
            </c:ext>
          </c:extLst>
        </c:ser>
        <c:ser>
          <c:idx val="2"/>
          <c:order val="2"/>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val>
            <c:numRef>
              <c:f>DataF2!$P$10:$P$120</c:f>
              <c:numCache>
                <c:formatCode>General</c:formatCode>
                <c:ptCount val="111"/>
                <c:pt idx="79" formatCode="0.0%">
                  <c:v>0.30834204172345386</c:v>
                </c:pt>
                <c:pt idx="82" formatCode="0.0%">
                  <c:v>0.31173470260416741</c:v>
                </c:pt>
                <c:pt idx="85" formatCode="0.0%">
                  <c:v>0.35653273877428787</c:v>
                </c:pt>
                <c:pt idx="88" formatCode="0.0%">
                  <c:v>0.35405737168444629</c:v>
                </c:pt>
                <c:pt idx="91" formatCode="0.0%">
                  <c:v>0.34315027855753155</c:v>
                </c:pt>
                <c:pt idx="94" formatCode="0.0%">
                  <c:v>0.34830468770249123</c:v>
                </c:pt>
                <c:pt idx="97" formatCode="0.0%">
                  <c:v>0.3559899520582237</c:v>
                </c:pt>
                <c:pt idx="100" formatCode="0.0%">
                  <c:v>0.36360001578003581</c:v>
                </c:pt>
                <c:pt idx="103" formatCode="0.0%">
                  <c:v>0.38402187999725607</c:v>
                </c:pt>
                <c:pt idx="106" formatCode="0.0%">
                  <c:v>0.40764649893502924</c:v>
                </c:pt>
              </c:numCache>
            </c:numRef>
          </c:val>
          <c:smooth val="0"/>
          <c:extLst>
            <c:ext xmlns:c16="http://schemas.microsoft.com/office/drawing/2014/chart" uri="{C3380CC4-5D6E-409C-BE32-E72D297353CC}">
              <c16:uniqueId val="{00000002-176A-4770-A3EB-F0466754326A}"/>
            </c:ext>
          </c:extLst>
        </c:ser>
        <c:dLbls>
          <c:showLegendKey val="0"/>
          <c:showVal val="0"/>
          <c:showCatName val="0"/>
          <c:showSerName val="0"/>
          <c:showPercent val="0"/>
          <c:showBubbleSize val="0"/>
        </c:dLbls>
        <c:marker val="1"/>
        <c:smooth val="0"/>
        <c:axId val="2139854088"/>
        <c:axId val="2139858808"/>
      </c:lineChart>
      <c:catAx>
        <c:axId val="21398540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858808"/>
        <c:crosses val="autoZero"/>
        <c:auto val="1"/>
        <c:lblAlgn val="ctr"/>
        <c:lblOffset val="100"/>
        <c:tickLblSkip val="10"/>
        <c:tickMarkSkip val="10"/>
        <c:noMultiLvlLbl val="0"/>
      </c:catAx>
      <c:valAx>
        <c:axId val="2139858808"/>
        <c:scaling>
          <c:orientation val="minMax"/>
          <c:max val="0.5"/>
          <c:min val="0.2"/>
        </c:scaling>
        <c:delete val="0"/>
        <c:axPos val="l"/>
        <c:numFmt formatCode="0%" sourceLinked="0"/>
        <c:majorTickMark val="none"/>
        <c:minorTickMark val="none"/>
        <c:tickLblPos val="nextTo"/>
        <c:crossAx val="2139854088"/>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(Capitalized incomes vs. Forbes)</a:t>
            </a:r>
          </a:p>
        </c:rich>
      </c:tx>
      <c:layout>
        <c:manualLayout>
          <c:xMode val="edge"/>
          <c:yMode val="edge"/>
          <c:x val="0.232148119572817"/>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DataF3!$A$4:$A$114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DataF3!$B$4:$B$114</c:f>
              <c:numCache>
                <c:formatCode>General</c:formatCode>
                <c:ptCount val="111"/>
                <c:pt idx="7" formatCode="0.0%">
                  <c:v>8.6041015002513807E-2</c:v>
                </c:pt>
                <c:pt idx="8" formatCode="0.0%">
                  <c:v>6.1174155084494426E-2</c:v>
                </c:pt>
                <c:pt idx="9" formatCode="0.0%">
                  <c:v>5.9416150503309437E-2</c:v>
                </c:pt>
                <c:pt idx="10" formatCode="0.0%">
                  <c:v>3.961309508486361E-2</c:v>
                </c:pt>
                <c:pt idx="11" formatCode="0.0%">
                  <c:v>4.1177076085983637E-2</c:v>
                </c:pt>
                <c:pt idx="12" formatCode="0.0%">
                  <c:v>5.4533904990060778E-2</c:v>
                </c:pt>
                <c:pt idx="13" formatCode="0.0%">
                  <c:v>4.4679349176726509E-2</c:v>
                </c:pt>
                <c:pt idx="14" formatCode="0.0%">
                  <c:v>4.9152169278556215E-2</c:v>
                </c:pt>
                <c:pt idx="15" formatCode="0.0%">
                  <c:v>6.0733361301206462E-2</c:v>
                </c:pt>
                <c:pt idx="16" formatCode="0.0%">
                  <c:v>6.7962238245344378E-2</c:v>
                </c:pt>
                <c:pt idx="17" formatCode="0.0%">
                  <c:v>7.5448736653718304E-2</c:v>
                </c:pt>
                <c:pt idx="18" formatCode="0.0%">
                  <c:v>9.0316510643717096E-2</c:v>
                </c:pt>
                <c:pt idx="19" formatCode="0.0%">
                  <c:v>0.10080609053849368</c:v>
                </c:pt>
                <c:pt idx="20" formatCode="0.0%">
                  <c:v>7.1519045318095956E-2</c:v>
                </c:pt>
                <c:pt idx="21" formatCode="0.0%">
                  <c:v>5.4516783954196117E-2</c:v>
                </c:pt>
                <c:pt idx="22" formatCode="0.0%">
                  <c:v>4.8217701272462943E-2</c:v>
                </c:pt>
                <c:pt idx="23" formatCode="0.0%">
                  <c:v>6.1373293548237375E-2</c:v>
                </c:pt>
                <c:pt idx="24" formatCode="0.0%">
                  <c:v>5.7746254851429549E-2</c:v>
                </c:pt>
                <c:pt idx="25" formatCode="0.0%">
                  <c:v>5.7475057390774839E-2</c:v>
                </c:pt>
                <c:pt idx="26" formatCode="0.0%">
                  <c:v>5.5758369748685185E-2</c:v>
                </c:pt>
                <c:pt idx="27" formatCode="0.0%">
                  <c:v>5.8303729880806301E-2</c:v>
                </c:pt>
                <c:pt idx="28" formatCode="0.0%">
                  <c:v>5.9308526942333885E-2</c:v>
                </c:pt>
                <c:pt idx="29" formatCode="0.0%">
                  <c:v>5.1707688250584943E-2</c:v>
                </c:pt>
                <c:pt idx="30" formatCode="0.0%">
                  <c:v>4.8235725741882937E-2</c:v>
                </c:pt>
                <c:pt idx="31" formatCode="0.0%">
                  <c:v>4.1009017832642138E-2</c:v>
                </c:pt>
                <c:pt idx="32" formatCode="0.0%">
                  <c:v>3.5339147526626917E-2</c:v>
                </c:pt>
                <c:pt idx="33" formatCode="0.0%">
                  <c:v>3.0220998638645871E-2</c:v>
                </c:pt>
                <c:pt idx="34" formatCode="0.0%">
                  <c:v>3.0375030613763641E-2</c:v>
                </c:pt>
                <c:pt idx="35" formatCode="0.0%">
                  <c:v>2.8065447083141588E-2</c:v>
                </c:pt>
                <c:pt idx="36" formatCode="0.0%">
                  <c:v>2.95200114093403E-2</c:v>
                </c:pt>
                <c:pt idx="37" formatCode="0.0%">
                  <c:v>2.9935845949071112E-2</c:v>
                </c:pt>
                <c:pt idx="38" formatCode="0.0%">
                  <c:v>2.802461760382707E-2</c:v>
                </c:pt>
                <c:pt idx="39" formatCode="0.0%">
                  <c:v>2.7378907487815452E-2</c:v>
                </c:pt>
                <c:pt idx="40" formatCode="0.0%">
                  <c:v>2.3460407515789428E-2</c:v>
                </c:pt>
                <c:pt idx="41" formatCode="0.0%">
                  <c:v>2.7176504346983963E-2</c:v>
                </c:pt>
                <c:pt idx="42" formatCode="0.0%">
                  <c:v>2.6527055477737052E-2</c:v>
                </c:pt>
                <c:pt idx="43" formatCode="0.0%">
                  <c:v>2.5493796176965667E-2</c:v>
                </c:pt>
                <c:pt idx="44" formatCode="0.0%">
                  <c:v>2.5725956925062365E-2</c:v>
                </c:pt>
                <c:pt idx="45" formatCode="0.0%">
                  <c:v>2.8236313897487264E-2</c:v>
                </c:pt>
                <c:pt idx="46" formatCode="0.0%">
                  <c:v>2.8090351864835703E-2</c:v>
                </c:pt>
                <c:pt idx="47" formatCode="0.0%">
                  <c:v>2.6652708275597636E-2</c:v>
                </c:pt>
                <c:pt idx="48" formatCode="0.0%">
                  <c:v>2.6010471993682425E-2</c:v>
                </c:pt>
                <c:pt idx="49" formatCode="0.0%">
                  <c:v>2.6567663223409931E-2</c:v>
                </c:pt>
                <c:pt idx="50" formatCode="0.0%">
                  <c:v>3.0274523012959655E-2</c:v>
                </c:pt>
                <c:pt idx="51" formatCode="0.0%">
                  <c:v>3.1912890333320787E-2</c:v>
                </c:pt>
                <c:pt idx="52" formatCode="0.0%">
                  <c:v>3.0400905274663933E-2</c:v>
                </c:pt>
                <c:pt idx="53" formatCode="0.0%">
                  <c:v>3.069592162245615E-2</c:v>
                </c:pt>
                <c:pt idx="54" formatCode="0.0%">
                  <c:v>3.0990782848797353E-2</c:v>
                </c:pt>
                <c:pt idx="55" formatCode="0.0%">
                  <c:v>3.109769424448593E-2</c:v>
                </c:pt>
                <c:pt idx="56" formatCode="0.0%">
                  <c:v>3.1204607093033535E-2</c:v>
                </c:pt>
                <c:pt idx="57" formatCode="0.0%">
                  <c:v>2.9734243122574354E-2</c:v>
                </c:pt>
                <c:pt idx="58" formatCode="0.0%">
                  <c:v>3.1005109422759015E-2</c:v>
                </c:pt>
                <c:pt idx="59" formatCode="0.0%">
                  <c:v>3.1333395642570504E-2</c:v>
                </c:pt>
                <c:pt idx="60" formatCode="0.0%">
                  <c:v>2.9756190712628371E-2</c:v>
                </c:pt>
                <c:pt idx="61" formatCode="0.0%">
                  <c:v>2.814592117704693E-2</c:v>
                </c:pt>
                <c:pt idx="62" formatCode="0.0%">
                  <c:v>2.642449557829497E-2</c:v>
                </c:pt>
                <c:pt idx="63" formatCode="0.0%">
                  <c:v>2.3678270394573979E-2</c:v>
                </c:pt>
                <c:pt idx="64" formatCode="0.0%">
                  <c:v>2.2448427536001878E-2</c:v>
                </c:pt>
                <c:pt idx="65" formatCode="0.0%">
                  <c:v>2.1699583465205362E-2</c:v>
                </c:pt>
                <c:pt idx="66" formatCode="0.0%">
                  <c:v>2.1242958794650459E-2</c:v>
                </c:pt>
                <c:pt idx="67" formatCode="0.0%">
                  <c:v>2.0963594775344419E-2</c:v>
                </c:pt>
                <c:pt idx="68" formatCode="0.0%">
                  <c:v>2.1514669087749121E-2</c:v>
                </c:pt>
                <c:pt idx="69" formatCode="0.0%">
                  <c:v>2.4401150160366987E-2</c:v>
                </c:pt>
                <c:pt idx="70" formatCode="0.0%">
                  <c:v>2.4131839170942804E-2</c:v>
                </c:pt>
                <c:pt idx="71" formatCode="0.0%">
                  <c:v>2.7922553772108016E-2</c:v>
                </c:pt>
                <c:pt idx="72" formatCode="0.0%">
                  <c:v>3.0125038171610233E-2</c:v>
                </c:pt>
                <c:pt idx="73" formatCode="0.0%">
                  <c:v>2.851363770797213E-2</c:v>
                </c:pt>
                <c:pt idx="74" formatCode="0.0%">
                  <c:v>3.0617907877707084E-2</c:v>
                </c:pt>
                <c:pt idx="75" formatCode="0.0%">
                  <c:v>3.3813249882099723E-2</c:v>
                </c:pt>
                <c:pt idx="76" formatCode="0.0%">
                  <c:v>3.0811368609345718E-2</c:v>
                </c:pt>
                <c:pt idx="77" formatCode="0.0%">
                  <c:v>3.5778176039263601E-2</c:v>
                </c:pt>
                <c:pt idx="78" formatCode="0.0%">
                  <c:v>4.4141580025312613E-2</c:v>
                </c:pt>
                <c:pt idx="79" formatCode="0.0%">
                  <c:v>4.2982509379860818E-2</c:v>
                </c:pt>
                <c:pt idx="80" formatCode="0.0%">
                  <c:v>4.3175065786705692E-2</c:v>
                </c:pt>
                <c:pt idx="81" formatCode="0.0%">
                  <c:v>4.1387257034843625E-2</c:v>
                </c:pt>
                <c:pt idx="82" formatCode="0.0%">
                  <c:v>4.6754776827182216E-2</c:v>
                </c:pt>
                <c:pt idx="83" formatCode="0.0%">
                  <c:v>4.8477274523008602E-2</c:v>
                </c:pt>
                <c:pt idx="84" formatCode="0.0%">
                  <c:v>4.7428131896716949E-2</c:v>
                </c:pt>
                <c:pt idx="85" formatCode="0.0%">
                  <c:v>4.8500235144856352E-2</c:v>
                </c:pt>
                <c:pt idx="86" formatCode="0.0%">
                  <c:v>5.250777087456969E-2</c:v>
                </c:pt>
                <c:pt idx="87" formatCode="0.0%">
                  <c:v>5.5575080367687366E-2</c:v>
                </c:pt>
                <c:pt idx="88" formatCode="0.0%">
                  <c:v>5.8598967017190751E-2</c:v>
                </c:pt>
                <c:pt idx="89" formatCode="0.0%">
                  <c:v>6.1707972919261757E-2</c:v>
                </c:pt>
                <c:pt idx="90" formatCode="0.0%">
                  <c:v>6.7641460977654083E-2</c:v>
                </c:pt>
                <c:pt idx="91" formatCode="0.0%">
                  <c:v>6.8489175252450338E-2</c:v>
                </c:pt>
                <c:pt idx="92" formatCode="0.0%">
                  <c:v>6.1628705665050451E-2</c:v>
                </c:pt>
                <c:pt idx="93" formatCode="0.0%">
                  <c:v>6.3661035283210765E-2</c:v>
                </c:pt>
                <c:pt idx="94" formatCode="0.0%">
                  <c:v>6.8897434346672407E-2</c:v>
                </c:pt>
                <c:pt idx="95" formatCode="0.0%">
                  <c:v>7.2621789774017134E-2</c:v>
                </c:pt>
                <c:pt idx="96" formatCode="0.0%">
                  <c:v>7.5077860066530833E-2</c:v>
                </c:pt>
                <c:pt idx="97" formatCode="0.0%">
                  <c:v>8.3116786046642591E-2</c:v>
                </c:pt>
                <c:pt idx="98" formatCode="0.0%">
                  <c:v>8.9992796543103312E-2</c:v>
                </c:pt>
                <c:pt idx="99" formatCode="0.0%">
                  <c:v>9.5785609967601631E-2</c:v>
                </c:pt>
                <c:pt idx="100" formatCode="0.0%">
                  <c:v>0.10647815115844406</c:v>
                </c:pt>
                <c:pt idx="101" formatCode="0.0%">
                  <c:v>9.8759152510676684E-2</c:v>
                </c:pt>
                <c:pt idx="102" formatCode="0.0%">
                  <c:v>0.10740402639133419</c:v>
                </c:pt>
                <c:pt idx="103" formatCode="0.0%">
                  <c:v>0.10307204624725579</c:v>
                </c:pt>
                <c:pt idx="104" formatCode="0.0%">
                  <c:v>0.1018566846326584</c:v>
                </c:pt>
                <c:pt idx="105" formatCode="0.0%">
                  <c:v>0.10121680070985374</c:v>
                </c:pt>
                <c:pt idx="106" formatCode="0.0%">
                  <c:v>0.10298537455476875</c:v>
                </c:pt>
              </c:numCache>
            </c:numRef>
          </c:val>
          <c:smooth val="0"/>
          <c:extLst>
            <c:ext xmlns:c16="http://schemas.microsoft.com/office/drawing/2014/chart" uri="{C3380CC4-5D6E-409C-BE32-E72D297353CC}">
              <c16:uniqueId val="{00000000-3E19-40E4-BC58-DEEFDEEAE64B}"/>
            </c:ext>
          </c:extLst>
        </c:ser>
        <c:dLbls>
          <c:showLegendKey val="0"/>
          <c:showVal val="0"/>
          <c:showCatName val="0"/>
          <c:showSerName val="0"/>
          <c:showPercent val="0"/>
          <c:showBubbleSize val="0"/>
        </c:dLbls>
        <c:marker val="1"/>
        <c:smooth val="0"/>
        <c:axId val="2139921688"/>
        <c:axId val="2139927240"/>
      </c:lineChart>
      <c:lineChart>
        <c:grouping val="standard"/>
        <c:varyColors val="0"/>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cat>
            <c:numRef>
              <c:f>DataF3!$A$4:$A$114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DataF3!$C$4:$C$114</c:f>
              <c:numCache>
                <c:formatCode>General</c:formatCode>
                <c:ptCount val="111"/>
                <c:pt idx="72" formatCode="0.00%">
                  <c:v>8.305098683345594E-3</c:v>
                </c:pt>
                <c:pt idx="73" formatCode="0.00%">
                  <c:v>9.7590214798933175E-3</c:v>
                </c:pt>
                <c:pt idx="74" formatCode="0.00%">
                  <c:v>9.3487173562737339E-3</c:v>
                </c:pt>
                <c:pt idx="75" formatCode="0.00%">
                  <c:v>9.6385230928687001E-3</c:v>
                </c:pt>
                <c:pt idx="76" formatCode="0.00%">
                  <c:v>1.0101171640939707E-2</c:v>
                </c:pt>
                <c:pt idx="77" formatCode="0.00%">
                  <c:v>1.3495023103740508E-2</c:v>
                </c:pt>
                <c:pt idx="78" formatCode="0.00%">
                  <c:v>1.2568387279077433E-2</c:v>
                </c:pt>
                <c:pt idx="79" formatCode="0.00%">
                  <c:v>1.4145968687900159E-2</c:v>
                </c:pt>
                <c:pt idx="80" formatCode="0.00%">
                  <c:v>1.3832740196526434E-2</c:v>
                </c:pt>
                <c:pt idx="81" formatCode="0.00%">
                  <c:v>1.3902929642254536E-2</c:v>
                </c:pt>
                <c:pt idx="82" formatCode="0.00%">
                  <c:v>1.3871892339005643E-2</c:v>
                </c:pt>
                <c:pt idx="83" formatCode="0.00%">
                  <c:v>1.4366550789715533E-2</c:v>
                </c:pt>
                <c:pt idx="84" formatCode="0.00%">
                  <c:v>1.4694441736096632E-2</c:v>
                </c:pt>
                <c:pt idx="85" formatCode="0.00%">
                  <c:v>1.5642677606641318E-2</c:v>
                </c:pt>
                <c:pt idx="86" formatCode="0.00%">
                  <c:v>1.6927467112398301E-2</c:v>
                </c:pt>
                <c:pt idx="87" formatCode="0.00%">
                  <c:v>2.0960069061368332E-2</c:v>
                </c:pt>
                <c:pt idx="88" formatCode="0.00%">
                  <c:v>2.2435039464598731E-2</c:v>
                </c:pt>
                <c:pt idx="89" formatCode="0.00%">
                  <c:v>2.7027476702594019E-2</c:v>
                </c:pt>
                <c:pt idx="90" formatCode="0.00%">
                  <c:v>3.0686648748912707E-2</c:v>
                </c:pt>
                <c:pt idx="91" formatCode="0.00%">
                  <c:v>2.4676700321869659E-2</c:v>
                </c:pt>
                <c:pt idx="92" formatCode="0.00%">
                  <c:v>2.3921207133827116E-2</c:v>
                </c:pt>
                <c:pt idx="93" formatCode="0.00%">
                  <c:v>2.4160281274457098E-2</c:v>
                </c:pt>
                <c:pt idx="94" formatCode="0.00%">
                  <c:v>2.2063839643384649E-2</c:v>
                </c:pt>
                <c:pt idx="95" formatCode="0.00%">
                  <c:v>2.196114946557055E-2</c:v>
                </c:pt>
                <c:pt idx="96" formatCode="0.00%">
                  <c:v>2.2525973643476045E-2</c:v>
                </c:pt>
                <c:pt idx="97" formatCode="0.00%">
                  <c:v>2.6770908831445922E-2</c:v>
                </c:pt>
                <c:pt idx="98" formatCode="0.00%">
                  <c:v>3.0737495691411598E-2</c:v>
                </c:pt>
                <c:pt idx="99" formatCode="0.00%">
                  <c:v>2.7410758069687867E-2</c:v>
                </c:pt>
                <c:pt idx="100" formatCode="0.00%">
                  <c:v>2.7976759046843526E-2</c:v>
                </c:pt>
                <c:pt idx="101" formatCode="0.00%">
                  <c:v>2.9611622098428124E-2</c:v>
                </c:pt>
                <c:pt idx="102" formatCode="0.00%">
                  <c:v>3.1795601920195538E-2</c:v>
                </c:pt>
                <c:pt idx="103" formatCode="0.00%">
                  <c:v>3.3011113246615556E-2</c:v>
                </c:pt>
                <c:pt idx="104" formatCode="0.00%">
                  <c:v>3.4095454783117526E-2</c:v>
                </c:pt>
                <c:pt idx="105" formatCode="0.00%">
                  <c:v>3.337182618667893E-2</c:v>
                </c:pt>
                <c:pt idx="106" formatCode="0.00%">
                  <c:v>3.2795922462047725E-2</c:v>
                </c:pt>
              </c:numCache>
            </c:numRef>
          </c:val>
          <c:smooth val="0"/>
          <c:extLst>
            <c:ext xmlns:c16="http://schemas.microsoft.com/office/drawing/2014/chart" uri="{C3380CC4-5D6E-409C-BE32-E72D297353CC}">
              <c16:uniqueId val="{00000001-3E19-40E4-BC58-DEEFDEEAE64B}"/>
            </c:ext>
          </c:extLst>
        </c:ser>
        <c:dLbls>
          <c:showLegendKey val="0"/>
          <c:showVal val="0"/>
          <c:showCatName val="0"/>
          <c:showSerName val="0"/>
          <c:showPercent val="0"/>
          <c:showBubbleSize val="0"/>
        </c:dLbls>
        <c:marker val="1"/>
        <c:smooth val="0"/>
        <c:axId val="2139933528"/>
        <c:axId val="2139930312"/>
      </c:lineChart>
      <c:catAx>
        <c:axId val="21399216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927240"/>
        <c:crosses val="autoZero"/>
        <c:auto val="1"/>
        <c:lblAlgn val="ctr"/>
        <c:lblOffset val="100"/>
        <c:tickLblSkip val="10"/>
        <c:tickMarkSkip val="10"/>
        <c:noMultiLvlLbl val="0"/>
      </c:catAx>
      <c:valAx>
        <c:axId val="2139927240"/>
        <c:scaling>
          <c:orientation val="minMax"/>
          <c:max val="0.12"/>
          <c:min val="0"/>
        </c:scaling>
        <c:delete val="0"/>
        <c:axPos val="l"/>
        <c:numFmt formatCode="0%" sourceLinked="0"/>
        <c:majorTickMark val="none"/>
        <c:minorTickMark val="none"/>
        <c:tickLblPos val="nextTo"/>
        <c:crossAx val="2139921688"/>
        <c:crosses val="autoZero"/>
        <c:crossBetween val="between"/>
      </c:valAx>
      <c:valAx>
        <c:axId val="2139930312"/>
        <c:scaling>
          <c:orientation val="minMax"/>
        </c:scaling>
        <c:delete val="0"/>
        <c:axPos val="r"/>
        <c:numFmt formatCode="0%" sourceLinked="0"/>
        <c:majorTickMark val="none"/>
        <c:minorTickMark val="none"/>
        <c:tickLblPos val="nextTo"/>
        <c:crossAx val="2139933528"/>
        <c:crosses val="max"/>
        <c:crossBetween val="between"/>
        <c:majorUnit val="0.01"/>
      </c:valAx>
      <c:catAx>
        <c:axId val="2139933528"/>
        <c:scaling>
          <c:orientation val="minMax"/>
        </c:scaling>
        <c:delete val="1"/>
        <c:axPos val="b"/>
        <c:numFmt formatCode="General" sourceLinked="1"/>
        <c:majorTickMark val="out"/>
        <c:minorTickMark val="none"/>
        <c:tickLblPos val="nextTo"/>
        <c:crossAx val="2139930312"/>
        <c:crosses val="autoZero"/>
        <c:auto val="1"/>
        <c:lblAlgn val="ctr"/>
        <c:lblOffset val="100"/>
        <c:noMultiLvlLbl val="0"/>
      </c:cat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(Capitalized incomes vs. SCF)</a:t>
            </a:r>
          </a:p>
        </c:rich>
      </c:tx>
      <c:layout>
        <c:manualLayout>
          <c:xMode val="edge"/>
          <c:yMode val="edge"/>
          <c:x val="0.232148119572817"/>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DataF3!$A$76:$A$114</c:f>
              <c:numCache>
                <c:formatCode>General</c:formatCode>
                <c:ptCount val="39"/>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pt idx="38">
                  <c:v>2020</c:v>
                </c:pt>
              </c:numCache>
            </c:numRef>
          </c:cat>
          <c:val>
            <c:numRef>
              <c:f>DataF3!$B$76:$B$112</c:f>
              <c:numCache>
                <c:formatCode>0.0%</c:formatCode>
                <c:ptCount val="37"/>
                <c:pt idx="0">
                  <c:v>3.0125038171610233E-2</c:v>
                </c:pt>
                <c:pt idx="1">
                  <c:v>2.851363770797213E-2</c:v>
                </c:pt>
                <c:pt idx="2">
                  <c:v>3.0617907877707084E-2</c:v>
                </c:pt>
                <c:pt idx="3">
                  <c:v>3.3813249882099723E-2</c:v>
                </c:pt>
                <c:pt idx="4">
                  <c:v>3.0811368609345718E-2</c:v>
                </c:pt>
                <c:pt idx="5">
                  <c:v>3.5778176039263601E-2</c:v>
                </c:pt>
                <c:pt idx="6">
                  <c:v>4.4141580025312613E-2</c:v>
                </c:pt>
                <c:pt idx="7">
                  <c:v>4.2982509379860818E-2</c:v>
                </c:pt>
                <c:pt idx="8">
                  <c:v>4.3175065786705692E-2</c:v>
                </c:pt>
                <c:pt idx="9">
                  <c:v>4.1387257034843625E-2</c:v>
                </c:pt>
                <c:pt idx="10">
                  <c:v>4.6754776827182216E-2</c:v>
                </c:pt>
                <c:pt idx="11">
                  <c:v>4.8477274523008602E-2</c:v>
                </c:pt>
                <c:pt idx="12">
                  <c:v>4.7428131896716949E-2</c:v>
                </c:pt>
                <c:pt idx="13">
                  <c:v>4.8500235144856352E-2</c:v>
                </c:pt>
                <c:pt idx="14">
                  <c:v>5.250777087456969E-2</c:v>
                </c:pt>
                <c:pt idx="15">
                  <c:v>5.5575080367687366E-2</c:v>
                </c:pt>
                <c:pt idx="16">
                  <c:v>5.8598967017190751E-2</c:v>
                </c:pt>
                <c:pt idx="17">
                  <c:v>6.1707972919261757E-2</c:v>
                </c:pt>
                <c:pt idx="18">
                  <c:v>6.7641460977654083E-2</c:v>
                </c:pt>
                <c:pt idx="19">
                  <c:v>6.8489175252450338E-2</c:v>
                </c:pt>
                <c:pt idx="20">
                  <c:v>6.1628705665050451E-2</c:v>
                </c:pt>
                <c:pt idx="21">
                  <c:v>6.3661035283210765E-2</c:v>
                </c:pt>
                <c:pt idx="22">
                  <c:v>6.8897434346672407E-2</c:v>
                </c:pt>
                <c:pt idx="23">
                  <c:v>7.2621789774017134E-2</c:v>
                </c:pt>
                <c:pt idx="24">
                  <c:v>7.5077860066530833E-2</c:v>
                </c:pt>
                <c:pt idx="25">
                  <c:v>8.3116786046642591E-2</c:v>
                </c:pt>
                <c:pt idx="26">
                  <c:v>8.9992796543103312E-2</c:v>
                </c:pt>
                <c:pt idx="27">
                  <c:v>9.5785609967601631E-2</c:v>
                </c:pt>
                <c:pt idx="28">
                  <c:v>0.10647815115844406</c:v>
                </c:pt>
                <c:pt idx="29">
                  <c:v>9.8759152510676684E-2</c:v>
                </c:pt>
                <c:pt idx="30">
                  <c:v>0.10740402639133419</c:v>
                </c:pt>
                <c:pt idx="31">
                  <c:v>0.10307204624725579</c:v>
                </c:pt>
                <c:pt idx="32">
                  <c:v>0.1018566846326584</c:v>
                </c:pt>
                <c:pt idx="33">
                  <c:v>0.10121680070985374</c:v>
                </c:pt>
                <c:pt idx="34">
                  <c:v>0.10298537455476875</c:v>
                </c:pt>
              </c:numCache>
            </c:numRef>
          </c:val>
          <c:smooth val="0"/>
          <c:extLst>
            <c:ext xmlns:c16="http://schemas.microsoft.com/office/drawing/2014/chart" uri="{C3380CC4-5D6E-409C-BE32-E72D297353CC}">
              <c16:uniqueId val="{00000000-F65E-4EB7-A690-E0D559C3302F}"/>
            </c:ext>
          </c:extLst>
        </c:ser>
        <c:dLbls>
          <c:showLegendKey val="0"/>
          <c:showVal val="0"/>
          <c:showCatName val="0"/>
          <c:showSerName val="0"/>
          <c:showPercent val="0"/>
          <c:showBubbleSize val="0"/>
        </c:dLbls>
        <c:marker val="1"/>
        <c:smooth val="0"/>
        <c:axId val="2139986152"/>
        <c:axId val="2139991720"/>
      </c:lineChart>
      <c:lineChart>
        <c:grouping val="standard"/>
        <c:varyColors val="0"/>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cat>
            <c:numRef>
              <c:f>DataF3!$A$76:$A$112</c:f>
              <c:numCache>
                <c:formatCode>General</c:formatCode>
                <c:ptCount val="3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numCache>
            </c:numRef>
          </c:cat>
          <c:val>
            <c:numRef>
              <c:f>DataF3!$C$76:$C$112</c:f>
              <c:numCache>
                <c:formatCode>0.00%</c:formatCode>
                <c:ptCount val="37"/>
                <c:pt idx="0">
                  <c:v>8.305098683345594E-3</c:v>
                </c:pt>
                <c:pt idx="1">
                  <c:v>9.7590214798933175E-3</c:v>
                </c:pt>
                <c:pt idx="2">
                  <c:v>9.3487173562737339E-3</c:v>
                </c:pt>
                <c:pt idx="3">
                  <c:v>9.6385230928687001E-3</c:v>
                </c:pt>
                <c:pt idx="4">
                  <c:v>1.0101171640939707E-2</c:v>
                </c:pt>
                <c:pt idx="5">
                  <c:v>1.3495023103740508E-2</c:v>
                </c:pt>
                <c:pt idx="6">
                  <c:v>1.2568387279077433E-2</c:v>
                </c:pt>
                <c:pt idx="7">
                  <c:v>1.4145968687900159E-2</c:v>
                </c:pt>
                <c:pt idx="8">
                  <c:v>1.3832740196526434E-2</c:v>
                </c:pt>
                <c:pt idx="9">
                  <c:v>1.3902929642254536E-2</c:v>
                </c:pt>
                <c:pt idx="10">
                  <c:v>1.3871892339005643E-2</c:v>
                </c:pt>
                <c:pt idx="11">
                  <c:v>1.4366550789715533E-2</c:v>
                </c:pt>
                <c:pt idx="12">
                  <c:v>1.4694441736096632E-2</c:v>
                </c:pt>
                <c:pt idx="13">
                  <c:v>1.5642677606641318E-2</c:v>
                </c:pt>
                <c:pt idx="14">
                  <c:v>1.6927467112398301E-2</c:v>
                </c:pt>
                <c:pt idx="15">
                  <c:v>2.0960069061368332E-2</c:v>
                </c:pt>
                <c:pt idx="16">
                  <c:v>2.2435039464598731E-2</c:v>
                </c:pt>
                <c:pt idx="17">
                  <c:v>2.7027476702594019E-2</c:v>
                </c:pt>
                <c:pt idx="18">
                  <c:v>3.0686648748912707E-2</c:v>
                </c:pt>
                <c:pt idx="19">
                  <c:v>2.4676700321869659E-2</c:v>
                </c:pt>
                <c:pt idx="20">
                  <c:v>2.3921207133827116E-2</c:v>
                </c:pt>
                <c:pt idx="21">
                  <c:v>2.4160281274457098E-2</c:v>
                </c:pt>
                <c:pt idx="22">
                  <c:v>2.2063839643384649E-2</c:v>
                </c:pt>
                <c:pt idx="23">
                  <c:v>2.196114946557055E-2</c:v>
                </c:pt>
                <c:pt idx="24">
                  <c:v>2.2525973643476045E-2</c:v>
                </c:pt>
                <c:pt idx="25">
                  <c:v>2.6770908831445922E-2</c:v>
                </c:pt>
                <c:pt idx="26">
                  <c:v>3.0737495691411598E-2</c:v>
                </c:pt>
                <c:pt idx="27">
                  <c:v>2.7410758069687867E-2</c:v>
                </c:pt>
                <c:pt idx="28">
                  <c:v>2.7976759046843526E-2</c:v>
                </c:pt>
                <c:pt idx="29">
                  <c:v>2.9611622098428124E-2</c:v>
                </c:pt>
                <c:pt idx="30">
                  <c:v>3.1795601920195538E-2</c:v>
                </c:pt>
                <c:pt idx="31">
                  <c:v>3.3011113246615556E-2</c:v>
                </c:pt>
                <c:pt idx="32">
                  <c:v>3.4095454783117526E-2</c:v>
                </c:pt>
                <c:pt idx="33">
                  <c:v>3.337182618667893E-2</c:v>
                </c:pt>
                <c:pt idx="34">
                  <c:v>3.2795922462047725E-2</c:v>
                </c:pt>
              </c:numCache>
            </c:numRef>
          </c:val>
          <c:smooth val="0"/>
          <c:extLst>
            <c:ext xmlns:c16="http://schemas.microsoft.com/office/drawing/2014/chart" uri="{C3380CC4-5D6E-409C-BE32-E72D297353CC}">
              <c16:uniqueId val="{00000001-F65E-4EB7-A690-E0D559C3302F}"/>
            </c:ext>
          </c:extLst>
        </c:ser>
        <c:dLbls>
          <c:showLegendKey val="0"/>
          <c:showVal val="0"/>
          <c:showCatName val="0"/>
          <c:showSerName val="0"/>
          <c:showPercent val="0"/>
          <c:showBubbleSize val="0"/>
        </c:dLbls>
        <c:marker val="1"/>
        <c:smooth val="0"/>
        <c:axId val="2139998008"/>
        <c:axId val="2139994792"/>
      </c:lineChart>
      <c:catAx>
        <c:axId val="213998615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991720"/>
        <c:crosses val="autoZero"/>
        <c:auto val="1"/>
        <c:lblAlgn val="ctr"/>
        <c:lblOffset val="100"/>
        <c:tickLblSkip val="4"/>
        <c:tickMarkSkip val="4"/>
        <c:noMultiLvlLbl val="0"/>
      </c:catAx>
      <c:valAx>
        <c:axId val="2139991720"/>
        <c:scaling>
          <c:orientation val="minMax"/>
          <c:max val="0.12"/>
          <c:min val="0"/>
        </c:scaling>
        <c:delete val="0"/>
        <c:axPos val="l"/>
        <c:numFmt formatCode="0%" sourceLinked="0"/>
        <c:majorTickMark val="none"/>
        <c:minorTickMark val="none"/>
        <c:tickLblPos val="nextTo"/>
        <c:crossAx val="2139986152"/>
        <c:crosses val="autoZero"/>
        <c:crossBetween val="between"/>
      </c:valAx>
      <c:valAx>
        <c:axId val="2139994792"/>
        <c:scaling>
          <c:orientation val="minMax"/>
        </c:scaling>
        <c:delete val="0"/>
        <c:axPos val="r"/>
        <c:numFmt formatCode="0%" sourceLinked="0"/>
        <c:majorTickMark val="none"/>
        <c:minorTickMark val="none"/>
        <c:tickLblPos val="nextTo"/>
        <c:crossAx val="2139998008"/>
        <c:crosses val="max"/>
        <c:crossBetween val="between"/>
        <c:majorUnit val="0.01"/>
      </c:valAx>
      <c:catAx>
        <c:axId val="2139998008"/>
        <c:scaling>
          <c:orientation val="minMax"/>
        </c:scaling>
        <c:delete val="1"/>
        <c:axPos val="b"/>
        <c:numFmt formatCode="General" sourceLinked="1"/>
        <c:majorTickMark val="out"/>
        <c:minorTickMark val="none"/>
        <c:tickLblPos val="nextTo"/>
        <c:crossAx val="2139994792"/>
        <c:crosses val="autoZero"/>
        <c:auto val="1"/>
        <c:lblAlgn val="ctr"/>
        <c:lblOffset val="100"/>
        <c:noMultiLvlLbl val="0"/>
      </c:cat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(Top 0.00025%,</a:t>
            </a:r>
            <a:r>
              <a:rPr lang="fr-FR" sz="2000" b="0" baseline="0"/>
              <a:t> based on Forbes 400</a:t>
            </a:r>
            <a:r>
              <a:rPr lang="fr-FR" sz="2000" b="0"/>
              <a:t>)</a:t>
            </a:r>
          </a:p>
        </c:rich>
      </c:tx>
      <c:layout>
        <c:manualLayout>
          <c:xMode val="edge"/>
          <c:yMode val="edge"/>
          <c:x val="0.232148119572817"/>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2"/>
          <c:order val="0"/>
          <c:spPr>
            <a:ln w="25400">
              <a:solidFill>
                <a:schemeClr val="tx1"/>
              </a:solidFill>
            </a:ln>
            <a:effectLst/>
          </c:spPr>
          <c:marker>
            <c:symbol val="triangle"/>
            <c:size val="14"/>
            <c:spPr>
              <a:solidFill>
                <a:schemeClr val="accent2">
                  <a:lumMod val="40000"/>
                  <a:lumOff val="60000"/>
                </a:schemeClr>
              </a:solidFill>
              <a:ln>
                <a:solidFill>
                  <a:schemeClr val="tx1"/>
                </a:solidFill>
              </a:ln>
              <a:effectLst/>
            </c:spPr>
          </c:marker>
          <c:cat>
            <c:numRef>
              <c:f>DataF3!$A$76:$A$112</c:f>
              <c:numCache>
                <c:formatCode>General</c:formatCode>
                <c:ptCount val="3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numCache>
            </c:numRef>
          </c:cat>
          <c:val>
            <c:numRef>
              <c:f>DataF3!$C$76:$C$112</c:f>
              <c:numCache>
                <c:formatCode>0.00%</c:formatCode>
                <c:ptCount val="37"/>
                <c:pt idx="0">
                  <c:v>8.305098683345594E-3</c:v>
                </c:pt>
                <c:pt idx="1">
                  <c:v>9.7590214798933175E-3</c:v>
                </c:pt>
                <c:pt idx="2">
                  <c:v>9.3487173562737339E-3</c:v>
                </c:pt>
                <c:pt idx="3">
                  <c:v>9.6385230928687001E-3</c:v>
                </c:pt>
                <c:pt idx="4">
                  <c:v>1.0101171640939707E-2</c:v>
                </c:pt>
                <c:pt idx="5">
                  <c:v>1.3495023103740508E-2</c:v>
                </c:pt>
                <c:pt idx="6">
                  <c:v>1.2568387279077433E-2</c:v>
                </c:pt>
                <c:pt idx="7">
                  <c:v>1.4145968687900159E-2</c:v>
                </c:pt>
                <c:pt idx="8">
                  <c:v>1.3832740196526434E-2</c:v>
                </c:pt>
                <c:pt idx="9">
                  <c:v>1.3902929642254536E-2</c:v>
                </c:pt>
                <c:pt idx="10">
                  <c:v>1.3871892339005643E-2</c:v>
                </c:pt>
                <c:pt idx="11">
                  <c:v>1.4366550789715533E-2</c:v>
                </c:pt>
                <c:pt idx="12">
                  <c:v>1.4694441736096632E-2</c:v>
                </c:pt>
                <c:pt idx="13">
                  <c:v>1.5642677606641318E-2</c:v>
                </c:pt>
                <c:pt idx="14">
                  <c:v>1.6927467112398301E-2</c:v>
                </c:pt>
                <c:pt idx="15">
                  <c:v>2.0960069061368332E-2</c:v>
                </c:pt>
                <c:pt idx="16">
                  <c:v>2.2435039464598731E-2</c:v>
                </c:pt>
                <c:pt idx="17">
                  <c:v>2.7027476702594019E-2</c:v>
                </c:pt>
                <c:pt idx="18">
                  <c:v>3.0686648748912707E-2</c:v>
                </c:pt>
                <c:pt idx="19">
                  <c:v>2.4676700321869659E-2</c:v>
                </c:pt>
                <c:pt idx="20">
                  <c:v>2.3921207133827116E-2</c:v>
                </c:pt>
                <c:pt idx="21">
                  <c:v>2.4160281274457098E-2</c:v>
                </c:pt>
                <c:pt idx="22">
                  <c:v>2.2063839643384649E-2</c:v>
                </c:pt>
                <c:pt idx="23">
                  <c:v>2.196114946557055E-2</c:v>
                </c:pt>
                <c:pt idx="24">
                  <c:v>2.2525973643476045E-2</c:v>
                </c:pt>
                <c:pt idx="25">
                  <c:v>2.6770908831445922E-2</c:v>
                </c:pt>
                <c:pt idx="26">
                  <c:v>3.0737495691411598E-2</c:v>
                </c:pt>
                <c:pt idx="27">
                  <c:v>2.7410758069687867E-2</c:v>
                </c:pt>
                <c:pt idx="28">
                  <c:v>2.7976759046843526E-2</c:v>
                </c:pt>
                <c:pt idx="29">
                  <c:v>2.9611622098428124E-2</c:v>
                </c:pt>
                <c:pt idx="30">
                  <c:v>3.1795601920195538E-2</c:v>
                </c:pt>
                <c:pt idx="31">
                  <c:v>3.3011113246615556E-2</c:v>
                </c:pt>
                <c:pt idx="32">
                  <c:v>3.4095454783117526E-2</c:v>
                </c:pt>
                <c:pt idx="33">
                  <c:v>3.337182618667893E-2</c:v>
                </c:pt>
                <c:pt idx="34">
                  <c:v>3.2795922462047725E-2</c:v>
                </c:pt>
              </c:numCache>
            </c:numRef>
          </c:val>
          <c:smooth val="0"/>
          <c:extLst>
            <c:ext xmlns:c16="http://schemas.microsoft.com/office/drawing/2014/chart" uri="{C3380CC4-5D6E-409C-BE32-E72D297353CC}">
              <c16:uniqueId val="{00000000-299B-4081-B597-AAF3841A24EA}"/>
            </c:ext>
          </c:extLst>
        </c:ser>
        <c:dLbls>
          <c:showLegendKey val="0"/>
          <c:showVal val="0"/>
          <c:showCatName val="0"/>
          <c:showSerName val="0"/>
          <c:showPercent val="0"/>
          <c:showBubbleSize val="0"/>
        </c:dLbls>
        <c:marker val="1"/>
        <c:smooth val="0"/>
        <c:axId val="2140044168"/>
        <c:axId val="2140049656"/>
      </c:lineChart>
      <c:catAx>
        <c:axId val="214004416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049656"/>
        <c:crosses val="autoZero"/>
        <c:auto val="1"/>
        <c:lblAlgn val="ctr"/>
        <c:lblOffset val="100"/>
        <c:tickLblSkip val="4"/>
        <c:tickMarkSkip val="4"/>
        <c:noMultiLvlLbl val="0"/>
      </c:catAx>
      <c:valAx>
        <c:axId val="2140049656"/>
        <c:scaling>
          <c:orientation val="minMax"/>
          <c:max val="3.5000000000000003E-2"/>
          <c:min val="0"/>
        </c:scaling>
        <c:delete val="0"/>
        <c:axPos val="l"/>
        <c:numFmt formatCode="0.0%" sourceLinked="0"/>
        <c:majorTickMark val="none"/>
        <c:minorTickMark val="none"/>
        <c:tickLblPos val="nextTo"/>
        <c:crossAx val="2140044168"/>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a:t>
            </a:r>
            <a:endParaRPr lang="fr-FR" sz="2000" b="0"/>
          </a:p>
        </c:rich>
      </c:tx>
      <c:layout>
        <c:manualLayout>
          <c:xMode val="edge"/>
          <c:yMode val="edge"/>
          <c:x val="0.38920921551472698"/>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12700">
              <a:solidFill>
                <a:schemeClr val="tx1"/>
              </a:solidFill>
            </a:ln>
            <a:effectLst/>
          </c:spPr>
          <c:marker>
            <c:symbol val="circle"/>
            <c:size val="9"/>
            <c:spPr>
              <a:solidFill>
                <a:schemeClr val="bg1"/>
              </a:solidFill>
              <a:ln>
                <a:solidFill>
                  <a:schemeClr val="tx1"/>
                </a:solidFill>
              </a:ln>
              <a:effectLst/>
            </c:spPr>
          </c:marker>
          <c:cat>
            <c:numRef>
              <c:f>DataF4!$A$4:$A$114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DataF4!$F$4:$F$117</c:f>
              <c:numCache>
                <c:formatCode>General</c:formatCode>
                <c:ptCount val="114"/>
                <c:pt idx="7" formatCode="0.00">
                  <c:v>0.40500921236872722</c:v>
                </c:pt>
                <c:pt idx="8" formatCode="0.00">
                  <c:v>0.37010671004845153</c:v>
                </c:pt>
                <c:pt idx="9" formatCode="0.00">
                  <c:v>0.39966072241662087</c:v>
                </c:pt>
                <c:pt idx="10" formatCode="0.00">
                  <c:v>0.35638806693280578</c:v>
                </c:pt>
                <c:pt idx="11" formatCode="0.00">
                  <c:v>0.3677025327935623</c:v>
                </c:pt>
                <c:pt idx="12" formatCode="0.00">
                  <c:v>0.39945822987555774</c:v>
                </c:pt>
                <c:pt idx="13" formatCode="0.00">
                  <c:v>0.35362524543927698</c:v>
                </c:pt>
                <c:pt idx="14" formatCode="0.00">
                  <c:v>0.37440237533583365</c:v>
                </c:pt>
                <c:pt idx="15" formatCode="0.00">
                  <c:v>0.40891794529067954</c:v>
                </c:pt>
                <c:pt idx="16" formatCode="0.00">
                  <c:v>0.42556174653422935</c:v>
                </c:pt>
                <c:pt idx="17" formatCode="0.00">
                  <c:v>0.44894268392921333</c:v>
                </c:pt>
                <c:pt idx="18" formatCode="0.00">
                  <c:v>0.47796697382043735</c:v>
                </c:pt>
                <c:pt idx="19" formatCode="0.00">
                  <c:v>0.4796119698739752</c:v>
                </c:pt>
                <c:pt idx="20" formatCode="0.00">
                  <c:v>0.43366403121614688</c:v>
                </c:pt>
                <c:pt idx="21" formatCode="0.00">
                  <c:v>0.386037148908082</c:v>
                </c:pt>
                <c:pt idx="22" formatCode="0.00">
                  <c:v>0.38077266778638907</c:v>
                </c:pt>
                <c:pt idx="23" formatCode="0.00">
                  <c:v>0.40356928979430856</c:v>
                </c:pt>
                <c:pt idx="24" formatCode="0.00">
                  <c:v>0.4097033337736703</c:v>
                </c:pt>
                <c:pt idx="25" formatCode="0.00">
                  <c:v>0.40463029887317292</c:v>
                </c:pt>
                <c:pt idx="26" formatCode="0.00">
                  <c:v>0.42983197456972633</c:v>
                </c:pt>
                <c:pt idx="27" formatCode="0.00">
                  <c:v>0.43639849783277973</c:v>
                </c:pt>
                <c:pt idx="28" formatCode="0.00">
                  <c:v>0.39745961670257718</c:v>
                </c:pt>
                <c:pt idx="29" formatCode="0.00">
                  <c:v>0.4078873029489361</c:v>
                </c:pt>
                <c:pt idx="30" formatCode="0.00">
                  <c:v>0.37642720512794814</c:v>
                </c:pt>
                <c:pt idx="31" formatCode="0.00">
                  <c:v>0.3457774398044362</c:v>
                </c:pt>
                <c:pt idx="32" formatCode="0.00">
                  <c:v>0.34091607702598303</c:v>
                </c:pt>
                <c:pt idx="33" formatCode="0.00">
                  <c:v>0.34360648798498178</c:v>
                </c:pt>
                <c:pt idx="34" formatCode="0.00">
                  <c:v>0.31821930468623216</c:v>
                </c:pt>
                <c:pt idx="35" formatCode="0.00">
                  <c:v>0.32079186882207272</c:v>
                </c:pt>
                <c:pt idx="36" formatCode="0.00">
                  <c:v>0.29915731495229614</c:v>
                </c:pt>
                <c:pt idx="37" formatCode="0.00">
                  <c:v>0.28646127788631159</c:v>
                </c:pt>
                <c:pt idx="38" formatCode="0.00">
                  <c:v>0.28028285921187795</c:v>
                </c:pt>
                <c:pt idx="39" formatCode="0.00">
                  <c:v>0.2717725485129534</c:v>
                </c:pt>
                <c:pt idx="40" formatCode="0.00">
                  <c:v>0.28493805969092034</c:v>
                </c:pt>
                <c:pt idx="41" formatCode="0.00">
                  <c:v>0.28071291109976132</c:v>
                </c:pt>
                <c:pt idx="42" formatCode="0.00">
                  <c:v>0.27731283921110633</c:v>
                </c:pt>
                <c:pt idx="43" formatCode="0.00">
                  <c:v>0.26513504357962814</c:v>
                </c:pt>
                <c:pt idx="44" formatCode="0.00">
                  <c:v>0.27193921311543617</c:v>
                </c:pt>
                <c:pt idx="45" formatCode="0.00">
                  <c:v>0.27517058379411174</c:v>
                </c:pt>
                <c:pt idx="46" formatCode="0.00">
                  <c:v>0.27886765714930106</c:v>
                </c:pt>
                <c:pt idx="47" formatCode="0.00">
                  <c:v>0.27509579961690273</c:v>
                </c:pt>
                <c:pt idx="48" formatCode="0.00">
                  <c:v>0.27095245521707845</c:v>
                </c:pt>
                <c:pt idx="49" formatCode="0.00">
                  <c:v>0.27751887986364748</c:v>
                </c:pt>
                <c:pt idx="50" formatCode="0.00">
                  <c:v>0.27757824859610886</c:v>
                </c:pt>
                <c:pt idx="51" formatCode="0.00">
                  <c:v>0.27957092105541004</c:v>
                </c:pt>
                <c:pt idx="52" formatCode="0.00">
                  <c:v>0.28103443980217002</c:v>
                </c:pt>
                <c:pt idx="53" formatCode="0.00">
                  <c:v>0.27616612613201152</c:v>
                </c:pt>
                <c:pt idx="54" formatCode="0.00">
                  <c:v>0.27129781246185303</c:v>
                </c:pt>
                <c:pt idx="55" formatCode="0.00">
                  <c:v>0.26870742440223705</c:v>
                </c:pt>
                <c:pt idx="56" formatCode="0.00">
                  <c:v>0.26611703634262102</c:v>
                </c:pt>
                <c:pt idx="57" formatCode="0.00">
                  <c:v>0.26518616825342178</c:v>
                </c:pt>
                <c:pt idx="58" formatCode="0.00">
                  <c:v>0.26832734979689143</c:v>
                </c:pt>
                <c:pt idx="59" formatCode="0.00">
                  <c:v>0.26199908414855633</c:v>
                </c:pt>
                <c:pt idx="60" formatCode="0.00">
                  <c:v>0.25857659766916208</c:v>
                </c:pt>
                <c:pt idx="61" formatCode="0.00">
                  <c:v>0.25421785833896127</c:v>
                </c:pt>
                <c:pt idx="62" formatCode="0.00">
                  <c:v>0.24716147661820259</c:v>
                </c:pt>
                <c:pt idx="63" formatCode="0.00">
                  <c:v>0.2385039848104494</c:v>
                </c:pt>
                <c:pt idx="64" formatCode="0.00">
                  <c:v>0.2341810929779056</c:v>
                </c:pt>
                <c:pt idx="65" formatCode="0.00">
                  <c:v>0.22802951231608415</c:v>
                </c:pt>
                <c:pt idx="66" formatCode="0.00">
                  <c:v>0.22143884573134179</c:v>
                </c:pt>
                <c:pt idx="67" formatCode="0.00">
                  <c:v>0.21869689741172493</c:v>
                </c:pt>
                <c:pt idx="68" formatCode="0.00">
                  <c:v>0.21656877676257996</c:v>
                </c:pt>
                <c:pt idx="69" formatCode="0.00">
                  <c:v>0.224081486463547</c:v>
                </c:pt>
                <c:pt idx="70" formatCode="0.00">
                  <c:v>0.22544974088668801</c:v>
                </c:pt>
                <c:pt idx="71" formatCode="0.00">
                  <c:v>0.23357211053371399</c:v>
                </c:pt>
                <c:pt idx="72" formatCode="0.00">
                  <c:v>0.23780144751071899</c:v>
                </c:pt>
                <c:pt idx="73" formatCode="0.00">
                  <c:v>0.227215856313705</c:v>
                </c:pt>
                <c:pt idx="74" formatCode="0.00">
                  <c:v>0.22947601974010501</c:v>
                </c:pt>
                <c:pt idx="75" formatCode="0.00">
                  <c:v>0.23147204518318201</c:v>
                </c:pt>
                <c:pt idx="76" formatCode="0.00">
                  <c:v>0.22979696094989799</c:v>
                </c:pt>
                <c:pt idx="77" formatCode="0.00">
                  <c:v>0.24608835577964799</c:v>
                </c:pt>
                <c:pt idx="78" formatCode="0.00">
                  <c:v>0.26496449112892201</c:v>
                </c:pt>
                <c:pt idx="79" formatCode="0.00">
                  <c:v>0.26571738719940202</c:v>
                </c:pt>
                <c:pt idx="80" formatCode="0.00">
                  <c:v>0.266572535037994</c:v>
                </c:pt>
                <c:pt idx="81" formatCode="0.00">
                  <c:v>0.259941697120667</c:v>
                </c:pt>
                <c:pt idx="82" formatCode="0.00">
                  <c:v>0.27566218376159701</c:v>
                </c:pt>
                <c:pt idx="83" formatCode="0.00">
                  <c:v>0.27686855196952798</c:v>
                </c:pt>
                <c:pt idx="84" formatCode="0.00">
                  <c:v>0.27605798840522799</c:v>
                </c:pt>
                <c:pt idx="85" formatCode="0.00">
                  <c:v>0.27920734882354697</c:v>
                </c:pt>
                <c:pt idx="86" formatCode="0.00">
                  <c:v>0.28577533364295998</c:v>
                </c:pt>
                <c:pt idx="87" formatCode="0.00">
                  <c:v>0.29462435841560403</c:v>
                </c:pt>
                <c:pt idx="88" formatCode="0.00">
                  <c:v>0.30697238445281999</c:v>
                </c:pt>
                <c:pt idx="89" formatCode="0.00">
                  <c:v>0.31470489501953097</c:v>
                </c:pt>
                <c:pt idx="90" formatCode="0.00">
                  <c:v>0.32299152016639698</c:v>
                </c:pt>
                <c:pt idx="91" formatCode="0.00">
                  <c:v>0.31334158778190602</c:v>
                </c:pt>
                <c:pt idx="92" formatCode="0.00">
                  <c:v>0.30158150196075401</c:v>
                </c:pt>
                <c:pt idx="93" formatCode="0.00">
                  <c:v>0.30323013663291898</c:v>
                </c:pt>
                <c:pt idx="94" formatCode="0.00">
                  <c:v>0.31475982069969199</c:v>
                </c:pt>
                <c:pt idx="95" formatCode="0.00">
                  <c:v>0.32096618413925199</c:v>
                </c:pt>
                <c:pt idx="96" formatCode="0.00">
                  <c:v>0.32833462953567499</c:v>
                </c:pt>
                <c:pt idx="97" formatCode="0.00">
                  <c:v>0.33960574865341198</c:v>
                </c:pt>
                <c:pt idx="98" formatCode="0.00">
                  <c:v>0.36090961098670998</c:v>
                </c:pt>
                <c:pt idx="99" formatCode="0.00">
                  <c:v>0.36149084568023698</c:v>
                </c:pt>
                <c:pt idx="100" formatCode="0.00">
                  <c:v>0.37569454312324502</c:v>
                </c:pt>
                <c:pt idx="101" formatCode="0.00">
                  <c:v>0.37428435683250399</c:v>
                </c:pt>
                <c:pt idx="102" formatCode="0.00">
                  <c:v>0.38848647475242598</c:v>
                </c:pt>
                <c:pt idx="103" formatCode="0.00">
                  <c:v>0.37031877040862998</c:v>
                </c:pt>
                <c:pt idx="104" formatCode="0.00">
                  <c:v>0.372446179389954</c:v>
                </c:pt>
                <c:pt idx="105" formatCode="0.00">
                  <c:v>0.37209448218345598</c:v>
                </c:pt>
                <c:pt idx="106" formatCode="0.00">
                  <c:v>0.369031131267548</c:v>
                </c:pt>
              </c:numCache>
            </c:numRef>
          </c:val>
          <c:smooth val="0"/>
          <c:extLst>
            <c:ext xmlns:c16="http://schemas.microsoft.com/office/drawing/2014/chart" uri="{C3380CC4-5D6E-409C-BE32-E72D297353CC}">
              <c16:uniqueId val="{00000000-7AA8-4BC8-B676-AE6C81C89864}"/>
            </c:ext>
          </c:extLst>
        </c:ser>
        <c:ser>
          <c:idx val="0"/>
          <c:order val="1"/>
          <c:spPr>
            <a:ln w="12700">
              <a:solidFill>
                <a:schemeClr val="tx1"/>
              </a:solidFill>
            </a:ln>
            <a:effectLst/>
          </c:spPr>
          <c:marker>
            <c:symbol val="triangle"/>
            <c:size val="9"/>
            <c:spPr>
              <a:solidFill>
                <a:schemeClr val="tx2">
                  <a:lumMod val="40000"/>
                  <a:lumOff val="60000"/>
                </a:schemeClr>
              </a:solidFill>
              <a:ln>
                <a:solidFill>
                  <a:schemeClr val="tx1"/>
                </a:solidFill>
              </a:ln>
              <a:effectLst/>
            </c:spPr>
          </c:marker>
          <c:cat>
            <c:numRef>
              <c:f>DataF4!$A$4:$A$114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DataF4!$E$4:$E$117</c:f>
              <c:numCache>
                <c:formatCode>General</c:formatCode>
                <c:ptCount val="114"/>
                <c:pt idx="3" formatCode="0.00">
                  <c:v>0.66584556579589804</c:v>
                </c:pt>
                <c:pt idx="4" formatCode="0.00">
                  <c:v>0.67214042663574203</c:v>
                </c:pt>
                <c:pt idx="9" formatCode="0.00">
                  <c:v>0.62550647735595699</c:v>
                </c:pt>
                <c:pt idx="10" formatCode="0.00">
                  <c:v>0.57314971923828095</c:v>
                </c:pt>
                <c:pt idx="11" formatCode="0.00">
                  <c:v>0.60537918090820297</c:v>
                </c:pt>
                <c:pt idx="12" formatCode="0.00">
                  <c:v>0.617354927062988</c:v>
                </c:pt>
                <c:pt idx="13" formatCode="0.00">
                  <c:v>0.60244586944580103</c:v>
                </c:pt>
                <c:pt idx="14" formatCode="0.00">
                  <c:v>0.59464096069335903</c:v>
                </c:pt>
                <c:pt idx="15" formatCode="0.00">
                  <c:v>0.602700424194336</c:v>
                </c:pt>
                <c:pt idx="16" formatCode="0.00">
                  <c:v>0.56887580871582</c:v>
                </c:pt>
                <c:pt idx="17" formatCode="0.00">
                  <c:v>0.59110424041748</c:v>
                </c:pt>
                <c:pt idx="18" formatCode="0.00">
                  <c:v>0.56459617614746105</c:v>
                </c:pt>
                <c:pt idx="19" formatCode="0.00">
                  <c:v>0.56322406768798805</c:v>
                </c:pt>
                <c:pt idx="20" formatCode="0.00">
                  <c:v>0.56937812805175803</c:v>
                </c:pt>
                <c:pt idx="21" formatCode="0.00">
                  <c:v>0.53110935211181598</c:v>
                </c:pt>
                <c:pt idx="22" formatCode="0.00">
                  <c:v>0.54318572998046899</c:v>
                </c:pt>
                <c:pt idx="23" formatCode="0.00">
                  <c:v>0.559488868713379</c:v>
                </c:pt>
                <c:pt idx="24" formatCode="0.00">
                  <c:v>0.53795265197753905</c:v>
                </c:pt>
                <c:pt idx="25" formatCode="0.00">
                  <c:v>0.53976409912109402</c:v>
                </c:pt>
                <c:pt idx="26" formatCode="0.00">
                  <c:v>0.53426807403564502</c:v>
                </c:pt>
                <c:pt idx="27" formatCode="0.00">
                  <c:v>0.53131061553955095</c:v>
                </c:pt>
                <c:pt idx="28" formatCode="0.00">
                  <c:v>0.54071914672851595</c:v>
                </c:pt>
                <c:pt idx="29" formatCode="0.00">
                  <c:v>0.51188774108886703</c:v>
                </c:pt>
                <c:pt idx="30" formatCode="0.00">
                  <c:v>0.509774398803711</c:v>
                </c:pt>
                <c:pt idx="31" formatCode="0.00">
                  <c:v>0.49850311279296899</c:v>
                </c:pt>
                <c:pt idx="36" formatCode="0.00">
                  <c:v>0.46076438903808598</c:v>
                </c:pt>
                <c:pt idx="37" formatCode="0.00">
                  <c:v>0.44949310302734402</c:v>
                </c:pt>
                <c:pt idx="38" formatCode="0.00">
                  <c:v>0.44385742187499999</c:v>
                </c:pt>
                <c:pt idx="39" formatCode="0.00">
                  <c:v>0.43379375457763703</c:v>
                </c:pt>
                <c:pt idx="40" formatCode="0.00">
                  <c:v>0.43041618347167998</c:v>
                </c:pt>
                <c:pt idx="41" formatCode="0.00">
                  <c:v>0.41852638244628898</c:v>
                </c:pt>
                <c:pt idx="42" formatCode="0.00">
                  <c:v>0.387755584716797</c:v>
                </c:pt>
                <c:pt idx="43" formatCode="0.00">
                  <c:v>0.38887145996093803</c:v>
                </c:pt>
                <c:pt idx="44" formatCode="0.00">
                  <c:v>0.40930950164794899</c:v>
                </c:pt>
                <c:pt idx="45" formatCode="0.00">
                  <c:v>0.37862289428710899</c:v>
                </c:pt>
                <c:pt idx="46" formatCode="0.00">
                  <c:v>0.37906074523925798</c:v>
                </c:pt>
                <c:pt idx="47" formatCode="0.00">
                  <c:v>0.36568984985351599</c:v>
                </c:pt>
                <c:pt idx="48" formatCode="0.00">
                  <c:v>0.35279254913330099</c:v>
                </c:pt>
                <c:pt idx="49" formatCode="0.00">
                  <c:v>0.36094085693359401</c:v>
                </c:pt>
                <c:pt idx="50" formatCode="0.00">
                  <c:v>0.35044082641601598</c:v>
                </c:pt>
                <c:pt idx="51" formatCode="0.00">
                  <c:v>0.340330848693848</c:v>
                </c:pt>
                <c:pt idx="52" formatCode="0.00">
                  <c:v>0.327640266418457</c:v>
                </c:pt>
                <c:pt idx="53" formatCode="0.00">
                  <c:v>0.32382762908935497</c:v>
                </c:pt>
                <c:pt idx="54" formatCode="0.00">
                  <c:v>0.320717658996582</c:v>
                </c:pt>
                <c:pt idx="55" formatCode="0.00">
                  <c:v>0.30936054229736298</c:v>
                </c:pt>
                <c:pt idx="56" formatCode="0.00">
                  <c:v>0.29270679473876898</c:v>
                </c:pt>
                <c:pt idx="57" formatCode="0.00">
                  <c:v>0.29912342071533199</c:v>
                </c:pt>
                <c:pt idx="58" formatCode="0.00">
                  <c:v>0.30529533386230501</c:v>
                </c:pt>
                <c:pt idx="59" formatCode="0.00">
                  <c:v>0.276011428833008</c:v>
                </c:pt>
                <c:pt idx="60" formatCode="0.00">
                  <c:v>0.273867111206055</c:v>
                </c:pt>
                <c:pt idx="61" formatCode="0.00">
                  <c:v>0.26727466583252002</c:v>
                </c:pt>
                <c:pt idx="62" formatCode="0.00">
                  <c:v>0.28352386474609398</c:v>
                </c:pt>
                <c:pt idx="63" formatCode="0.00">
                  <c:v>0.26665752410888699</c:v>
                </c:pt>
                <c:pt idx="64" formatCode="0.00">
                  <c:v>0.23667243957519499</c:v>
                </c:pt>
                <c:pt idx="65" formatCode="0.00">
                  <c:v>0.22126346588134799</c:v>
                </c:pt>
                <c:pt idx="66" formatCode="0.00">
                  <c:v>0.230811309814453</c:v>
                </c:pt>
                <c:pt idx="67" formatCode="0.00">
                  <c:v>0.206281089782715</c:v>
                </c:pt>
                <c:pt idx="68" formatCode="0.00">
                  <c:v>0.211547393798828</c:v>
                </c:pt>
                <c:pt idx="69" formatCode="0.00">
                  <c:v>0.18525869369506801</c:v>
                </c:pt>
                <c:pt idx="70" formatCode="0.00">
                  <c:v>0.18754444122314501</c:v>
                </c:pt>
                <c:pt idx="71" formatCode="0.00">
                  <c:v>0.17385614395141599</c:v>
                </c:pt>
                <c:pt idx="72" formatCode="0.00">
                  <c:v>0.172027168273926</c:v>
                </c:pt>
                <c:pt idx="73" formatCode="0.00">
                  <c:v>0.174615592956543</c:v>
                </c:pt>
                <c:pt idx="74" formatCode="0.00">
                  <c:v>0.152216196060181</c:v>
                </c:pt>
                <c:pt idx="75" formatCode="0.00">
                  <c:v>0.157824687957764</c:v>
                </c:pt>
                <c:pt idx="76" formatCode="0.00">
                  <c:v>0.16300773620605499</c:v>
                </c:pt>
                <c:pt idx="77" formatCode="0.00">
                  <c:v>0.16673263549804701</c:v>
                </c:pt>
                <c:pt idx="78" formatCode="0.00">
                  <c:v>0.152034149169922</c:v>
                </c:pt>
                <c:pt idx="79" formatCode="0.00">
                  <c:v>0.165928421020508</c:v>
                </c:pt>
                <c:pt idx="80" formatCode="0.00">
                  <c:v>0.16347330093383799</c:v>
                </c:pt>
                <c:pt idx="81" formatCode="0.00">
                  <c:v>0.15580317497253399</c:v>
                </c:pt>
                <c:pt idx="82" formatCode="0.00">
                  <c:v>0.16991674423217801</c:v>
                </c:pt>
                <c:pt idx="83" formatCode="0.00">
                  <c:v>0.182895431518555</c:v>
                </c:pt>
                <c:pt idx="84" formatCode="0.00">
                  <c:v>0.17645088195800801</c:v>
                </c:pt>
                <c:pt idx="85" formatCode="0.00">
                  <c:v>0.162255592346191</c:v>
                </c:pt>
                <c:pt idx="86" formatCode="0.00">
                  <c:v>0.165480728149414</c:v>
                </c:pt>
                <c:pt idx="87" formatCode="0.00">
                  <c:v>0.19269138336181599</c:v>
                </c:pt>
                <c:pt idx="88" formatCode="0.00">
                  <c:v>0.19961238861083999</c:v>
                </c:pt>
                <c:pt idx="89" formatCode="0.00">
                  <c:v>0.19302942276001001</c:v>
                </c:pt>
                <c:pt idx="90" formatCode="0.00">
                  <c:v>0.184968185424805</c:v>
                </c:pt>
                <c:pt idx="91" formatCode="0.00">
                  <c:v>0.18856817245483401</c:v>
                </c:pt>
                <c:pt idx="92" formatCode="0.00">
                  <c:v>0.180453090667725</c:v>
                </c:pt>
                <c:pt idx="93" formatCode="0.00">
                  <c:v>0.167896499633789</c:v>
                </c:pt>
                <c:pt idx="95" formatCode="0.00">
                  <c:v>0.18765665054321301</c:v>
                </c:pt>
                <c:pt idx="96" formatCode="0.00">
                  <c:v>0.198744087219238</c:v>
                </c:pt>
                <c:pt idx="99" formatCode="0.00">
                  <c:v>0.20581426620483401</c:v>
                </c:pt>
                <c:pt idx="102" formatCode="0.00">
                  <c:v>0.19881242752075201</c:v>
                </c:pt>
              </c:numCache>
            </c:numRef>
          </c:val>
          <c:smooth val="0"/>
          <c:extLst>
            <c:ext xmlns:c16="http://schemas.microsoft.com/office/drawing/2014/chart" uri="{C3380CC4-5D6E-409C-BE32-E72D297353CC}">
              <c16:uniqueId val="{00000001-7AA8-4BC8-B676-AE6C81C89864}"/>
            </c:ext>
          </c:extLst>
        </c:ser>
        <c:ser>
          <c:idx val="2"/>
          <c:order val="2"/>
          <c:spPr>
            <a:ln w="12700">
              <a:solidFill>
                <a:schemeClr val="tx1"/>
              </a:solidFill>
            </a:ln>
            <a:effectLst/>
          </c:spPr>
          <c:marker>
            <c:symbol val="triangle"/>
            <c:size val="8"/>
            <c:spPr>
              <a:solidFill>
                <a:schemeClr val="accent2">
                  <a:lumMod val="40000"/>
                  <a:lumOff val="60000"/>
                </a:schemeClr>
              </a:solidFill>
              <a:ln w="3175">
                <a:solidFill>
                  <a:schemeClr val="tx1"/>
                </a:solidFill>
              </a:ln>
              <a:effectLst/>
            </c:spPr>
          </c:marker>
          <c:cat>
            <c:numRef>
              <c:f>DataF4!$A$4:$A$114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DataF4!$C$4:$C$117</c:f>
              <c:numCache>
                <c:formatCode>General</c:formatCode>
                <c:ptCount val="114"/>
                <c:pt idx="3" formatCode="0.00">
                  <c:v>0.54561006999999995</c:v>
                </c:pt>
                <c:pt idx="4" formatCode="0.00">
                  <c:v>0.54563921999999998</c:v>
                </c:pt>
                <c:pt idx="5" formatCode="0.00">
                  <c:v>0.54002081999999996</c:v>
                </c:pt>
                <c:pt idx="6" formatCode="0.00">
                  <c:v>0.53761017</c:v>
                </c:pt>
                <c:pt idx="7" formatCode="0.00">
                  <c:v>0.53486591999999999</c:v>
                </c:pt>
                <c:pt idx="8" formatCode="0.00">
                  <c:v>0.52808487000000004</c:v>
                </c:pt>
                <c:pt idx="9" formatCode="0.00">
                  <c:v>0.52001339000000002</c:v>
                </c:pt>
                <c:pt idx="10" formatCode="0.00">
                  <c:v>0.50458508999999996</c:v>
                </c:pt>
                <c:pt idx="11" formatCode="0.00">
                  <c:v>0.49396041000000002</c:v>
                </c:pt>
                <c:pt idx="12" formatCode="0.00">
                  <c:v>0.48459899000000001</c:v>
                </c:pt>
                <c:pt idx="13" formatCode="0.00">
                  <c:v>0.47731238999999998</c:v>
                </c:pt>
                <c:pt idx="14" formatCode="0.00">
                  <c:v>0.47426939000000001</c:v>
                </c:pt>
                <c:pt idx="15" formatCode="0.00">
                  <c:v>0.44698679000000002</c:v>
                </c:pt>
                <c:pt idx="16" formatCode="0.00">
                  <c:v>0.45357438999999999</c:v>
                </c:pt>
                <c:pt idx="17" formatCode="0.00">
                  <c:v>0.47740780999999999</c:v>
                </c:pt>
                <c:pt idx="19" formatCode="0.00">
                  <c:v>0.4907321</c:v>
                </c:pt>
                <c:pt idx="20" formatCode="0.00">
                  <c:v>0.49606510999999998</c:v>
                </c:pt>
                <c:pt idx="21" formatCode="0.00">
                  <c:v>0.46331969000000001</c:v>
                </c:pt>
                <c:pt idx="22" formatCode="0.00">
                  <c:v>0.44795600000000002</c:v>
                </c:pt>
                <c:pt idx="23" formatCode="0.00">
                  <c:v>0.44593450000000001</c:v>
                </c:pt>
                <c:pt idx="25" formatCode="0.00">
                  <c:v>0.43745329999999999</c:v>
                </c:pt>
                <c:pt idx="26" formatCode="0.00">
                  <c:v>0.43266690000000002</c:v>
                </c:pt>
                <c:pt idx="27" formatCode="0.00">
                  <c:v>0.42636779000000002</c:v>
                </c:pt>
                <c:pt idx="28" formatCode="0.00">
                  <c:v>0.39694228999999998</c:v>
                </c:pt>
                <c:pt idx="29" formatCode="0.00">
                  <c:v>0.39993488999999999</c:v>
                </c:pt>
                <c:pt idx="30" formatCode="0.00">
                  <c:v>0.34785139999999998</c:v>
                </c:pt>
                <c:pt idx="31" formatCode="0.00">
                  <c:v>0.34842631000000002</c:v>
                </c:pt>
                <c:pt idx="32" formatCode="0.00">
                  <c:v>0.36246979000000001</c:v>
                </c:pt>
                <c:pt idx="33" formatCode="0.00">
                  <c:v>0.38055071000000001</c:v>
                </c:pt>
                <c:pt idx="34" formatCode="0.00">
                  <c:v>0.37837939999999998</c:v>
                </c:pt>
                <c:pt idx="35" formatCode="0.00">
                  <c:v>0.35172208999999999</c:v>
                </c:pt>
                <c:pt idx="36" formatCode="0.00">
                  <c:v>0.30701699999999998</c:v>
                </c:pt>
                <c:pt idx="37" formatCode="0.00">
                  <c:v>0.30239081000000001</c:v>
                </c:pt>
                <c:pt idx="38" formatCode="0.00">
                  <c:v>0.30566769999999999</c:v>
                </c:pt>
                <c:pt idx="39" formatCode="0.00">
                  <c:v>0.33264631</c:v>
                </c:pt>
                <c:pt idx="40" formatCode="0.00">
                  <c:v>0.3337734</c:v>
                </c:pt>
                <c:pt idx="41" formatCode="0.00">
                  <c:v>0.32724379999999997</c:v>
                </c:pt>
                <c:pt idx="42" formatCode="0.00">
                  <c:v>0.32055101000000003</c:v>
                </c:pt>
                <c:pt idx="43" formatCode="0.00">
                  <c:v>0.31898128999999997</c:v>
                </c:pt>
                <c:pt idx="44" formatCode="0.00">
                  <c:v>0.30430740000000001</c:v>
                </c:pt>
                <c:pt idx="45" formatCode="0.00">
                  <c:v>0.31082558999999998</c:v>
                </c:pt>
                <c:pt idx="46" formatCode="0.00">
                  <c:v>0.31331270999999999</c:v>
                </c:pt>
                <c:pt idx="47" formatCode="0.00">
                  <c:v>0.33243439000000002</c:v>
                </c:pt>
                <c:pt idx="48" formatCode="0.00">
                  <c:v>0.31122329999999998</c:v>
                </c:pt>
                <c:pt idx="49" formatCode="0.00">
                  <c:v>0.32563250999999999</c:v>
                </c:pt>
                <c:pt idx="50" formatCode="0.00">
                  <c:v>0.31434929</c:v>
                </c:pt>
                <c:pt idx="52" formatCode="0.00">
                  <c:v>0.32007349000000002</c:v>
                </c:pt>
                <c:pt idx="54" formatCode="0.00">
                  <c:v>0.32549840000000002</c:v>
                </c:pt>
                <c:pt idx="55" formatCode="0.00">
                  <c:v>0.31861621000000001</c:v>
                </c:pt>
                <c:pt idx="56" formatCode="0.00">
                  <c:v>0.30487608999999999</c:v>
                </c:pt>
                <c:pt idx="57" formatCode="0.00">
                  <c:v>0.29204959000000003</c:v>
                </c:pt>
                <c:pt idx="58" formatCode="0.00">
                  <c:v>0.25710728999999999</c:v>
                </c:pt>
                <c:pt idx="59" formatCode="0.00">
                  <c:v>0.23332299000000001</c:v>
                </c:pt>
                <c:pt idx="60" formatCode="0.00">
                  <c:v>0.20326620000000001</c:v>
                </c:pt>
                <c:pt idx="61" formatCode="0.00">
                  <c:v>0.198403</c:v>
                </c:pt>
                <c:pt idx="62" formatCode="0.00">
                  <c:v>0.19785</c:v>
                </c:pt>
                <c:pt idx="63" formatCode="0.00">
                  <c:v>0.19778589999999999</c:v>
                </c:pt>
                <c:pt idx="64" formatCode="0.00">
                  <c:v>0.19133059999999999</c:v>
                </c:pt>
                <c:pt idx="65" formatCode="0.00">
                  <c:v>0.18681150999999999</c:v>
                </c:pt>
                <c:pt idx="66" formatCode="0.00">
                  <c:v>0.18303040000000001</c:v>
                </c:pt>
                <c:pt idx="67" formatCode="0.00">
                  <c:v>0.17867009</c:v>
                </c:pt>
                <c:pt idx="68" formatCode="0.00">
                  <c:v>0.17602010000000001</c:v>
                </c:pt>
                <c:pt idx="69" formatCode="0.00">
                  <c:v>0.17435539999999999</c:v>
                </c:pt>
                <c:pt idx="70" formatCode="0.00">
                  <c:v>0.17206969999999999</c:v>
                </c:pt>
                <c:pt idx="71" formatCode="0.00">
                  <c:v>0.1667469</c:v>
                </c:pt>
                <c:pt idx="72" formatCode="0.00">
                  <c:v>0.16178770000000001</c:v>
                </c:pt>
                <c:pt idx="73" formatCode="0.00">
                  <c:v>0.15927659999999999</c:v>
                </c:pt>
                <c:pt idx="74" formatCode="0.00">
                  <c:v>0.15803719999999999</c:v>
                </c:pt>
                <c:pt idx="75" formatCode="0.00">
                  <c:v>0.16139580000000001</c:v>
                </c:pt>
                <c:pt idx="76" formatCode="0.00">
                  <c:v>0.16787329000000001</c:v>
                </c:pt>
                <c:pt idx="77" formatCode="0.00">
                  <c:v>0.1705865</c:v>
                </c:pt>
                <c:pt idx="78" formatCode="0.00">
                  <c:v>0.17369789999999999</c:v>
                </c:pt>
                <c:pt idx="79" formatCode="0.00">
                  <c:v>0.1765921</c:v>
                </c:pt>
                <c:pt idx="80" formatCode="0.00">
                  <c:v>0.1718258</c:v>
                </c:pt>
                <c:pt idx="81" formatCode="0.00">
                  <c:v>0.18091579999999999</c:v>
                </c:pt>
                <c:pt idx="82" formatCode="0.00">
                  <c:v>0.17498089</c:v>
                </c:pt>
                <c:pt idx="83" formatCode="0.00">
                  <c:v>0.18789550999999999</c:v>
                </c:pt>
                <c:pt idx="84" formatCode="0.00">
                  <c:v>0.1932383</c:v>
                </c:pt>
                <c:pt idx="85" formatCode="0.00">
                  <c:v>0.1964225</c:v>
                </c:pt>
                <c:pt idx="86" formatCode="0.00">
                  <c:v>0.23320880999999999</c:v>
                </c:pt>
                <c:pt idx="87" formatCode="0.00">
                  <c:v>0.25308180000000002</c:v>
                </c:pt>
                <c:pt idx="88" formatCode="0.00">
                  <c:v>0.2669858</c:v>
                </c:pt>
                <c:pt idx="89" formatCode="0.00">
                  <c:v>0.27835509000000003</c:v>
                </c:pt>
                <c:pt idx="90" formatCode="0.00">
                  <c:v>0.28112301000000001</c:v>
                </c:pt>
                <c:pt idx="91" formatCode="0.00">
                  <c:v>0.27050110999999999</c:v>
                </c:pt>
                <c:pt idx="92" formatCode="0.00">
                  <c:v>0.25402331</c:v>
                </c:pt>
                <c:pt idx="93" formatCode="0.00">
                  <c:v>0.24618319999999999</c:v>
                </c:pt>
                <c:pt idx="94" formatCode="0.00">
                  <c:v>0.23764179999999999</c:v>
                </c:pt>
                <c:pt idx="95" formatCode="0.00">
                  <c:v>0.22511060999999999</c:v>
                </c:pt>
                <c:pt idx="96" formatCode="0.00">
                  <c:v>0.22132070000000001</c:v>
                </c:pt>
                <c:pt idx="97" formatCode="0.00">
                  <c:v>0.22374851000000001</c:v>
                </c:pt>
                <c:pt idx="98" formatCode="0.00">
                  <c:v>0.21592929999999999</c:v>
                </c:pt>
                <c:pt idx="99" formatCode="0.00">
                  <c:v>0.21701071</c:v>
                </c:pt>
                <c:pt idx="100" formatCode="0.00">
                  <c:v>0.23506590999999999</c:v>
                </c:pt>
                <c:pt idx="101" formatCode="0.00">
                  <c:v>0.22975509999999999</c:v>
                </c:pt>
                <c:pt idx="102" formatCode="0.00">
                  <c:v>0.2235779</c:v>
                </c:pt>
                <c:pt idx="103" formatCode="0.00">
                  <c:v>0.22904559999999999</c:v>
                </c:pt>
                <c:pt idx="104" formatCode="0.00">
                  <c:v>0.23378858999999999</c:v>
                </c:pt>
              </c:numCache>
            </c:numRef>
          </c:val>
          <c:smooth val="0"/>
          <c:extLst>
            <c:ext xmlns:c16="http://schemas.microsoft.com/office/drawing/2014/chart" uri="{C3380CC4-5D6E-409C-BE32-E72D297353CC}">
              <c16:uniqueId val="{00000002-7AA8-4BC8-B676-AE6C81C89864}"/>
            </c:ext>
          </c:extLst>
        </c:ser>
        <c:ser>
          <c:idx val="3"/>
          <c:order val="3"/>
          <c:spPr>
            <a:ln w="12700">
              <a:solidFill>
                <a:schemeClr val="accent3">
                  <a:lumMod val="75000"/>
                </a:schemeClr>
              </a:solidFill>
            </a:ln>
            <a:effectLst/>
          </c:spPr>
          <c:marker>
            <c:symbol val="circle"/>
            <c:size val="8"/>
            <c:spPr>
              <a:solidFill>
                <a:schemeClr val="accent3">
                  <a:lumMod val="75000"/>
                </a:schemeClr>
              </a:solidFill>
              <a:ln w="3175">
                <a:solidFill>
                  <a:schemeClr val="tx1"/>
                </a:solidFill>
              </a:ln>
              <a:effectLst/>
            </c:spPr>
          </c:marker>
          <c:val>
            <c:numRef>
              <c:f>DataF4!$D$4:$D$117</c:f>
              <c:numCache>
                <c:formatCode>General</c:formatCode>
                <c:ptCount val="114"/>
                <c:pt idx="85" formatCode="0.00">
                  <c:v>0.21503122081048801</c:v>
                </c:pt>
                <c:pt idx="86" formatCode="0.00">
                  <c:v>0.23424172308296001</c:v>
                </c:pt>
                <c:pt idx="87" formatCode="0.00">
                  <c:v>0.31506952014751699</c:v>
                </c:pt>
                <c:pt idx="88" formatCode="0.00">
                  <c:v>0.357449762057513</c:v>
                </c:pt>
                <c:pt idx="89" formatCode="0.00">
                  <c:v>0.41246584523469199</c:v>
                </c:pt>
                <c:pt idx="90" formatCode="0.00">
                  <c:v>0.39176861708983801</c:v>
                </c:pt>
                <c:pt idx="91" formatCode="0.00">
                  <c:v>0.42886919202283003</c:v>
                </c:pt>
                <c:pt idx="92" formatCode="0.00">
                  <c:v>0.38476455374620899</c:v>
                </c:pt>
                <c:pt idx="93" formatCode="0.00">
                  <c:v>0.42729171505197899</c:v>
                </c:pt>
                <c:pt idx="94" formatCode="0.00">
                  <c:v>0.43084325408563001</c:v>
                </c:pt>
                <c:pt idx="95" formatCode="0.00">
                  <c:v>0.40450417040847197</c:v>
                </c:pt>
                <c:pt idx="96" formatCode="0.00">
                  <c:v>0.367203334346414</c:v>
                </c:pt>
                <c:pt idx="97" formatCode="0.00">
                  <c:v>0.35959335253573899</c:v>
                </c:pt>
                <c:pt idx="98" formatCode="0.00">
                  <c:v>0.393181656254456</c:v>
                </c:pt>
                <c:pt idx="99" formatCode="0.00">
                  <c:v>0.31746320240199599</c:v>
                </c:pt>
                <c:pt idx="100" formatCode="0.00">
                  <c:v>0.34277352388016902</c:v>
                </c:pt>
                <c:pt idx="101" formatCode="0.00">
                  <c:v>0.35979926376603499</c:v>
                </c:pt>
                <c:pt idx="102" formatCode="0.00">
                  <c:v>0.35466636694036402</c:v>
                </c:pt>
                <c:pt idx="103" formatCode="0.00">
                  <c:v>0.35462674754671802</c:v>
                </c:pt>
                <c:pt idx="104" formatCode="0.00">
                  <c:v>0.36906936997547801</c:v>
                </c:pt>
                <c:pt idx="105" formatCode="0.00">
                  <c:v>0.42581831454299401</c:v>
                </c:pt>
              </c:numCache>
            </c:numRef>
          </c:val>
          <c:smooth val="0"/>
          <c:extLst>
            <c:ext xmlns:c16="http://schemas.microsoft.com/office/drawing/2014/chart" uri="{C3380CC4-5D6E-409C-BE32-E72D297353CC}">
              <c16:uniqueId val="{00000003-7AA8-4BC8-B676-AE6C81C89864}"/>
            </c:ext>
          </c:extLst>
        </c:ser>
        <c:ser>
          <c:idx val="4"/>
          <c:order val="4"/>
          <c:spPr>
            <a:ln w="12700">
              <a:solidFill>
                <a:schemeClr val="accent6">
                  <a:lumMod val="75000"/>
                </a:schemeClr>
              </a:solidFill>
            </a:ln>
            <a:effectLst/>
          </c:spPr>
          <c:marker>
            <c:symbol val="diamond"/>
            <c:size val="8"/>
            <c:spPr>
              <a:solidFill>
                <a:schemeClr val="accent6">
                  <a:lumMod val="75000"/>
                </a:schemeClr>
              </a:solidFill>
              <a:ln>
                <a:solidFill>
                  <a:schemeClr val="tx1"/>
                </a:solidFill>
              </a:ln>
              <a:effectLst/>
            </c:spPr>
          </c:marker>
          <c:val>
            <c:numRef>
              <c:f>DataF4!$B$4:$B$117</c:f>
              <c:numCache>
                <c:formatCode>General</c:formatCode>
                <c:ptCount val="114"/>
                <c:pt idx="85" formatCode="0.00">
                  <c:v>0.15797249972820299</c:v>
                </c:pt>
                <c:pt idx="86" formatCode="0.00">
                  <c:v>0.17014415562152899</c:v>
                </c:pt>
                <c:pt idx="87" formatCode="0.00">
                  <c:v>0.17923220992088301</c:v>
                </c:pt>
                <c:pt idx="88" formatCode="0.00">
                  <c:v>0.18627677857875799</c:v>
                </c:pt>
                <c:pt idx="89" formatCode="0.00">
                  <c:v>0.191897347569466</c:v>
                </c:pt>
                <c:pt idx="90" formatCode="0.00">
                  <c:v>0.196486130356789</c:v>
                </c:pt>
                <c:pt idx="91" formatCode="0.00">
                  <c:v>0.20030328631401101</c:v>
                </c:pt>
                <c:pt idx="92" formatCode="0.00">
                  <c:v>0.20352843403816201</c:v>
                </c:pt>
                <c:pt idx="93" formatCode="0.00">
                  <c:v>0.205001935362816</c:v>
                </c:pt>
                <c:pt idx="94" formatCode="0.00">
                  <c:v>0.224525511264801</c:v>
                </c:pt>
                <c:pt idx="95" formatCode="0.00">
                  <c:v>0.237034767866135</c:v>
                </c:pt>
                <c:pt idx="96" formatCode="0.00">
                  <c:v>0.26204821467399603</c:v>
                </c:pt>
                <c:pt idx="97" formatCode="0.00">
                  <c:v>0.28482428193092402</c:v>
                </c:pt>
                <c:pt idx="98" formatCode="0.00">
                  <c:v>0.29249617457389798</c:v>
                </c:pt>
                <c:pt idx="99" formatCode="0.00">
                  <c:v>0.311558097600937</c:v>
                </c:pt>
                <c:pt idx="100" formatCode="0.00">
                  <c:v>0.30450358986854498</c:v>
                </c:pt>
                <c:pt idx="101" formatCode="0.00">
                  <c:v>0.27919480204582198</c:v>
                </c:pt>
                <c:pt idx="102" formatCode="0.00">
                  <c:v>0.27245342731475802</c:v>
                </c:pt>
                <c:pt idx="103" formatCode="0.00">
                  <c:v>0.27246135473251298</c:v>
                </c:pt>
                <c:pt idx="104" formatCode="0.00">
                  <c:v>0.27831006050109902</c:v>
                </c:pt>
                <c:pt idx="105" formatCode="0.00">
                  <c:v>0.296289712190628</c:v>
                </c:pt>
              </c:numCache>
            </c:numRef>
          </c:val>
          <c:smooth val="0"/>
          <c:extLst>
            <c:ext xmlns:c16="http://schemas.microsoft.com/office/drawing/2014/chart" uri="{C3380CC4-5D6E-409C-BE32-E72D297353CC}">
              <c16:uniqueId val="{00000004-7AA8-4BC8-B676-AE6C81C89864}"/>
            </c:ext>
          </c:extLst>
        </c:ser>
        <c:dLbls>
          <c:showLegendKey val="0"/>
          <c:showVal val="0"/>
          <c:showCatName val="0"/>
          <c:showSerName val="0"/>
          <c:showPercent val="0"/>
          <c:showBubbleSize val="0"/>
        </c:dLbls>
        <c:marker val="1"/>
        <c:smooth val="0"/>
        <c:axId val="2140117256"/>
        <c:axId val="2140122104"/>
      </c:lineChart>
      <c:catAx>
        <c:axId val="2140117256"/>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122104"/>
        <c:crosses val="autoZero"/>
        <c:auto val="1"/>
        <c:lblAlgn val="ctr"/>
        <c:lblOffset val="100"/>
        <c:tickLblSkip val="10"/>
        <c:tickMarkSkip val="10"/>
        <c:noMultiLvlLbl val="0"/>
      </c:catAx>
      <c:valAx>
        <c:axId val="2140122104"/>
        <c:scaling>
          <c:orientation val="minMax"/>
          <c:max val="0.7"/>
          <c:min val="0.1"/>
        </c:scaling>
        <c:delete val="0"/>
        <c:axPos val="l"/>
        <c:numFmt formatCode="0%" sourceLinked="0"/>
        <c:majorTickMark val="none"/>
        <c:minorTickMark val="none"/>
        <c:tickLblPos val="nextTo"/>
        <c:crossAx val="2140117256"/>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10% wealth share </a:t>
            </a:r>
            <a:endParaRPr lang="fr-FR" sz="2000" b="0"/>
          </a:p>
        </c:rich>
      </c:tx>
      <c:layout>
        <c:manualLayout>
          <c:xMode val="edge"/>
          <c:yMode val="edge"/>
          <c:x val="0.38920921551472698"/>
          <c:y val="0"/>
        </c:manualLayout>
      </c:layout>
      <c:overlay val="0"/>
    </c:title>
    <c:autoTitleDeleted val="0"/>
    <c:plotArea>
      <c:layout>
        <c:manualLayout>
          <c:layoutTarget val="inner"/>
          <c:xMode val="edge"/>
          <c:yMode val="edge"/>
          <c:x val="8.9447148290038803E-2"/>
          <c:y val="6.4546833773653403E-2"/>
          <c:w val="0.90145113299199697"/>
          <c:h val="0.81662272051708495"/>
        </c:manualLayout>
      </c:layout>
      <c:lineChart>
        <c:grouping val="standard"/>
        <c:varyColors val="0"/>
        <c:ser>
          <c:idx val="1"/>
          <c:order val="0"/>
          <c:spPr>
            <a:ln w="12700">
              <a:solidFill>
                <a:schemeClr val="tx1"/>
              </a:solidFill>
            </a:ln>
            <a:effectLst/>
          </c:spPr>
          <c:marker>
            <c:symbol val="circle"/>
            <c:size val="9"/>
            <c:spPr>
              <a:solidFill>
                <a:schemeClr val="bg1"/>
              </a:solidFill>
              <a:ln>
                <a:solidFill>
                  <a:schemeClr val="tx1"/>
                </a:solidFill>
              </a:ln>
              <a:effectLst/>
            </c:spPr>
          </c:marker>
          <c:cat>
            <c:numRef>
              <c:f>DataF5!$A$4:$A$114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numCache>
            </c:numRef>
          </c:cat>
          <c:val>
            <c:numRef>
              <c:f>DataF5!$F$4:$F$117</c:f>
              <c:numCache>
                <c:formatCode>General</c:formatCode>
                <c:ptCount val="114"/>
                <c:pt idx="7" formatCode="0%">
                  <c:v>0.78244889555502373</c:v>
                </c:pt>
                <c:pt idx="8" formatCode="0%">
                  <c:v>0.78504868306442177</c:v>
                </c:pt>
                <c:pt idx="9" formatCode="0%">
                  <c:v>0.80016989377008851</c:v>
                </c:pt>
                <c:pt idx="10" formatCode="0%">
                  <c:v>0.78030787810797342</c:v>
                </c:pt>
                <c:pt idx="11" formatCode="0%">
                  <c:v>0.77940102322208393</c:v>
                </c:pt>
                <c:pt idx="12" formatCode="0%">
                  <c:v>0.79178178641033969</c:v>
                </c:pt>
                <c:pt idx="13" formatCode="0%">
                  <c:v>0.79628206214490005</c:v>
                </c:pt>
                <c:pt idx="14" formatCode="0%">
                  <c:v>0.81072375128632002</c:v>
                </c:pt>
                <c:pt idx="15" formatCode="0%">
                  <c:v>0.82153582218243171</c:v>
                </c:pt>
                <c:pt idx="16" formatCode="0%">
                  <c:v>0.83098986463827196</c:v>
                </c:pt>
                <c:pt idx="17" formatCode="0%">
                  <c:v>0.84112373432315368</c:v>
                </c:pt>
                <c:pt idx="18" formatCode="0%">
                  <c:v>0.84392606088412903</c:v>
                </c:pt>
                <c:pt idx="19" formatCode="0%">
                  <c:v>0.84332685609070335</c:v>
                </c:pt>
                <c:pt idx="20" formatCode="0%">
                  <c:v>0.84568489735619756</c:v>
                </c:pt>
                <c:pt idx="21" formatCode="0%">
                  <c:v>0.84304308069180001</c:v>
                </c:pt>
                <c:pt idx="22" formatCode="0%">
                  <c:v>0.84740949035896274</c:v>
                </c:pt>
                <c:pt idx="23" formatCode="0%">
                  <c:v>0.84561273966617734</c:v>
                </c:pt>
                <c:pt idx="24" formatCode="0%">
                  <c:v>0.8297523398793023</c:v>
                </c:pt>
                <c:pt idx="25" formatCode="0%">
                  <c:v>0.81621066919005181</c:v>
                </c:pt>
                <c:pt idx="26" formatCode="0%">
                  <c:v>0.8212805928473188</c:v>
                </c:pt>
                <c:pt idx="27" formatCode="0%">
                  <c:v>0.80234335189355144</c:v>
                </c:pt>
                <c:pt idx="28" formatCode="0%">
                  <c:v>0.7990102874658962</c:v>
                </c:pt>
                <c:pt idx="29" formatCode="0%">
                  <c:v>0.80218109841732721</c:v>
                </c:pt>
                <c:pt idx="30" formatCode="0%">
                  <c:v>0.77093792491429536</c:v>
                </c:pt>
                <c:pt idx="31" formatCode="0%">
                  <c:v>0.74630529078992225</c:v>
                </c:pt>
                <c:pt idx="32" formatCode="0%">
                  <c:v>0.72851664304982133</c:v>
                </c:pt>
                <c:pt idx="33" formatCode="0%">
                  <c:v>0.73314775139694344</c:v>
                </c:pt>
                <c:pt idx="34" formatCode="0%">
                  <c:v>0.71029270009196577</c:v>
                </c:pt>
                <c:pt idx="35" formatCode="0%">
                  <c:v>0.71718251292056734</c:v>
                </c:pt>
                <c:pt idx="36" formatCode="0%">
                  <c:v>0.71469060412653518</c:v>
                </c:pt>
                <c:pt idx="37" formatCode="0%">
                  <c:v>0.7007294235166498</c:v>
                </c:pt>
                <c:pt idx="38" formatCode="0%">
                  <c:v>0.6863031744648036</c:v>
                </c:pt>
                <c:pt idx="39" formatCode="0%">
                  <c:v>0.67829675319910976</c:v>
                </c:pt>
                <c:pt idx="40" formatCode="0%">
                  <c:v>0.68210856189576607</c:v>
                </c:pt>
                <c:pt idx="41" formatCode="0%">
                  <c:v>0.68222268350374027</c:v>
                </c:pt>
                <c:pt idx="42" formatCode="0%">
                  <c:v>0.679047850407131</c:v>
                </c:pt>
                <c:pt idx="43" formatCode="0%">
                  <c:v>0.67233994947518694</c:v>
                </c:pt>
                <c:pt idx="44" formatCode="0%">
                  <c:v>0.6770424293425148</c:v>
                </c:pt>
                <c:pt idx="45" formatCode="0%">
                  <c:v>0.68110192729898378</c:v>
                </c:pt>
                <c:pt idx="46" formatCode="0%">
                  <c:v>0.68518240911539019</c:v>
                </c:pt>
                <c:pt idx="47" formatCode="0%">
                  <c:v>0.68896555412047689</c:v>
                </c:pt>
                <c:pt idx="48" formatCode="0%">
                  <c:v>0.68784129832569807</c:v>
                </c:pt>
                <c:pt idx="49" formatCode="0%">
                  <c:v>0.69543699600136188</c:v>
                </c:pt>
                <c:pt idx="50" formatCode="0%">
                  <c:v>0.69835891649918069</c:v>
                </c:pt>
                <c:pt idx="51" formatCode="0%">
                  <c:v>0.70060072853624555</c:v>
                </c:pt>
                <c:pt idx="52" formatCode="0%">
                  <c:v>0.70635253190994296</c:v>
                </c:pt>
                <c:pt idx="53" formatCode="0%">
                  <c:v>0.70526880025863647</c:v>
                </c:pt>
                <c:pt idx="54" formatCode="0%">
                  <c:v>0.70418506860732999</c:v>
                </c:pt>
                <c:pt idx="55" formatCode="0%">
                  <c:v>0.69842576980590787</c:v>
                </c:pt>
                <c:pt idx="56" formatCode="0%">
                  <c:v>0.69266647100448597</c:v>
                </c:pt>
                <c:pt idx="57" formatCode="0%">
                  <c:v>0.68819208443164825</c:v>
                </c:pt>
                <c:pt idx="58" formatCode="0%">
                  <c:v>0.68873805180192027</c:v>
                </c:pt>
                <c:pt idx="59" formatCode="0%">
                  <c:v>0.68108394835144292</c:v>
                </c:pt>
                <c:pt idx="60" formatCode="0%">
                  <c:v>0.68337219231761981</c:v>
                </c:pt>
                <c:pt idx="61" formatCode="0%">
                  <c:v>0.67701518355170232</c:v>
                </c:pt>
                <c:pt idx="62" formatCode="0%">
                  <c:v>0.67645290448854212</c:v>
                </c:pt>
                <c:pt idx="63" formatCode="0%">
                  <c:v>0.66858106095241943</c:v>
                </c:pt>
                <c:pt idx="64" formatCode="0%">
                  <c:v>0.66298985292178236</c:v>
                </c:pt>
                <c:pt idx="65" formatCode="0%">
                  <c:v>0.65878699672634866</c:v>
                </c:pt>
                <c:pt idx="66" formatCode="0%">
                  <c:v>0.6505420765589065</c:v>
                </c:pt>
                <c:pt idx="67" formatCode="0%">
                  <c:v>0.6470428099560338</c:v>
                </c:pt>
                <c:pt idx="68" formatCode="0%">
                  <c:v>0.63904897844611608</c:v>
                </c:pt>
                <c:pt idx="69" formatCode="0%">
                  <c:v>0.64475703239440896</c:v>
                </c:pt>
                <c:pt idx="70" formatCode="0%">
                  <c:v>0.64208322763443004</c:v>
                </c:pt>
                <c:pt idx="71" formatCode="0%">
                  <c:v>0.63910341262817405</c:v>
                </c:pt>
                <c:pt idx="72" formatCode="0%">
                  <c:v>0.62872755527496305</c:v>
                </c:pt>
                <c:pt idx="73" formatCode="0%">
                  <c:v>0.61929285526275601</c:v>
                </c:pt>
                <c:pt idx="74" formatCode="0%">
                  <c:v>0.61374610662460305</c:v>
                </c:pt>
                <c:pt idx="75" formatCode="0%">
                  <c:v>0.60795152187347401</c:v>
                </c:pt>
                <c:pt idx="76" formatCode="0%">
                  <c:v>0.60649698972702004</c:v>
                </c:pt>
                <c:pt idx="77" formatCode="0%">
                  <c:v>0.61578154563903797</c:v>
                </c:pt>
                <c:pt idx="78" formatCode="0%">
                  <c:v>0.62737607955932595</c:v>
                </c:pt>
                <c:pt idx="79" formatCode="0%">
                  <c:v>0.62700736522674605</c:v>
                </c:pt>
                <c:pt idx="80" formatCode="0%">
                  <c:v>0.62882995605468806</c:v>
                </c:pt>
                <c:pt idx="81" formatCode="0%">
                  <c:v>0.62743532657623302</c:v>
                </c:pt>
                <c:pt idx="82" formatCode="0%">
                  <c:v>0.6425361633300779</c:v>
                </c:pt>
                <c:pt idx="83" formatCode="0%">
                  <c:v>0.64571458101272594</c:v>
                </c:pt>
                <c:pt idx="84" formatCode="0%">
                  <c:v>0.64633065462112405</c:v>
                </c:pt>
                <c:pt idx="85" formatCode="0%">
                  <c:v>0.650016129016876</c:v>
                </c:pt>
                <c:pt idx="86" formatCode="0%">
                  <c:v>0.65442448854446411</c:v>
                </c:pt>
                <c:pt idx="87" formatCode="0%">
                  <c:v>0.65985316038131714</c:v>
                </c:pt>
                <c:pt idx="88" formatCode="0%">
                  <c:v>0.66802811622619596</c:v>
                </c:pt>
                <c:pt idx="89" formatCode="0%">
                  <c:v>0.670313000679016</c:v>
                </c:pt>
                <c:pt idx="90" formatCode="0%">
                  <c:v>0.67375773191451993</c:v>
                </c:pt>
                <c:pt idx="91" formatCode="0%">
                  <c:v>0.66447401046752907</c:v>
                </c:pt>
                <c:pt idx="92" formatCode="0%">
                  <c:v>0.66348350048065186</c:v>
                </c:pt>
                <c:pt idx="93" formatCode="0%">
                  <c:v>0.66558730602264393</c:v>
                </c:pt>
                <c:pt idx="94" formatCode="0%">
                  <c:v>0.67369800806045499</c:v>
                </c:pt>
                <c:pt idx="95" formatCode="0%">
                  <c:v>0.67417842149734508</c:v>
                </c:pt>
                <c:pt idx="96" formatCode="0%">
                  <c:v>0.67979222536086992</c:v>
                </c:pt>
                <c:pt idx="97" formatCode="0%">
                  <c:v>0.69030469655990623</c:v>
                </c:pt>
                <c:pt idx="98" formatCode="0%">
                  <c:v>0.71999448537826494</c:v>
                </c:pt>
                <c:pt idx="99" formatCode="0%">
                  <c:v>0.727669358253479</c:v>
                </c:pt>
                <c:pt idx="100" formatCode="0%">
                  <c:v>0.73254340887069713</c:v>
                </c:pt>
                <c:pt idx="101" formatCode="0%">
                  <c:v>0.73263251781463601</c:v>
                </c:pt>
                <c:pt idx="102" formatCode="0%">
                  <c:v>0.73744320869445801</c:v>
                </c:pt>
                <c:pt idx="103" formatCode="0%">
                  <c:v>0.72308248281478904</c:v>
                </c:pt>
                <c:pt idx="104" formatCode="0%">
                  <c:v>0.72183471918106101</c:v>
                </c:pt>
              </c:numCache>
            </c:numRef>
          </c:val>
          <c:smooth val="0"/>
          <c:extLst>
            <c:ext xmlns:c16="http://schemas.microsoft.com/office/drawing/2014/chart" uri="{C3380CC4-5D6E-409C-BE32-E72D297353CC}">
              <c16:uniqueId val="{00000000-B141-4F85-B87E-86ED9166637C}"/>
            </c:ext>
          </c:extLst>
        </c:ser>
        <c:ser>
          <c:idx val="0"/>
          <c:order val="1"/>
          <c:spPr>
            <a:ln w="12700">
              <a:solidFill>
                <a:schemeClr val="tx1"/>
              </a:solidFill>
            </a:ln>
            <a:effectLst/>
          </c:spPr>
          <c:marker>
            <c:symbol val="triangle"/>
            <c:size val="9"/>
            <c:spPr>
              <a:solidFill>
                <a:schemeClr val="tx2">
                  <a:lumMod val="40000"/>
                  <a:lumOff val="60000"/>
                </a:schemeClr>
              </a:solidFill>
              <a:ln>
                <a:solidFill>
                  <a:schemeClr val="tx1"/>
                </a:solidFill>
              </a:ln>
              <a:effectLst/>
            </c:spPr>
          </c:marker>
          <c:cat>
            <c:numRef>
              <c:f>DataF5!$A$4:$A$114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numCache>
            </c:numRef>
          </c:cat>
          <c:val>
            <c:numRef>
              <c:f>DataF5!$E$4:$E$117</c:f>
              <c:numCache>
                <c:formatCode>General</c:formatCode>
                <c:ptCount val="114"/>
                <c:pt idx="3" formatCode="0%">
                  <c:v>0.92573257446289103</c:v>
                </c:pt>
                <c:pt idx="4" formatCode="0%">
                  <c:v>0.92965545654296899</c:v>
                </c:pt>
                <c:pt idx="9" formatCode="0%">
                  <c:v>0.88534126281738301</c:v>
                </c:pt>
                <c:pt idx="10" formatCode="0%">
                  <c:v>0.87973846435546899</c:v>
                </c:pt>
                <c:pt idx="11" formatCode="0%">
                  <c:v>0.88178054809570305</c:v>
                </c:pt>
                <c:pt idx="12" formatCode="0%">
                  <c:v>0.88824607849121096</c:v>
                </c:pt>
                <c:pt idx="13" formatCode="0%">
                  <c:v>0.88330375671386696</c:v>
                </c:pt>
                <c:pt idx="14" formatCode="0%">
                  <c:v>0.87929267883300799</c:v>
                </c:pt>
                <c:pt idx="15" formatCode="0%">
                  <c:v>0.88164772033691396</c:v>
                </c:pt>
                <c:pt idx="16" formatCode="0%">
                  <c:v>0.87211715698242198</c:v>
                </c:pt>
                <c:pt idx="17" formatCode="0%">
                  <c:v>0.87982826232910205</c:v>
                </c:pt>
                <c:pt idx="18" formatCode="0%">
                  <c:v>0.86682701110839799</c:v>
                </c:pt>
                <c:pt idx="19" formatCode="0%">
                  <c:v>0.87070228576660202</c:v>
                </c:pt>
                <c:pt idx="20" formatCode="0%">
                  <c:v>0.86131057739257799</c:v>
                </c:pt>
                <c:pt idx="21" formatCode="0%">
                  <c:v>0.85807365417480497</c:v>
                </c:pt>
                <c:pt idx="22" formatCode="0%">
                  <c:v>0.85741775512695295</c:v>
                </c:pt>
                <c:pt idx="23" formatCode="0%">
                  <c:v>0.864070663452148</c:v>
                </c:pt>
                <c:pt idx="24" formatCode="0%">
                  <c:v>0.861165924072266</c:v>
                </c:pt>
                <c:pt idx="25" formatCode="0%">
                  <c:v>0.85872962951660203</c:v>
                </c:pt>
                <c:pt idx="26" formatCode="0%">
                  <c:v>0.85163200378418003</c:v>
                </c:pt>
                <c:pt idx="27" formatCode="0%">
                  <c:v>0.85470039367675799</c:v>
                </c:pt>
                <c:pt idx="28" formatCode="0%">
                  <c:v>0.85012535095214803</c:v>
                </c:pt>
                <c:pt idx="29" formatCode="0%">
                  <c:v>0.84289375305175795</c:v>
                </c:pt>
                <c:pt idx="30" formatCode="0%">
                  <c:v>0.83811492919921904</c:v>
                </c:pt>
                <c:pt idx="31" formatCode="0%">
                  <c:v>0.82855720520019505</c:v>
                </c:pt>
                <c:pt idx="36" formatCode="0%">
                  <c:v>0.83511634826660197</c:v>
                </c:pt>
                <c:pt idx="37" formatCode="0%">
                  <c:v>0.829775314331055</c:v>
                </c:pt>
                <c:pt idx="38" formatCode="0%">
                  <c:v>0.83099349975585901</c:v>
                </c:pt>
                <c:pt idx="39" formatCode="0%">
                  <c:v>0.81768768310546902</c:v>
                </c:pt>
                <c:pt idx="40" formatCode="0%">
                  <c:v>0.79941551208496098</c:v>
                </c:pt>
                <c:pt idx="41" formatCode="0%">
                  <c:v>0.78301742553710896</c:v>
                </c:pt>
                <c:pt idx="42" formatCode="0%">
                  <c:v>0.77486534118652295</c:v>
                </c:pt>
                <c:pt idx="43" formatCode="0%">
                  <c:v>0.76933677673339795</c:v>
                </c:pt>
                <c:pt idx="44" formatCode="0%">
                  <c:v>0.76624458312988297</c:v>
                </c:pt>
                <c:pt idx="45" formatCode="0%">
                  <c:v>0.75321983337402298</c:v>
                </c:pt>
                <c:pt idx="46" formatCode="0%">
                  <c:v>0.73953918457031298</c:v>
                </c:pt>
                <c:pt idx="47" formatCode="0%">
                  <c:v>0.72417190551757804</c:v>
                </c:pt>
                <c:pt idx="48" formatCode="0%">
                  <c:v>0.72042373657226599</c:v>
                </c:pt>
                <c:pt idx="49" formatCode="0%">
                  <c:v>0.71639450073242195</c:v>
                </c:pt>
                <c:pt idx="50" formatCode="0%">
                  <c:v>0.70541389465332005</c:v>
                </c:pt>
                <c:pt idx="51" formatCode="0%">
                  <c:v>0.69359962463378899</c:v>
                </c:pt>
                <c:pt idx="52" formatCode="0%">
                  <c:v>0.67349678039550798</c:v>
                </c:pt>
                <c:pt idx="53" formatCode="0%">
                  <c:v>0.67945976257324203</c:v>
                </c:pt>
                <c:pt idx="54" formatCode="0%">
                  <c:v>0.68493743896484405</c:v>
                </c:pt>
                <c:pt idx="55" formatCode="0%">
                  <c:v>0.68159248352050805</c:v>
                </c:pt>
                <c:pt idx="56" formatCode="0%">
                  <c:v>0.66289489746093799</c:v>
                </c:pt>
                <c:pt idx="57" formatCode="0%">
                  <c:v>0.66712905883789098</c:v>
                </c:pt>
                <c:pt idx="58" formatCode="0%">
                  <c:v>0.67358558654785206</c:v>
                </c:pt>
                <c:pt idx="59" formatCode="0%">
                  <c:v>0.64605384826660195</c:v>
                </c:pt>
                <c:pt idx="60" formatCode="0%">
                  <c:v>0.64461517333984397</c:v>
                </c:pt>
                <c:pt idx="61" formatCode="0%">
                  <c:v>0.63398857116699203</c:v>
                </c:pt>
                <c:pt idx="62" formatCode="0%">
                  <c:v>0.65987777709960904</c:v>
                </c:pt>
                <c:pt idx="63" formatCode="0%">
                  <c:v>0.63403190612793003</c:v>
                </c:pt>
                <c:pt idx="64" formatCode="0%">
                  <c:v>0.61041164398193404</c:v>
                </c:pt>
                <c:pt idx="65" formatCode="0%">
                  <c:v>0.586549034118652</c:v>
                </c:pt>
                <c:pt idx="66" formatCode="0%">
                  <c:v>0.60951808929443396</c:v>
                </c:pt>
                <c:pt idx="67" formatCode="0%">
                  <c:v>0.57665588378906296</c:v>
                </c:pt>
                <c:pt idx="68" formatCode="0%">
                  <c:v>0.58840881347656204</c:v>
                </c:pt>
                <c:pt idx="69" formatCode="0%">
                  <c:v>0.54024837493896505</c:v>
                </c:pt>
                <c:pt idx="70" formatCode="0%">
                  <c:v>0.521030158996582</c:v>
                </c:pt>
                <c:pt idx="71" formatCode="0%">
                  <c:v>0.53165088653564496</c:v>
                </c:pt>
                <c:pt idx="72" formatCode="0%">
                  <c:v>0.51228263854980505</c:v>
                </c:pt>
                <c:pt idx="73" formatCode="0%">
                  <c:v>0.506638832092285</c:v>
                </c:pt>
                <c:pt idx="74" formatCode="0%">
                  <c:v>0.46705844879150399</c:v>
                </c:pt>
                <c:pt idx="75" formatCode="0%">
                  <c:v>0.48681293487548799</c:v>
                </c:pt>
                <c:pt idx="76" formatCode="0%">
                  <c:v>0.48824001312255899</c:v>
                </c:pt>
                <c:pt idx="77" formatCode="0%">
                  <c:v>0.50358818054199195</c:v>
                </c:pt>
                <c:pt idx="78" formatCode="0%">
                  <c:v>0.48185375213623</c:v>
                </c:pt>
                <c:pt idx="79" formatCode="0%">
                  <c:v>0.48526416778564502</c:v>
                </c:pt>
                <c:pt idx="80" formatCode="0%">
                  <c:v>0.45985729217529298</c:v>
                </c:pt>
                <c:pt idx="81" formatCode="0%">
                  <c:v>0.45589118957519498</c:v>
                </c:pt>
                <c:pt idx="82" formatCode="0%">
                  <c:v>0.47995822906494101</c:v>
                </c:pt>
                <c:pt idx="83" formatCode="0%">
                  <c:v>0.498296165466309</c:v>
                </c:pt>
                <c:pt idx="84" formatCode="0%">
                  <c:v>0.49545337677001999</c:v>
                </c:pt>
                <c:pt idx="85" formatCode="0%">
                  <c:v>0.46916976928710902</c:v>
                </c:pt>
                <c:pt idx="86" formatCode="0%">
                  <c:v>0.48378795623779303</c:v>
                </c:pt>
                <c:pt idx="87" formatCode="0%">
                  <c:v>0.515730209350586</c:v>
                </c:pt>
                <c:pt idx="88" formatCode="0%">
                  <c:v>0.51886837005615205</c:v>
                </c:pt>
                <c:pt idx="89" formatCode="0%">
                  <c:v>0.50071971893310596</c:v>
                </c:pt>
                <c:pt idx="90" formatCode="0%">
                  <c:v>0.50555076599121096</c:v>
                </c:pt>
                <c:pt idx="91" formatCode="0%">
                  <c:v>0.50239955902099598</c:v>
                </c:pt>
                <c:pt idx="92" formatCode="0%">
                  <c:v>0.508456230163574</c:v>
                </c:pt>
                <c:pt idx="93" formatCode="0%">
                  <c:v>0.50255298614501998</c:v>
                </c:pt>
                <c:pt idx="95" formatCode="0%">
                  <c:v>0.51189144134521503</c:v>
                </c:pt>
                <c:pt idx="96" formatCode="0%">
                  <c:v>0.51977294921874995</c:v>
                </c:pt>
                <c:pt idx="99" formatCode="0%">
                  <c:v>0.54013488769531204</c:v>
                </c:pt>
                <c:pt idx="102" formatCode="0%">
                  <c:v>0.51916015625</c:v>
                </c:pt>
              </c:numCache>
            </c:numRef>
          </c:val>
          <c:smooth val="0"/>
          <c:extLst>
            <c:ext xmlns:c16="http://schemas.microsoft.com/office/drawing/2014/chart" uri="{C3380CC4-5D6E-409C-BE32-E72D297353CC}">
              <c16:uniqueId val="{00000001-B141-4F85-B87E-86ED9166637C}"/>
            </c:ext>
          </c:extLst>
        </c:ser>
        <c:ser>
          <c:idx val="2"/>
          <c:order val="2"/>
          <c:spPr>
            <a:ln w="12700">
              <a:solidFill>
                <a:schemeClr val="tx1"/>
              </a:solidFill>
            </a:ln>
            <a:effectLst/>
          </c:spPr>
          <c:marker>
            <c:symbol val="triangle"/>
            <c:size val="8"/>
            <c:spPr>
              <a:solidFill>
                <a:schemeClr val="accent2">
                  <a:lumMod val="40000"/>
                  <a:lumOff val="60000"/>
                </a:schemeClr>
              </a:solidFill>
              <a:ln w="3175">
                <a:solidFill>
                  <a:schemeClr val="tx1"/>
                </a:solidFill>
              </a:ln>
              <a:effectLst/>
            </c:spPr>
          </c:marker>
          <c:cat>
            <c:numRef>
              <c:f>DataF5!$A$4:$A$114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numCache>
            </c:numRef>
          </c:cat>
          <c:val>
            <c:numRef>
              <c:f>DataF5!$C$4:$C$117</c:f>
              <c:numCache>
                <c:formatCode>General</c:formatCode>
                <c:ptCount val="114"/>
                <c:pt idx="3" formatCode="0%">
                  <c:v>0.84903019999999996</c:v>
                </c:pt>
                <c:pt idx="4" formatCode="0%">
                  <c:v>0.84907359000000004</c:v>
                </c:pt>
                <c:pt idx="5" formatCode="0%">
                  <c:v>0.84342866999999999</c:v>
                </c:pt>
                <c:pt idx="6" formatCode="0%">
                  <c:v>0.84303671000000002</c:v>
                </c:pt>
                <c:pt idx="7" formatCode="0%">
                  <c:v>0.84225178000000001</c:v>
                </c:pt>
                <c:pt idx="8" formatCode="0%">
                  <c:v>0.83841341999999996</c:v>
                </c:pt>
                <c:pt idx="9" formatCode="0%">
                  <c:v>0.83334118000000001</c:v>
                </c:pt>
                <c:pt idx="10" formatCode="0%">
                  <c:v>0.82293212000000004</c:v>
                </c:pt>
                <c:pt idx="11" formatCode="0%">
                  <c:v>0.81569588000000004</c:v>
                </c:pt>
                <c:pt idx="12" formatCode="0%">
                  <c:v>0.80957168000000002</c:v>
                </c:pt>
                <c:pt idx="13" formatCode="0%">
                  <c:v>0.80484407999999996</c:v>
                </c:pt>
                <c:pt idx="14" formatCode="0%">
                  <c:v>0.80336010000000002</c:v>
                </c:pt>
                <c:pt idx="15" formatCode="0%">
                  <c:v>0.78683161999999995</c:v>
                </c:pt>
                <c:pt idx="16" formatCode="0%">
                  <c:v>0.78708880999999997</c:v>
                </c:pt>
                <c:pt idx="17" formatCode="0%">
                  <c:v>0.79804896999999997</c:v>
                </c:pt>
                <c:pt idx="19" formatCode="0%">
                  <c:v>0.80265682999999999</c:v>
                </c:pt>
                <c:pt idx="20" formatCode="0%">
                  <c:v>0.80225581000000001</c:v>
                </c:pt>
                <c:pt idx="21" formatCode="0%">
                  <c:v>0.78757292000000001</c:v>
                </c:pt>
                <c:pt idx="22" formatCode="0%">
                  <c:v>0.7796554</c:v>
                </c:pt>
                <c:pt idx="23" formatCode="0%">
                  <c:v>0.78115528999999995</c:v>
                </c:pt>
                <c:pt idx="25" formatCode="0%">
                  <c:v>0.77223933</c:v>
                </c:pt>
                <c:pt idx="26" formatCode="0%">
                  <c:v>0.76686728000000004</c:v>
                </c:pt>
                <c:pt idx="27" formatCode="0%">
                  <c:v>0.76381259999999995</c:v>
                </c:pt>
                <c:pt idx="28" formatCode="0%">
                  <c:v>0.74733388000000001</c:v>
                </c:pt>
                <c:pt idx="29" formatCode="0%">
                  <c:v>0.75572771000000005</c:v>
                </c:pt>
                <c:pt idx="30" formatCode="0%">
                  <c:v>0.72407991000000005</c:v>
                </c:pt>
                <c:pt idx="31" formatCode="0%">
                  <c:v>0.73235296999999999</c:v>
                </c:pt>
                <c:pt idx="32" formatCode="0%">
                  <c:v>0.74343872</c:v>
                </c:pt>
                <c:pt idx="33" formatCode="0%">
                  <c:v>0.76392221000000005</c:v>
                </c:pt>
                <c:pt idx="34" formatCode="0%">
                  <c:v>0.75842827999999995</c:v>
                </c:pt>
                <c:pt idx="35" formatCode="0%">
                  <c:v>0.73745543000000002</c:v>
                </c:pt>
                <c:pt idx="36" formatCode="0%">
                  <c:v>0.69750392000000005</c:v>
                </c:pt>
                <c:pt idx="37" formatCode="0%">
                  <c:v>0.68819582000000001</c:v>
                </c:pt>
                <c:pt idx="38" formatCode="0%">
                  <c:v>0.69914359000000004</c:v>
                </c:pt>
                <c:pt idx="39" formatCode="0%">
                  <c:v>0.71519737999999999</c:v>
                </c:pt>
                <c:pt idx="40" formatCode="0%">
                  <c:v>0.72239666999999996</c:v>
                </c:pt>
                <c:pt idx="41" formatCode="0%">
                  <c:v>0.69978081999999997</c:v>
                </c:pt>
                <c:pt idx="42" formatCode="0%">
                  <c:v>0.72326051999999996</c:v>
                </c:pt>
                <c:pt idx="43" formatCode="0%">
                  <c:v>0.72844237000000001</c:v>
                </c:pt>
                <c:pt idx="44" formatCode="0%">
                  <c:v>0.70854229000000002</c:v>
                </c:pt>
                <c:pt idx="45" formatCode="0%">
                  <c:v>0.70573311999999999</c:v>
                </c:pt>
                <c:pt idx="46" formatCode="0%">
                  <c:v>0.69950873000000002</c:v>
                </c:pt>
                <c:pt idx="47" formatCode="0%">
                  <c:v>0.70624231999999998</c:v>
                </c:pt>
                <c:pt idx="48" formatCode="0%">
                  <c:v>0.69166218999999995</c:v>
                </c:pt>
                <c:pt idx="49" formatCode="0%">
                  <c:v>0.70720601000000005</c:v>
                </c:pt>
                <c:pt idx="50" formatCode="0%">
                  <c:v>0.71097142000000002</c:v>
                </c:pt>
                <c:pt idx="52" formatCode="0%">
                  <c:v>0.70599358999999995</c:v>
                </c:pt>
                <c:pt idx="54" formatCode="0%">
                  <c:v>0.72894281000000005</c:v>
                </c:pt>
                <c:pt idx="55" formatCode="0%">
                  <c:v>0.71577018000000003</c:v>
                </c:pt>
                <c:pt idx="56" formatCode="0%">
                  <c:v>0.69428778000000002</c:v>
                </c:pt>
                <c:pt idx="57" formatCode="0%">
                  <c:v>0.67285490000000003</c:v>
                </c:pt>
                <c:pt idx="58" formatCode="0%">
                  <c:v>0.62462388999999996</c:v>
                </c:pt>
                <c:pt idx="59" formatCode="0%">
                  <c:v>0.58759450999999996</c:v>
                </c:pt>
                <c:pt idx="60" formatCode="0%">
                  <c:v>0.58164912000000002</c:v>
                </c:pt>
                <c:pt idx="61" formatCode="0%">
                  <c:v>0.57295191000000001</c:v>
                </c:pt>
                <c:pt idx="62" formatCode="0%">
                  <c:v>0.57104421000000005</c:v>
                </c:pt>
                <c:pt idx="63" formatCode="0%">
                  <c:v>0.56873631000000002</c:v>
                </c:pt>
                <c:pt idx="64" formatCode="0%">
                  <c:v>0.55738418999999995</c:v>
                </c:pt>
                <c:pt idx="65" formatCode="0%">
                  <c:v>0.54928940999999998</c:v>
                </c:pt>
                <c:pt idx="66" formatCode="0%">
                  <c:v>0.54128361000000003</c:v>
                </c:pt>
                <c:pt idx="67" formatCode="0%">
                  <c:v>0.53241466999999998</c:v>
                </c:pt>
                <c:pt idx="68" formatCode="0%">
                  <c:v>0.52465581999999999</c:v>
                </c:pt>
                <c:pt idx="69" formatCode="0%">
                  <c:v>0.51912581999999996</c:v>
                </c:pt>
                <c:pt idx="70" formatCode="0%">
                  <c:v>0.51645779999999997</c:v>
                </c:pt>
                <c:pt idx="71" formatCode="0%">
                  <c:v>0.50909048000000001</c:v>
                </c:pt>
                <c:pt idx="72" formatCode="0%">
                  <c:v>0.50245392</c:v>
                </c:pt>
                <c:pt idx="73" formatCode="0%">
                  <c:v>0.50010191999999998</c:v>
                </c:pt>
                <c:pt idx="74" formatCode="0%">
                  <c:v>0.49975359000000003</c:v>
                </c:pt>
                <c:pt idx="75" formatCode="0%">
                  <c:v>0.50137149999999997</c:v>
                </c:pt>
                <c:pt idx="76" formatCode="0%">
                  <c:v>0.50565808999999995</c:v>
                </c:pt>
                <c:pt idx="77" formatCode="0%">
                  <c:v>0.50498860999999995</c:v>
                </c:pt>
                <c:pt idx="78" formatCode="0%">
                  <c:v>0.50490056999999999</c:v>
                </c:pt>
                <c:pt idx="79" formatCode="0%">
                  <c:v>0.50755841000000002</c:v>
                </c:pt>
                <c:pt idx="80" formatCode="0%">
                  <c:v>0.50271708000000004</c:v>
                </c:pt>
                <c:pt idx="81" formatCode="0%">
                  <c:v>0.50654237999999996</c:v>
                </c:pt>
                <c:pt idx="82" formatCode="0%">
                  <c:v>0.51005297999999999</c:v>
                </c:pt>
                <c:pt idx="83" formatCode="0%">
                  <c:v>0.51213211000000003</c:v>
                </c:pt>
                <c:pt idx="84" formatCode="0%">
                  <c:v>0.51199359</c:v>
                </c:pt>
                <c:pt idx="85" formatCode="0%">
                  <c:v>0.51116651000000002</c:v>
                </c:pt>
                <c:pt idx="86" formatCode="0%">
                  <c:v>0.54006927999999998</c:v>
                </c:pt>
                <c:pt idx="87" formatCode="0%">
                  <c:v>0.55238478999999996</c:v>
                </c:pt>
                <c:pt idx="88" formatCode="0%">
                  <c:v>0.56328427999999997</c:v>
                </c:pt>
                <c:pt idx="89" formatCode="0%">
                  <c:v>0.56875861000000005</c:v>
                </c:pt>
                <c:pt idx="90" formatCode="0%">
                  <c:v>0.57056247999999998</c:v>
                </c:pt>
                <c:pt idx="91" formatCode="0%">
                  <c:v>0.56108272000000003</c:v>
                </c:pt>
                <c:pt idx="92" formatCode="0%">
                  <c:v>0.54605693</c:v>
                </c:pt>
                <c:pt idx="93" formatCode="0%">
                  <c:v>0.53840887999999998</c:v>
                </c:pt>
                <c:pt idx="94" formatCode="0%">
                  <c:v>0.52969909000000004</c:v>
                </c:pt>
                <c:pt idx="95" formatCode="0%">
                  <c:v>0.52372819000000004</c:v>
                </c:pt>
                <c:pt idx="96" formatCode="0%">
                  <c:v>0.52814662000000001</c:v>
                </c:pt>
                <c:pt idx="97" formatCode="0%">
                  <c:v>0.53588831000000003</c:v>
                </c:pt>
                <c:pt idx="98" formatCode="0%">
                  <c:v>0.53203440000000002</c:v>
                </c:pt>
                <c:pt idx="99" formatCode="0%">
                  <c:v>0.54052591000000005</c:v>
                </c:pt>
                <c:pt idx="100" formatCode="0%">
                  <c:v>0.55913639000000004</c:v>
                </c:pt>
                <c:pt idx="101" formatCode="0%">
                  <c:v>0.55074179000000001</c:v>
                </c:pt>
                <c:pt idx="102" formatCode="0%">
                  <c:v>0.54512137000000005</c:v>
                </c:pt>
                <c:pt idx="103" formatCode="0%">
                  <c:v>0.54851592000000005</c:v>
                </c:pt>
                <c:pt idx="104" formatCode="0%">
                  <c:v>0.55276471000000005</c:v>
                </c:pt>
              </c:numCache>
            </c:numRef>
          </c:val>
          <c:smooth val="0"/>
          <c:extLst>
            <c:ext xmlns:c16="http://schemas.microsoft.com/office/drawing/2014/chart" uri="{C3380CC4-5D6E-409C-BE32-E72D297353CC}">
              <c16:uniqueId val="{00000002-B141-4F85-B87E-86ED9166637C}"/>
            </c:ext>
          </c:extLst>
        </c:ser>
        <c:ser>
          <c:idx val="3"/>
          <c:order val="3"/>
          <c:spPr>
            <a:ln w="12700">
              <a:solidFill>
                <a:schemeClr val="accent3">
                  <a:lumMod val="75000"/>
                </a:schemeClr>
              </a:solidFill>
            </a:ln>
            <a:effectLst/>
          </c:spPr>
          <c:marker>
            <c:symbol val="circle"/>
            <c:size val="8"/>
            <c:spPr>
              <a:solidFill>
                <a:schemeClr val="accent3">
                  <a:lumMod val="75000"/>
                </a:schemeClr>
              </a:solidFill>
              <a:ln w="3175">
                <a:solidFill>
                  <a:schemeClr val="tx1"/>
                </a:solidFill>
              </a:ln>
              <a:effectLst/>
            </c:spPr>
          </c:marker>
          <c:cat>
            <c:numRef>
              <c:f>DataF5!$A$4:$A$114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numCache>
            </c:numRef>
          </c:cat>
          <c:val>
            <c:numRef>
              <c:f>DataF5!$D$4:$D$117</c:f>
              <c:numCache>
                <c:formatCode>General</c:formatCode>
                <c:ptCount val="114"/>
                <c:pt idx="85" formatCode="0%">
                  <c:v>0.52553659793920804</c:v>
                </c:pt>
                <c:pt idx="86" formatCode="0%">
                  <c:v>0.54409099649637904</c:v>
                </c:pt>
                <c:pt idx="87" formatCode="0%">
                  <c:v>0.59565450181253299</c:v>
                </c:pt>
                <c:pt idx="88" formatCode="0%">
                  <c:v>0.62404166487976898</c:v>
                </c:pt>
                <c:pt idx="89" formatCode="0%">
                  <c:v>0.657416204921901</c:v>
                </c:pt>
                <c:pt idx="90" formatCode="0%">
                  <c:v>0.64647481730207801</c:v>
                </c:pt>
                <c:pt idx="91" formatCode="0%">
                  <c:v>0.66741356486454595</c:v>
                </c:pt>
                <c:pt idx="92" formatCode="0%">
                  <c:v>0.64301335974596396</c:v>
                </c:pt>
                <c:pt idx="93" formatCode="0%">
                  <c:v>0.66709019104018796</c:v>
                </c:pt>
                <c:pt idx="94" formatCode="0%">
                  <c:v>0.67024151468649495</c:v>
                </c:pt>
                <c:pt idx="95" formatCode="0%">
                  <c:v>0.65711611858569097</c:v>
                </c:pt>
                <c:pt idx="96" formatCode="0%">
                  <c:v>0.63834921456873395</c:v>
                </c:pt>
                <c:pt idx="97" formatCode="0%">
                  <c:v>0.63857039646245495</c:v>
                </c:pt>
                <c:pt idx="98" formatCode="0%">
                  <c:v>0.66442555817775395</c:v>
                </c:pt>
                <c:pt idx="99" formatCode="0%">
                  <c:v>0.62877707183361098</c:v>
                </c:pt>
                <c:pt idx="100" formatCode="0%">
                  <c:v>0.65987944300286505</c:v>
                </c:pt>
                <c:pt idx="101" formatCode="0%">
                  <c:v>0.68310518353246197</c:v>
                </c:pt>
                <c:pt idx="102" formatCode="0%">
                  <c:v>0.67931338748894599</c:v>
                </c:pt>
                <c:pt idx="103" formatCode="0%">
                  <c:v>0.67854140396229901</c:v>
                </c:pt>
                <c:pt idx="104" formatCode="0%">
                  <c:v>0.684877928812057</c:v>
                </c:pt>
                <c:pt idx="105" formatCode="0%">
                  <c:v>0.71322152274660799</c:v>
                </c:pt>
              </c:numCache>
            </c:numRef>
          </c:val>
          <c:smooth val="0"/>
          <c:extLst>
            <c:ext xmlns:c16="http://schemas.microsoft.com/office/drawing/2014/chart" uri="{C3380CC4-5D6E-409C-BE32-E72D297353CC}">
              <c16:uniqueId val="{00000003-B141-4F85-B87E-86ED9166637C}"/>
            </c:ext>
          </c:extLst>
        </c:ser>
        <c:ser>
          <c:idx val="4"/>
          <c:order val="4"/>
          <c:spPr>
            <a:ln w="12700">
              <a:solidFill>
                <a:schemeClr val="accent6">
                  <a:lumMod val="75000"/>
                </a:schemeClr>
              </a:solidFill>
            </a:ln>
            <a:effectLst/>
          </c:spPr>
          <c:marker>
            <c:symbol val="diamond"/>
            <c:size val="8"/>
            <c:spPr>
              <a:solidFill>
                <a:schemeClr val="accent6">
                  <a:lumMod val="75000"/>
                </a:schemeClr>
              </a:solidFill>
              <a:ln>
                <a:solidFill>
                  <a:schemeClr val="tx1"/>
                </a:solidFill>
              </a:ln>
              <a:effectLst/>
            </c:spPr>
          </c:marker>
          <c:cat>
            <c:numRef>
              <c:f>DataF5!$A$4:$A$114</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numCache>
            </c:numRef>
          </c:cat>
          <c:val>
            <c:numRef>
              <c:f>DataF5!$B$4:$B$117</c:f>
              <c:numCache>
                <c:formatCode>General</c:formatCode>
                <c:ptCount val="114"/>
                <c:pt idx="85" formatCode="0%">
                  <c:v>0.40810629729999998</c:v>
                </c:pt>
                <c:pt idx="86" formatCode="0%">
                  <c:v>0.430038482</c:v>
                </c:pt>
                <c:pt idx="87" formatCode="0%">
                  <c:v>0.44641423229999999</c:v>
                </c:pt>
                <c:pt idx="88" formatCode="0%">
                  <c:v>0.45910784599999999</c:v>
                </c:pt>
                <c:pt idx="89" formatCode="0%">
                  <c:v>0.469235599</c:v>
                </c:pt>
                <c:pt idx="90" formatCode="0%">
                  <c:v>0.47750416400000001</c:v>
                </c:pt>
                <c:pt idx="91" formatCode="0%">
                  <c:v>0.4843823612</c:v>
                </c:pt>
                <c:pt idx="92" formatCode="0%">
                  <c:v>0.49019375440000001</c:v>
                </c:pt>
                <c:pt idx="93" formatCode="0%">
                  <c:v>0.49029678110000002</c:v>
                </c:pt>
                <c:pt idx="94" formatCode="0%">
                  <c:v>0.50614482159999996</c:v>
                </c:pt>
                <c:pt idx="95" formatCode="0%">
                  <c:v>0.52294331790000004</c:v>
                </c:pt>
                <c:pt idx="96" formatCode="0%">
                  <c:v>0.53935301300000005</c:v>
                </c:pt>
                <c:pt idx="97" formatCode="0%">
                  <c:v>0.55819779629999999</c:v>
                </c:pt>
                <c:pt idx="98" formatCode="0%">
                  <c:v>0.56917029620000004</c:v>
                </c:pt>
                <c:pt idx="99" formatCode="0%">
                  <c:v>0.58202731610000003</c:v>
                </c:pt>
                <c:pt idx="100" formatCode="0%">
                  <c:v>0.62758243079999998</c:v>
                </c:pt>
                <c:pt idx="101" formatCode="0%">
                  <c:v>0.66712719200000004</c:v>
                </c:pt>
                <c:pt idx="102" formatCode="0%">
                  <c:v>0.66524803639999996</c:v>
                </c:pt>
                <c:pt idx="103" formatCode="0%">
                  <c:v>0.66562438010000002</c:v>
                </c:pt>
                <c:pt idx="104" formatCode="0%">
                  <c:v>0.66739559169999996</c:v>
                </c:pt>
                <c:pt idx="105" formatCode="0%">
                  <c:v>0.67408591510000004</c:v>
                </c:pt>
              </c:numCache>
            </c:numRef>
          </c:val>
          <c:smooth val="0"/>
          <c:extLst>
            <c:ext xmlns:c16="http://schemas.microsoft.com/office/drawing/2014/chart" uri="{C3380CC4-5D6E-409C-BE32-E72D297353CC}">
              <c16:uniqueId val="{00000004-B141-4F85-B87E-86ED9166637C}"/>
            </c:ext>
          </c:extLst>
        </c:ser>
        <c:dLbls>
          <c:showLegendKey val="0"/>
          <c:showVal val="0"/>
          <c:showCatName val="0"/>
          <c:showSerName val="0"/>
          <c:showPercent val="0"/>
          <c:showBubbleSize val="0"/>
        </c:dLbls>
        <c:marker val="1"/>
        <c:smooth val="0"/>
        <c:axId val="2139399880"/>
        <c:axId val="2139394600"/>
      </c:lineChart>
      <c:catAx>
        <c:axId val="2139399880"/>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394600"/>
        <c:crosses val="autoZero"/>
        <c:auto val="1"/>
        <c:lblAlgn val="ctr"/>
        <c:lblOffset val="100"/>
        <c:tickLblSkip val="10"/>
        <c:tickMarkSkip val="10"/>
        <c:noMultiLvlLbl val="0"/>
      </c:catAx>
      <c:valAx>
        <c:axId val="2139394600"/>
        <c:scaling>
          <c:orientation val="minMax"/>
          <c:max val="1"/>
          <c:min val="0.4"/>
        </c:scaling>
        <c:delete val="0"/>
        <c:axPos val="l"/>
        <c:numFmt formatCode="0%" sourceLinked="0"/>
        <c:majorTickMark val="none"/>
        <c:minorTickMark val="none"/>
        <c:tickLblPos val="nextTo"/>
        <c:crossAx val="2139399880"/>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World wealth inequality</a:t>
            </a:r>
          </a:p>
          <a:p>
            <a:pPr>
              <a:defRPr/>
            </a:pPr>
            <a:r>
              <a:rPr lang="fr-FR" sz="2000" b="0"/>
              <a:t>(USA + Europe + China)</a:t>
            </a:r>
          </a:p>
        </c:rich>
      </c:tx>
      <c:layout>
        <c:manualLayout>
          <c:xMode val="edge"/>
          <c:yMode val="edge"/>
          <c:x val="0.38920921551472698"/>
          <c:y val="0"/>
        </c:manualLayout>
      </c:layout>
      <c:overlay val="0"/>
    </c:title>
    <c:autoTitleDeleted val="0"/>
    <c:plotArea>
      <c:layout>
        <c:manualLayout>
          <c:layoutTarget val="inner"/>
          <c:xMode val="edge"/>
          <c:yMode val="edge"/>
          <c:x val="8.9447148290038803E-2"/>
          <c:y val="0.112477141337725"/>
          <c:w val="0.90145113299199697"/>
          <c:h val="0.768692467363148"/>
        </c:manualLayout>
      </c:layout>
      <c:lineChart>
        <c:grouping val="standard"/>
        <c:varyColors val="0"/>
        <c:ser>
          <c:idx val="0"/>
          <c:order val="0"/>
          <c:spPr>
            <a:ln w="12700">
              <a:solidFill>
                <a:schemeClr val="tx1"/>
              </a:solidFill>
            </a:ln>
            <a:effectLst/>
          </c:spPr>
          <c:marker>
            <c:symbol val="triangle"/>
            <c:size val="12"/>
            <c:spPr>
              <a:solidFill>
                <a:schemeClr val="tx2">
                  <a:lumMod val="40000"/>
                  <a:lumOff val="60000"/>
                </a:schemeClr>
              </a:solidFill>
              <a:ln>
                <a:solidFill>
                  <a:schemeClr val="tx1"/>
                </a:solidFill>
              </a:ln>
              <a:effectLst/>
            </c:spPr>
          </c:marker>
          <c:cat>
            <c:numRef>
              <c:f>DataF6!$A$4:$A$44</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DataF6!$B$4:$B$44</c:f>
              <c:numCache>
                <c:formatCode>0%</c:formatCode>
                <c:ptCount val="41"/>
                <c:pt idx="0">
                  <c:v>0.27872229999999998</c:v>
                </c:pt>
                <c:pt idx="1">
                  <c:v>0.27467199999999997</c:v>
                </c:pt>
                <c:pt idx="2">
                  <c:v>0.2706981</c:v>
                </c:pt>
                <c:pt idx="3">
                  <c:v>0.26726320000000003</c:v>
                </c:pt>
                <c:pt idx="4">
                  <c:v>0.2571367</c:v>
                </c:pt>
                <c:pt idx="5">
                  <c:v>0.25924330000000001</c:v>
                </c:pt>
                <c:pt idx="6">
                  <c:v>0.26262619999999998</c:v>
                </c:pt>
                <c:pt idx="7">
                  <c:v>0.26947340000000003</c:v>
                </c:pt>
                <c:pt idx="8">
                  <c:v>0.2663469</c:v>
                </c:pt>
                <c:pt idx="9">
                  <c:v>0.27215080000000003</c:v>
                </c:pt>
                <c:pt idx="10">
                  <c:v>0.27071899999999999</c:v>
                </c:pt>
                <c:pt idx="11">
                  <c:v>0.2738796</c:v>
                </c:pt>
                <c:pt idx="12">
                  <c:v>0.28511389999999998</c:v>
                </c:pt>
                <c:pt idx="13">
                  <c:v>0.28943629999999998</c:v>
                </c:pt>
                <c:pt idx="14">
                  <c:v>0.2918885</c:v>
                </c:pt>
                <c:pt idx="15">
                  <c:v>0.29048679999999999</c:v>
                </c:pt>
                <c:pt idx="16">
                  <c:v>0.3029927</c:v>
                </c:pt>
                <c:pt idx="17">
                  <c:v>0.32170749999999998</c:v>
                </c:pt>
                <c:pt idx="18">
                  <c:v>0.33219160000000003</c:v>
                </c:pt>
                <c:pt idx="19">
                  <c:v>0.32974510000000001</c:v>
                </c:pt>
                <c:pt idx="20">
                  <c:v>0.32965110000000003</c:v>
                </c:pt>
                <c:pt idx="21">
                  <c:v>0.31945070000000003</c:v>
                </c:pt>
                <c:pt idx="22">
                  <c:v>0.30924410000000002</c:v>
                </c:pt>
                <c:pt idx="23">
                  <c:v>0.30113899999999999</c:v>
                </c:pt>
                <c:pt idx="24">
                  <c:v>0.30877589999999999</c:v>
                </c:pt>
                <c:pt idx="25">
                  <c:v>0.30904009999999998</c:v>
                </c:pt>
                <c:pt idx="26">
                  <c:v>0.31974630000000004</c:v>
                </c:pt>
                <c:pt idx="27">
                  <c:v>0.32829700000000001</c:v>
                </c:pt>
                <c:pt idx="28">
                  <c:v>0.32976830000000001</c:v>
                </c:pt>
                <c:pt idx="29">
                  <c:v>0.32064790000000004</c:v>
                </c:pt>
                <c:pt idx="30">
                  <c:v>0.31917879999999998</c:v>
                </c:pt>
                <c:pt idx="31">
                  <c:v>0.31911639999999997</c:v>
                </c:pt>
                <c:pt idx="32">
                  <c:v>0.31731539999999997</c:v>
                </c:pt>
                <c:pt idx="33">
                  <c:v>0.31764809999999999</c:v>
                </c:pt>
                <c:pt idx="34">
                  <c:v>0.32130609999999998</c:v>
                </c:pt>
                <c:pt idx="35">
                  <c:v>0.32599339999999999</c:v>
                </c:pt>
                <c:pt idx="36">
                  <c:v>0.3260497</c:v>
                </c:pt>
              </c:numCache>
            </c:numRef>
          </c:val>
          <c:smooth val="0"/>
          <c:extLst>
            <c:ext xmlns:c16="http://schemas.microsoft.com/office/drawing/2014/chart" uri="{C3380CC4-5D6E-409C-BE32-E72D297353CC}">
              <c16:uniqueId val="{00000000-9F61-4722-9FF8-BE50933BD9FE}"/>
            </c:ext>
          </c:extLst>
        </c:ser>
        <c:ser>
          <c:idx val="2"/>
          <c:order val="1"/>
          <c:spPr>
            <a:ln w="12700">
              <a:solidFill>
                <a:schemeClr val="tx1"/>
              </a:solidFill>
            </a:ln>
            <a:effectLst/>
          </c:spPr>
          <c:marker>
            <c:symbol val="triangle"/>
            <c:size val="11"/>
            <c:spPr>
              <a:solidFill>
                <a:schemeClr val="accent2">
                  <a:lumMod val="40000"/>
                  <a:lumOff val="60000"/>
                </a:schemeClr>
              </a:solidFill>
              <a:ln w="3175">
                <a:solidFill>
                  <a:schemeClr val="tx1"/>
                </a:solidFill>
              </a:ln>
              <a:effectLst/>
            </c:spPr>
          </c:marker>
          <c:cat>
            <c:numRef>
              <c:f>DataF6!$A$4:$A$44</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DataF6!$C$4:$C$44</c:f>
              <c:numCache>
                <c:formatCode>0%</c:formatCode>
                <c:ptCount val="41"/>
                <c:pt idx="0">
                  <c:v>8.7479069999999992E-2</c:v>
                </c:pt>
                <c:pt idx="1">
                  <c:v>8.8278880000000004E-2</c:v>
                </c:pt>
                <c:pt idx="2">
                  <c:v>9.4882740000000007E-2</c:v>
                </c:pt>
                <c:pt idx="3">
                  <c:v>9.7220440000000005E-2</c:v>
                </c:pt>
                <c:pt idx="4">
                  <c:v>0.1016315</c:v>
                </c:pt>
                <c:pt idx="5">
                  <c:v>0.1022744</c:v>
                </c:pt>
                <c:pt idx="6">
                  <c:v>0.10219189999999999</c:v>
                </c:pt>
                <c:pt idx="7">
                  <c:v>0.1006568</c:v>
                </c:pt>
                <c:pt idx="8">
                  <c:v>0.1006673</c:v>
                </c:pt>
                <c:pt idx="9">
                  <c:v>9.6400900000000012E-2</c:v>
                </c:pt>
                <c:pt idx="10">
                  <c:v>9.2737359999999991E-2</c:v>
                </c:pt>
                <c:pt idx="11">
                  <c:v>8.6023189999999999E-2</c:v>
                </c:pt>
                <c:pt idx="12">
                  <c:v>8.196291E-2</c:v>
                </c:pt>
                <c:pt idx="13">
                  <c:v>8.103123999999999E-2</c:v>
                </c:pt>
                <c:pt idx="14">
                  <c:v>7.9060579999999991E-2</c:v>
                </c:pt>
                <c:pt idx="15">
                  <c:v>7.9699010000000001E-2</c:v>
                </c:pt>
                <c:pt idx="16">
                  <c:v>7.8595289999999998E-2</c:v>
                </c:pt>
                <c:pt idx="17">
                  <c:v>7.6409729999999995E-2</c:v>
                </c:pt>
                <c:pt idx="18">
                  <c:v>7.5250089999999992E-2</c:v>
                </c:pt>
                <c:pt idx="19">
                  <c:v>7.5170180000000003E-2</c:v>
                </c:pt>
                <c:pt idx="20">
                  <c:v>7.5988849999999997E-2</c:v>
                </c:pt>
                <c:pt idx="21">
                  <c:v>7.812537E-2</c:v>
                </c:pt>
                <c:pt idx="22">
                  <c:v>8.2021350000000007E-2</c:v>
                </c:pt>
                <c:pt idx="23">
                  <c:v>8.3790980000000015E-2</c:v>
                </c:pt>
                <c:pt idx="24">
                  <c:v>8.352909E-2</c:v>
                </c:pt>
                <c:pt idx="25">
                  <c:v>8.5850430000000005E-2</c:v>
                </c:pt>
                <c:pt idx="26">
                  <c:v>8.471519000000001E-2</c:v>
                </c:pt>
                <c:pt idx="27">
                  <c:v>8.5845450000000004E-2</c:v>
                </c:pt>
                <c:pt idx="28">
                  <c:v>8.6057629999999996E-2</c:v>
                </c:pt>
                <c:pt idx="29">
                  <c:v>8.9578120000000011E-2</c:v>
                </c:pt>
                <c:pt idx="30">
                  <c:v>9.148125E-2</c:v>
                </c:pt>
                <c:pt idx="31">
                  <c:v>9.1062080000000004E-2</c:v>
                </c:pt>
                <c:pt idx="32">
                  <c:v>9.6676140000000008E-2</c:v>
                </c:pt>
                <c:pt idx="33">
                  <c:v>0.10126300000000001</c:v>
                </c:pt>
                <c:pt idx="34">
                  <c:v>0.10406330000000001</c:v>
                </c:pt>
                <c:pt idx="35">
                  <c:v>0.10573399999999999</c:v>
                </c:pt>
                <c:pt idx="36">
                  <c:v>0.10904560000000001</c:v>
                </c:pt>
              </c:numCache>
            </c:numRef>
          </c:val>
          <c:smooth val="0"/>
          <c:extLst>
            <c:ext xmlns:c16="http://schemas.microsoft.com/office/drawing/2014/chart" uri="{C3380CC4-5D6E-409C-BE32-E72D297353CC}">
              <c16:uniqueId val="{00000001-9F61-4722-9FF8-BE50933BD9FE}"/>
            </c:ext>
          </c:extLst>
        </c:ser>
        <c:dLbls>
          <c:showLegendKey val="0"/>
          <c:showVal val="0"/>
          <c:showCatName val="0"/>
          <c:showSerName val="0"/>
          <c:showPercent val="0"/>
          <c:showBubbleSize val="0"/>
        </c:dLbls>
        <c:marker val="1"/>
        <c:smooth val="0"/>
        <c:axId val="2139317512"/>
        <c:axId val="2139312136"/>
      </c:lineChart>
      <c:catAx>
        <c:axId val="213931751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312136"/>
        <c:crosses val="autoZero"/>
        <c:auto val="1"/>
        <c:lblAlgn val="ctr"/>
        <c:lblOffset val="100"/>
        <c:tickLblSkip val="5"/>
        <c:tickMarkSkip val="5"/>
        <c:noMultiLvlLbl val="0"/>
      </c:catAx>
      <c:valAx>
        <c:axId val="2139312136"/>
        <c:scaling>
          <c:orientation val="minMax"/>
          <c:max val="0.35"/>
          <c:min val="0"/>
        </c:scaling>
        <c:delete val="0"/>
        <c:axPos val="l"/>
        <c:numFmt formatCode="0%" sourceLinked="0"/>
        <c:majorTickMark val="none"/>
        <c:minorTickMark val="none"/>
        <c:tickLblPos val="nextTo"/>
        <c:crossAx val="2139317512"/>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workbookViewId="0"/>
  </sheetViews>
  <pageMargins left="0.75" right="0.75" top="1" bottom="1" header="0.5" footer="0.5"/>
  <pageSetup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workbookViewId="0"/>
  </sheetViews>
  <pageMargins left="0.75" right="0.75" top="1" bottom="1" header="0.5" footer="0.5"/>
  <pageSetup orientation="landscape" horizontalDpi="4294967292" verticalDpi="4294967292"/>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workbookViewId="0"/>
  </sheetViews>
  <pageMargins left="0.75" right="0.75" top="1" bottom="1" header="0.5" footer="0.5"/>
  <pageSetup paperSize="9" orientation="landscape" horizontalDpi="4294967292" verticalDpi="4294967292"/>
  <drawing r:id="rId1"/>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5" right="0.75" top="1" bottom="1" header="0.5" footer="0.5"/>
  <pageSetup paperSize="9" orientation="landscape" horizontalDpi="4294967292" verticalDpi="4294967292"/>
  <drawing r:id="rId1"/>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workbookViewId="0"/>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tabSelected="1" workbookViewId="0"/>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workbookViewId="0"/>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Graphique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0.11125</cdr:x>
      <cdr:y>0.53649</cdr:y>
    </cdr:from>
    <cdr:to>
      <cdr:x>0.35031</cdr:x>
      <cdr:y>0.59974</cdr:y>
    </cdr:to>
    <cdr:sp macro="" textlink="">
      <cdr:nvSpPr>
        <cdr:cNvPr id="2" name="Rectangle 1"/>
        <cdr:cNvSpPr/>
      </cdr:nvSpPr>
      <cdr:spPr>
        <a:xfrm xmlns:a="http://schemas.openxmlformats.org/drawingml/2006/main">
          <a:off x="953653" y="3127368"/>
          <a:ext cx="2049341"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USA</a:t>
          </a:r>
        </a:p>
      </cdr:txBody>
    </cdr:sp>
  </cdr:relSizeAnchor>
  <cdr:relSizeAnchor xmlns:cdr="http://schemas.openxmlformats.org/drawingml/2006/chartDrawing">
    <cdr:from>
      <cdr:x>0.25409</cdr:x>
      <cdr:y>0.16394</cdr:y>
    </cdr:from>
    <cdr:to>
      <cdr:x>0.41926</cdr:x>
      <cdr:y>0.22719</cdr:y>
    </cdr:to>
    <cdr:sp macro="" textlink="">
      <cdr:nvSpPr>
        <cdr:cNvPr id="3" name="Rectangle 2"/>
        <cdr:cNvSpPr/>
      </cdr:nvSpPr>
      <cdr:spPr>
        <a:xfrm xmlns:a="http://schemas.openxmlformats.org/drawingml/2006/main">
          <a:off x="2178180" y="955645"/>
          <a:ext cx="1415920"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UK</a:t>
          </a:r>
        </a:p>
      </cdr:txBody>
    </cdr:sp>
  </cdr:relSizeAnchor>
  <cdr:relSizeAnchor xmlns:cdr="http://schemas.openxmlformats.org/drawingml/2006/chartDrawing">
    <cdr:from>
      <cdr:x>0.45392</cdr:x>
      <cdr:y>0.76504</cdr:y>
    </cdr:from>
    <cdr:to>
      <cdr:x>0.65262</cdr:x>
      <cdr:y>0.82829</cdr:y>
    </cdr:to>
    <cdr:sp macro="" textlink="">
      <cdr:nvSpPr>
        <cdr:cNvPr id="4" name="Rectangle 3"/>
        <cdr:cNvSpPr/>
      </cdr:nvSpPr>
      <cdr:spPr>
        <a:xfrm xmlns:a="http://schemas.openxmlformats.org/drawingml/2006/main">
          <a:off x="3891194" y="4459655"/>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France</a:t>
          </a:r>
        </a:p>
      </cdr:txBody>
    </cdr:sp>
  </cdr:relSizeAnchor>
  <cdr:relSizeAnchor xmlns:cdr="http://schemas.openxmlformats.org/drawingml/2006/chartDrawing">
    <cdr:from>
      <cdr:x>0.67704</cdr:x>
      <cdr:y>0.34205</cdr:y>
    </cdr:from>
    <cdr:to>
      <cdr:x>0.87574</cdr:x>
      <cdr:y>0.4053</cdr:y>
    </cdr:to>
    <cdr:sp macro="" textlink="">
      <cdr:nvSpPr>
        <cdr:cNvPr id="5" name="Rectangle 4"/>
        <cdr:cNvSpPr/>
      </cdr:nvSpPr>
      <cdr:spPr>
        <a:xfrm xmlns:a="http://schemas.openxmlformats.org/drawingml/2006/main">
          <a:off x="5803900" y="1993900"/>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3">
                  <a:lumMod val="75000"/>
                </a:schemeClr>
              </a:solidFill>
              <a:effectLst/>
              <a:latin typeface="Arial"/>
              <a:cs typeface="Arial"/>
            </a:rPr>
            <a:t>Russia</a:t>
          </a:r>
        </a:p>
      </cdr:txBody>
    </cdr:sp>
  </cdr:relSizeAnchor>
  <cdr:relSizeAnchor xmlns:cdr="http://schemas.openxmlformats.org/drawingml/2006/chartDrawing">
    <cdr:from>
      <cdr:x>0.89926</cdr:x>
      <cdr:y>0.55773</cdr:y>
    </cdr:from>
    <cdr:to>
      <cdr:x>1</cdr:x>
      <cdr:y>0.62098</cdr:y>
    </cdr:to>
    <cdr:sp macro="" textlink="">
      <cdr:nvSpPr>
        <cdr:cNvPr id="6" name="Rectangle 5"/>
        <cdr:cNvSpPr/>
      </cdr:nvSpPr>
      <cdr:spPr>
        <a:xfrm xmlns:a="http://schemas.openxmlformats.org/drawingml/2006/main">
          <a:off x="7708900" y="3251200"/>
          <a:ext cx="863600"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6">
                  <a:lumMod val="75000"/>
                </a:schemeClr>
              </a:solidFill>
              <a:effectLst/>
              <a:latin typeface="Arial"/>
              <a:cs typeface="Arial"/>
            </a:rPr>
            <a:t>China</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0.61778</cdr:x>
      <cdr:y>0.46459</cdr:y>
    </cdr:from>
    <cdr:to>
      <cdr:x>0.69333</cdr:x>
      <cdr:y>0.52784</cdr:y>
    </cdr:to>
    <cdr:sp macro="" textlink="">
      <cdr:nvSpPr>
        <cdr:cNvPr id="2" name="Rectangle 1"/>
        <cdr:cNvSpPr/>
      </cdr:nvSpPr>
      <cdr:spPr>
        <a:xfrm xmlns:a="http://schemas.openxmlformats.org/drawingml/2006/main">
          <a:off x="5295899" y="2708256"/>
          <a:ext cx="647701"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USA</a:t>
          </a:r>
        </a:p>
      </cdr:txBody>
    </cdr:sp>
  </cdr:relSizeAnchor>
  <cdr:relSizeAnchor xmlns:cdr="http://schemas.openxmlformats.org/drawingml/2006/chartDrawing">
    <cdr:from>
      <cdr:x>0.12372</cdr:x>
      <cdr:y>0.11601</cdr:y>
    </cdr:from>
    <cdr:to>
      <cdr:x>0.28889</cdr:x>
      <cdr:y>0.17926</cdr:y>
    </cdr:to>
    <cdr:sp macro="" textlink="">
      <cdr:nvSpPr>
        <cdr:cNvPr id="3" name="Rectangle 2"/>
        <cdr:cNvSpPr/>
      </cdr:nvSpPr>
      <cdr:spPr>
        <a:xfrm xmlns:a="http://schemas.openxmlformats.org/drawingml/2006/main">
          <a:off x="1060587" y="676255"/>
          <a:ext cx="1415919"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UK</a:t>
          </a:r>
        </a:p>
      </cdr:txBody>
    </cdr:sp>
  </cdr:relSizeAnchor>
  <cdr:relSizeAnchor xmlns:cdr="http://schemas.openxmlformats.org/drawingml/2006/chartDrawing">
    <cdr:from>
      <cdr:x>0.41688</cdr:x>
      <cdr:y>0.66482</cdr:y>
    </cdr:from>
    <cdr:to>
      <cdr:x>0.61558</cdr:x>
      <cdr:y>0.72807</cdr:y>
    </cdr:to>
    <cdr:sp macro="" textlink="">
      <cdr:nvSpPr>
        <cdr:cNvPr id="4" name="Rectangle 3"/>
        <cdr:cNvSpPr/>
      </cdr:nvSpPr>
      <cdr:spPr>
        <a:xfrm xmlns:a="http://schemas.openxmlformats.org/drawingml/2006/main">
          <a:off x="3573729" y="3875448"/>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France</a:t>
          </a:r>
        </a:p>
      </cdr:txBody>
    </cdr:sp>
  </cdr:relSizeAnchor>
  <cdr:relSizeAnchor xmlns:cdr="http://schemas.openxmlformats.org/drawingml/2006/chartDrawing">
    <cdr:from>
      <cdr:x>0.63389</cdr:x>
      <cdr:y>0.59259</cdr:y>
    </cdr:from>
    <cdr:to>
      <cdr:x>0.83259</cdr:x>
      <cdr:y>0.65584</cdr:y>
    </cdr:to>
    <cdr:sp macro="" textlink="">
      <cdr:nvSpPr>
        <cdr:cNvPr id="5" name="Rectangle 4"/>
        <cdr:cNvSpPr/>
      </cdr:nvSpPr>
      <cdr:spPr>
        <a:xfrm xmlns:a="http://schemas.openxmlformats.org/drawingml/2006/main">
          <a:off x="5434044" y="3454412"/>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3">
                  <a:lumMod val="75000"/>
                </a:schemeClr>
              </a:solidFill>
              <a:effectLst/>
              <a:latin typeface="Arial"/>
              <a:cs typeface="Arial"/>
            </a:rPr>
            <a:t>Russia</a:t>
          </a:r>
        </a:p>
      </cdr:txBody>
    </cdr:sp>
  </cdr:relSizeAnchor>
  <cdr:relSizeAnchor xmlns:cdr="http://schemas.openxmlformats.org/drawingml/2006/chartDrawing">
    <cdr:from>
      <cdr:x>0.89926</cdr:x>
      <cdr:y>0.51416</cdr:y>
    </cdr:from>
    <cdr:to>
      <cdr:x>1</cdr:x>
      <cdr:y>0.57741</cdr:y>
    </cdr:to>
    <cdr:sp macro="" textlink="">
      <cdr:nvSpPr>
        <cdr:cNvPr id="6" name="Rectangle 5"/>
        <cdr:cNvSpPr/>
      </cdr:nvSpPr>
      <cdr:spPr>
        <a:xfrm xmlns:a="http://schemas.openxmlformats.org/drawingml/2006/main">
          <a:off x="7708906" y="2997175"/>
          <a:ext cx="863594"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6">
                  <a:lumMod val="75000"/>
                </a:schemeClr>
              </a:solidFill>
              <a:effectLst/>
              <a:latin typeface="Arial"/>
              <a:cs typeface="Arial"/>
            </a:rPr>
            <a:t>China</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0.22594</cdr:x>
      <cdr:y>0.33823</cdr:y>
    </cdr:from>
    <cdr:to>
      <cdr:x>0.39111</cdr:x>
      <cdr:y>0.40148</cdr:y>
    </cdr:to>
    <cdr:sp macro="" textlink="">
      <cdr:nvSpPr>
        <cdr:cNvPr id="3" name="Rectangle 2"/>
        <cdr:cNvSpPr/>
      </cdr:nvSpPr>
      <cdr:spPr>
        <a:xfrm xmlns:a="http://schemas.openxmlformats.org/drawingml/2006/main">
          <a:off x="1936887" y="1971655"/>
          <a:ext cx="1415919"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2">
                  <a:lumMod val="75000"/>
                </a:schemeClr>
              </a:solidFill>
              <a:effectLst/>
              <a:latin typeface="Arial"/>
              <a:cs typeface="Arial"/>
            </a:rPr>
            <a:t>Top 1% wealth share</a:t>
          </a:r>
        </a:p>
      </cdr:txBody>
    </cdr:sp>
  </cdr:relSizeAnchor>
  <cdr:relSizeAnchor xmlns:cdr="http://schemas.openxmlformats.org/drawingml/2006/chartDrawing">
    <cdr:from>
      <cdr:x>0.78873</cdr:x>
      <cdr:y>0.51667</cdr:y>
    </cdr:from>
    <cdr:to>
      <cdr:x>0.98743</cdr:x>
      <cdr:y>0.57992</cdr:y>
    </cdr:to>
    <cdr:sp macro="" textlink="">
      <cdr:nvSpPr>
        <cdr:cNvPr id="4" name="Rectangle 3"/>
        <cdr:cNvSpPr/>
      </cdr:nvSpPr>
      <cdr:spPr>
        <a:xfrm xmlns:a="http://schemas.openxmlformats.org/drawingml/2006/main">
          <a:off x="6761429" y="3011848"/>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Bottom 75% wealth share</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2025" cy="5838825"/>
    <xdr:graphicFrame macro="">
      <xdr:nvGraphicFramePr>
        <xdr:cNvPr id="2" name="Graphique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0.70345</cdr:x>
      <cdr:y>0.50226</cdr:y>
    </cdr:from>
    <cdr:to>
      <cdr:x>0.98068</cdr:x>
      <cdr:y>0.52941</cdr:y>
    </cdr:to>
    <cdr:sp macro="" textlink="">
      <cdr:nvSpPr>
        <cdr:cNvPr id="3" name="Rectangle 2"/>
        <cdr:cNvSpPr/>
      </cdr:nvSpPr>
      <cdr:spPr>
        <a:xfrm xmlns:a="http://schemas.openxmlformats.org/drawingml/2006/main">
          <a:off x="6477000" y="2819400"/>
          <a:ext cx="2552617" cy="1523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hidden wealth</a:t>
          </a:r>
        </a:p>
      </cdr:txBody>
    </cdr:sp>
  </cdr:relSizeAnchor>
  <cdr:relSizeAnchor xmlns:cdr="http://schemas.openxmlformats.org/drawingml/2006/chartDrawing">
    <cdr:from>
      <cdr:x>0.66345</cdr:x>
      <cdr:y>0.22624</cdr:y>
    </cdr:from>
    <cdr:to>
      <cdr:x>0.92552</cdr:x>
      <cdr:y>0.32353</cdr:y>
    </cdr:to>
    <cdr:sp macro="" textlink="">
      <cdr:nvSpPr>
        <cdr:cNvPr id="4" name="Rectangle 3"/>
        <cdr:cNvSpPr/>
      </cdr:nvSpPr>
      <cdr:spPr>
        <a:xfrm xmlns:a="http://schemas.openxmlformats.org/drawingml/2006/main">
          <a:off x="6108700" y="1270000"/>
          <a:ext cx="2413044" cy="54611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Including hidden wealth</a:t>
          </a: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0.69379</cdr:x>
      <cdr:y>0.54751</cdr:y>
    </cdr:from>
    <cdr:to>
      <cdr:x>0.96827</cdr:x>
      <cdr:y>0.61086</cdr:y>
    </cdr:to>
    <cdr:sp macro="" textlink="">
      <cdr:nvSpPr>
        <cdr:cNvPr id="3" name="Rectangle 2"/>
        <cdr:cNvSpPr/>
      </cdr:nvSpPr>
      <cdr:spPr>
        <a:xfrm xmlns:a="http://schemas.openxmlformats.org/drawingml/2006/main">
          <a:off x="6388097" y="3073420"/>
          <a:ext cx="2527274" cy="3556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hidden wealth</a:t>
          </a:r>
        </a:p>
      </cdr:txBody>
    </cdr:sp>
  </cdr:relSizeAnchor>
  <cdr:relSizeAnchor xmlns:cdr="http://schemas.openxmlformats.org/drawingml/2006/chartDrawing">
    <cdr:from>
      <cdr:x>0.53793</cdr:x>
      <cdr:y>0.13122</cdr:y>
    </cdr:from>
    <cdr:to>
      <cdr:x>0.8</cdr:x>
      <cdr:y>0.23303</cdr:y>
    </cdr:to>
    <cdr:sp macro="" textlink="">
      <cdr:nvSpPr>
        <cdr:cNvPr id="4" name="Rectangle 3"/>
        <cdr:cNvSpPr/>
      </cdr:nvSpPr>
      <cdr:spPr>
        <a:xfrm xmlns:a="http://schemas.openxmlformats.org/drawingml/2006/main">
          <a:off x="4952975" y="736578"/>
          <a:ext cx="2413009" cy="571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ea typeface="+mn-ea"/>
              <a:cs typeface="Arial"/>
            </a:rPr>
            <a:t>Including hidden wealth</a:t>
          </a:r>
          <a:endParaRPr lang="fr-FR" sz="1600">
            <a:solidFill>
              <a:schemeClr val="tx1"/>
            </a:solidFill>
            <a:effectLst/>
            <a:latin typeface="Arial"/>
            <a:cs typeface="Arial"/>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twoCellAnchor>
    <xdr:from>
      <xdr:col>7</xdr:col>
      <xdr:colOff>640556</xdr:colOff>
      <xdr:row>10</xdr:row>
      <xdr:rowOff>7143</xdr:rowOff>
    </xdr:from>
    <xdr:to>
      <xdr:col>15</xdr:col>
      <xdr:colOff>30956</xdr:colOff>
      <xdr:row>25</xdr:row>
      <xdr:rowOff>35718</xdr:rowOff>
    </xdr:to>
    <xdr:graphicFrame macro="">
      <xdr:nvGraphicFramePr>
        <xdr:cNvPr id="2" name="Chart 3">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7</xdr:col>
      <xdr:colOff>38100</xdr:colOff>
      <xdr:row>25</xdr:row>
      <xdr:rowOff>28575</xdr:rowOff>
    </xdr:to>
    <xdr:graphicFrame macro="">
      <xdr:nvGraphicFramePr>
        <xdr:cNvPr id="3" name="Chart 4">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292894</xdr:colOff>
      <xdr:row>8</xdr:row>
      <xdr:rowOff>173831</xdr:rowOff>
    </xdr:from>
    <xdr:to>
      <xdr:col>14</xdr:col>
      <xdr:colOff>330994</xdr:colOff>
      <xdr:row>24</xdr:row>
      <xdr:rowOff>21431</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38100</xdr:colOff>
      <xdr:row>24</xdr:row>
      <xdr:rowOff>28575</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0.13939</cdr:x>
      <cdr:y>0.53867</cdr:y>
    </cdr:from>
    <cdr:to>
      <cdr:x>0.37845</cdr:x>
      <cdr:y>0.60192</cdr:y>
    </cdr:to>
    <cdr:sp macro="" textlink="">
      <cdr:nvSpPr>
        <cdr:cNvPr id="2" name="Rectangle 1"/>
        <cdr:cNvSpPr/>
      </cdr:nvSpPr>
      <cdr:spPr>
        <a:xfrm xmlns:a="http://schemas.openxmlformats.org/drawingml/2006/main">
          <a:off x="1193800" y="3136900"/>
          <a:ext cx="2047564"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incomes</a:t>
          </a:r>
        </a:p>
      </cdr:txBody>
    </cdr:sp>
  </cdr:relSizeAnchor>
  <cdr:relSizeAnchor xmlns:cdr="http://schemas.openxmlformats.org/drawingml/2006/chartDrawing">
    <cdr:from>
      <cdr:x>0.64799</cdr:x>
      <cdr:y>0.33149</cdr:y>
    </cdr:from>
    <cdr:to>
      <cdr:x>0.84669</cdr:x>
      <cdr:y>0.39474</cdr:y>
    </cdr:to>
    <cdr:sp macro="" textlink="">
      <cdr:nvSpPr>
        <cdr:cNvPr id="4" name="Rectangle 3"/>
        <cdr:cNvSpPr/>
      </cdr:nvSpPr>
      <cdr:spPr>
        <a:xfrm xmlns:a="http://schemas.openxmlformats.org/drawingml/2006/main">
          <a:off x="5549900" y="1930400"/>
          <a:ext cx="170180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SCF (incl.</a:t>
          </a:r>
          <a:r>
            <a:rPr lang="fr-FR" sz="1600" baseline="0">
              <a:solidFill>
                <a:schemeClr val="accent2">
                  <a:lumMod val="75000"/>
                </a:schemeClr>
              </a:solidFill>
              <a:effectLst/>
              <a:latin typeface="Arial"/>
              <a:cs typeface="Arial"/>
            </a:rPr>
            <a:t> Forbes 400</a:t>
          </a:r>
          <a:r>
            <a:rPr lang="fr-FR" sz="1600">
              <a:solidFill>
                <a:schemeClr val="accent2">
                  <a:lumMod val="75000"/>
                </a:schemeClr>
              </a:solidFill>
              <a:effectLst/>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0.13939</cdr:x>
      <cdr:y>0.53867</cdr:y>
    </cdr:from>
    <cdr:to>
      <cdr:x>0.37845</cdr:x>
      <cdr:y>0.60192</cdr:y>
    </cdr:to>
    <cdr:sp macro="" textlink="">
      <cdr:nvSpPr>
        <cdr:cNvPr id="2" name="Rectangle 1"/>
        <cdr:cNvSpPr/>
      </cdr:nvSpPr>
      <cdr:spPr>
        <a:xfrm xmlns:a="http://schemas.openxmlformats.org/drawingml/2006/main">
          <a:off x="1193800" y="3136900"/>
          <a:ext cx="2047564"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incomes</a:t>
          </a:r>
        </a:p>
      </cdr:txBody>
    </cdr:sp>
  </cdr:relSizeAnchor>
  <cdr:relSizeAnchor xmlns:cdr="http://schemas.openxmlformats.org/drawingml/2006/chartDrawing">
    <cdr:from>
      <cdr:x>0.83483</cdr:x>
      <cdr:y>0.53213</cdr:y>
    </cdr:from>
    <cdr:to>
      <cdr:x>1</cdr:x>
      <cdr:y>0.59538</cdr:y>
    </cdr:to>
    <cdr:sp macro="" textlink="">
      <cdr:nvSpPr>
        <cdr:cNvPr id="3" name="Rectangle 2"/>
        <cdr:cNvSpPr/>
      </cdr:nvSpPr>
      <cdr:spPr>
        <a:xfrm xmlns:a="http://schemas.openxmlformats.org/drawingml/2006/main">
          <a:off x="7150100" y="3098800"/>
          <a:ext cx="1414656"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SCF (raw)</a:t>
          </a:r>
        </a:p>
      </cdr:txBody>
    </cdr:sp>
  </cdr:relSizeAnchor>
  <cdr:relSizeAnchor xmlns:cdr="http://schemas.openxmlformats.org/drawingml/2006/chartDrawing">
    <cdr:from>
      <cdr:x>0.64799</cdr:x>
      <cdr:y>0.33149</cdr:y>
    </cdr:from>
    <cdr:to>
      <cdr:x>0.84669</cdr:x>
      <cdr:y>0.39474</cdr:y>
    </cdr:to>
    <cdr:sp macro="" textlink="">
      <cdr:nvSpPr>
        <cdr:cNvPr id="4" name="Rectangle 3"/>
        <cdr:cNvSpPr/>
      </cdr:nvSpPr>
      <cdr:spPr>
        <a:xfrm xmlns:a="http://schemas.openxmlformats.org/drawingml/2006/main">
          <a:off x="5549900" y="1930400"/>
          <a:ext cx="170180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SCF (incl.</a:t>
          </a:r>
          <a:r>
            <a:rPr lang="fr-FR" sz="1600" baseline="0">
              <a:solidFill>
                <a:schemeClr val="accent2">
                  <a:lumMod val="75000"/>
                </a:schemeClr>
              </a:solidFill>
              <a:effectLst/>
              <a:latin typeface="Arial"/>
              <a:cs typeface="Arial"/>
            </a:rPr>
            <a:t> Forbes 400</a:t>
          </a:r>
          <a:r>
            <a:rPr lang="fr-FR" sz="1600">
              <a:solidFill>
                <a:schemeClr val="accent2">
                  <a:lumMod val="75000"/>
                </a:schemeClr>
              </a:solidFill>
              <a:effectLst/>
              <a:latin typeface="Arial"/>
              <a:cs typeface="Arial"/>
            </a:rPr>
            <a:t>)</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0.23125</cdr:x>
      <cdr:y>0.22238</cdr:y>
    </cdr:from>
    <cdr:to>
      <cdr:x>0.5115</cdr:x>
      <cdr:y>0.28563</cdr:y>
    </cdr:to>
    <cdr:sp macro="" textlink="">
      <cdr:nvSpPr>
        <cdr:cNvPr id="2" name="Rectangle 1"/>
        <cdr:cNvSpPr/>
      </cdr:nvSpPr>
      <cdr:spPr>
        <a:xfrm xmlns:a="http://schemas.openxmlformats.org/drawingml/2006/main">
          <a:off x="1982391" y="1296325"/>
          <a:ext cx="240244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 0.01% (left)</a:t>
          </a:r>
        </a:p>
        <a:p xmlns:a="http://schemas.openxmlformats.org/drawingml/2006/main">
          <a:pPr algn="ctr"/>
          <a:r>
            <a:rPr lang="fr-FR" sz="1600">
              <a:solidFill>
                <a:schemeClr val="tx1"/>
              </a:solidFill>
              <a:effectLst/>
              <a:latin typeface="Arial"/>
              <a:cs typeface="Arial"/>
            </a:rPr>
            <a:t>(capitalized incomes)</a:t>
          </a:r>
        </a:p>
      </cdr:txBody>
    </cdr:sp>
  </cdr:relSizeAnchor>
  <cdr:relSizeAnchor xmlns:cdr="http://schemas.openxmlformats.org/drawingml/2006/chartDrawing">
    <cdr:from>
      <cdr:x>0.49675</cdr:x>
      <cdr:y>0.29442</cdr:y>
    </cdr:from>
    <cdr:to>
      <cdr:x>0.74734</cdr:x>
      <cdr:y>0.35767</cdr:y>
    </cdr:to>
    <cdr:sp macro="" textlink="">
      <cdr:nvSpPr>
        <cdr:cNvPr id="4" name="Rectangle 3"/>
        <cdr:cNvSpPr/>
      </cdr:nvSpPr>
      <cdr:spPr>
        <a:xfrm xmlns:a="http://schemas.openxmlformats.org/drawingml/2006/main">
          <a:off x="4254500" y="1714504"/>
          <a:ext cx="2146300" cy="3683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Top 0.00025% (right)</a:t>
          </a:r>
        </a:p>
        <a:p xmlns:a="http://schemas.openxmlformats.org/drawingml/2006/main">
          <a:pPr algn="ctr"/>
          <a:r>
            <a:rPr lang="fr-FR" sz="1600">
              <a:solidFill>
                <a:schemeClr val="accent2">
                  <a:lumMod val="75000"/>
                </a:schemeClr>
              </a:solidFill>
              <a:effectLst/>
              <a:latin typeface="Arial"/>
              <a:cs typeface="Arial"/>
            </a:rPr>
            <a:t>(Forbes</a:t>
          </a:r>
          <a:r>
            <a:rPr lang="fr-FR" sz="1600" baseline="0">
              <a:solidFill>
                <a:schemeClr val="accent2">
                  <a:lumMod val="75000"/>
                </a:schemeClr>
              </a:solidFill>
              <a:effectLst/>
              <a:latin typeface="Arial"/>
              <a:cs typeface="Arial"/>
            </a:rPr>
            <a:t> 400)</a:t>
          </a:r>
          <a:endParaRPr lang="fr-FR" sz="1600">
            <a:solidFill>
              <a:schemeClr val="accent2">
                <a:lumMod val="75000"/>
              </a:schemeClr>
            </a:solidFill>
            <a:effectLst/>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0.39718</cdr:x>
      <cdr:y>0.53829</cdr:y>
    </cdr:from>
    <cdr:to>
      <cdr:x>0.67743</cdr:x>
      <cdr:y>0.60154</cdr:y>
    </cdr:to>
    <cdr:sp macro="" textlink="">
      <cdr:nvSpPr>
        <cdr:cNvPr id="2" name="Rectangle 1"/>
        <cdr:cNvSpPr/>
      </cdr:nvSpPr>
      <cdr:spPr>
        <a:xfrm xmlns:a="http://schemas.openxmlformats.org/drawingml/2006/main">
          <a:off x="3404791" y="3137825"/>
          <a:ext cx="240244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 0.01% (left)</a:t>
          </a:r>
        </a:p>
        <a:p xmlns:a="http://schemas.openxmlformats.org/drawingml/2006/main">
          <a:pPr algn="ctr"/>
          <a:r>
            <a:rPr lang="fr-FR" sz="1600">
              <a:solidFill>
                <a:schemeClr val="tx1"/>
              </a:solidFill>
              <a:effectLst/>
              <a:latin typeface="Arial"/>
              <a:cs typeface="Arial"/>
            </a:rPr>
            <a:t>(capitalized incomes)</a:t>
          </a:r>
        </a:p>
      </cdr:txBody>
    </cdr:sp>
  </cdr:relSizeAnchor>
  <cdr:relSizeAnchor xmlns:cdr="http://schemas.openxmlformats.org/drawingml/2006/chartDrawing">
    <cdr:from>
      <cdr:x>0.25379</cdr:x>
      <cdr:y>0.22471</cdr:y>
    </cdr:from>
    <cdr:to>
      <cdr:x>0.50438</cdr:x>
      <cdr:y>0.28796</cdr:y>
    </cdr:to>
    <cdr:sp macro="" textlink="">
      <cdr:nvSpPr>
        <cdr:cNvPr id="4" name="Rectangle 3"/>
        <cdr:cNvSpPr/>
      </cdr:nvSpPr>
      <cdr:spPr>
        <a:xfrm xmlns:a="http://schemas.openxmlformats.org/drawingml/2006/main">
          <a:off x="2175621" y="1309877"/>
          <a:ext cx="214818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Top 0.00025% (right)</a:t>
          </a:r>
        </a:p>
        <a:p xmlns:a="http://schemas.openxmlformats.org/drawingml/2006/main">
          <a:pPr algn="ctr"/>
          <a:r>
            <a:rPr lang="fr-FR" sz="1600">
              <a:solidFill>
                <a:schemeClr val="accent2">
                  <a:lumMod val="75000"/>
                </a:schemeClr>
              </a:solidFill>
              <a:effectLst/>
              <a:latin typeface="Arial"/>
              <a:cs typeface="Arial"/>
            </a:rPr>
            <a:t>(Forbes</a:t>
          </a:r>
          <a:r>
            <a:rPr lang="fr-FR" sz="1600" baseline="0">
              <a:solidFill>
                <a:schemeClr val="accent2">
                  <a:lumMod val="75000"/>
                </a:schemeClr>
              </a:solidFill>
              <a:effectLst/>
              <a:latin typeface="Arial"/>
              <a:cs typeface="Arial"/>
            </a:rPr>
            <a:t> 400)</a:t>
          </a:r>
          <a:endParaRPr lang="fr-FR" sz="1600">
            <a:solidFill>
              <a:schemeClr val="accent2">
                <a:lumMod val="75000"/>
              </a:schemeClr>
            </a:solidFill>
            <a:effectLst/>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workbookViewId="0">
      <pane ySplit="2" topLeftCell="A3" activePane="bottomLeft" state="frozen"/>
      <selection pane="bottomLeft" activeCell="F10" sqref="F10"/>
    </sheetView>
  </sheetViews>
  <sheetFormatPr defaultColWidth="9.33203125" defaultRowHeight="15" x14ac:dyDescent="0.2"/>
  <cols>
    <col min="1" max="16384" width="9.33203125" style="221"/>
  </cols>
  <sheetData>
    <row r="1" spans="1:8" s="225" customFormat="1" ht="15.75" x14ac:dyDescent="0.2">
      <c r="A1" s="226"/>
      <c r="B1" s="227" t="s">
        <v>1309</v>
      </c>
      <c r="C1" s="226"/>
      <c r="E1" s="227" t="s">
        <v>1308</v>
      </c>
    </row>
    <row r="2" spans="1:8" s="225" customFormat="1" ht="45" x14ac:dyDescent="0.2">
      <c r="A2" s="226"/>
      <c r="B2" s="226" t="s">
        <v>1307</v>
      </c>
      <c r="C2" s="226" t="s">
        <v>1306</v>
      </c>
      <c r="E2" s="225" t="s">
        <v>1307</v>
      </c>
      <c r="F2" s="225" t="s">
        <v>1306</v>
      </c>
    </row>
    <row r="3" spans="1:8" x14ac:dyDescent="0.2">
      <c r="A3" s="224">
        <v>1930</v>
      </c>
      <c r="B3" s="223">
        <v>0.12025926781618597</v>
      </c>
      <c r="C3" s="223">
        <v>0.12251013318768977</v>
      </c>
      <c r="D3" s="222"/>
      <c r="E3" s="223">
        <v>3.8454818246463969E-2</v>
      </c>
      <c r="F3" s="223">
        <v>4.0109979702016615E-2</v>
      </c>
      <c r="G3" s="222"/>
      <c r="H3" s="222"/>
    </row>
    <row r="4" spans="1:8" x14ac:dyDescent="0.2">
      <c r="A4" s="224">
        <v>1940</v>
      </c>
      <c r="B4" s="223">
        <v>0.13218096002687932</v>
      </c>
      <c r="C4" s="223">
        <v>0.13435305398260453</v>
      </c>
      <c r="D4" s="222"/>
      <c r="E4" s="223">
        <v>4.9583805857657703E-2</v>
      </c>
      <c r="F4" s="223">
        <v>5.1173027638624066E-2</v>
      </c>
      <c r="G4" s="222"/>
      <c r="H4" s="222"/>
    </row>
    <row r="5" spans="1:8" x14ac:dyDescent="0.2">
      <c r="A5" s="224">
        <v>1950</v>
      </c>
      <c r="B5" s="223"/>
      <c r="C5" s="223"/>
      <c r="D5" s="222"/>
      <c r="E5" s="223"/>
      <c r="F5" s="223"/>
      <c r="G5" s="222"/>
      <c r="H5" s="222"/>
    </row>
    <row r="6" spans="1:8" x14ac:dyDescent="0.2">
      <c r="A6" s="224">
        <v>1960</v>
      </c>
      <c r="B6" s="223">
        <v>9.1705965405258105E-2</v>
      </c>
      <c r="C6" s="223">
        <v>9.5118464251285367E-2</v>
      </c>
      <c r="D6" s="222"/>
      <c r="E6" s="223">
        <v>3.3023105074591871E-2</v>
      </c>
      <c r="F6" s="223">
        <v>3.545409397099044E-2</v>
      </c>
      <c r="G6" s="222"/>
      <c r="H6" s="222"/>
    </row>
    <row r="7" spans="1:8" x14ac:dyDescent="0.2">
      <c r="A7" s="224">
        <v>1970</v>
      </c>
      <c r="B7" s="223">
        <v>6.5793893516187363E-2</v>
      </c>
      <c r="C7" s="223">
        <v>7.2296677796373041E-2</v>
      </c>
      <c r="D7" s="222"/>
      <c r="E7" s="223">
        <v>2.191098936980557E-2</v>
      </c>
      <c r="F7" s="223">
        <v>2.6473683447740714E-2</v>
      </c>
      <c r="G7" s="222"/>
      <c r="H7" s="222"/>
    </row>
    <row r="8" spans="1:8" x14ac:dyDescent="0.2">
      <c r="A8" s="224">
        <v>1980</v>
      </c>
      <c r="B8" s="223">
        <v>5.4713667184290535E-2</v>
      </c>
      <c r="C8" s="223">
        <v>6.351625574724129E-2</v>
      </c>
      <c r="D8" s="222"/>
      <c r="E8" s="223">
        <v>1.6253167013642451E-2</v>
      </c>
      <c r="F8" s="223">
        <v>2.2405050279237608E-2</v>
      </c>
      <c r="G8" s="222"/>
      <c r="H8" s="222"/>
    </row>
    <row r="9" spans="1:8" x14ac:dyDescent="0.2">
      <c r="A9" s="224">
        <v>1990</v>
      </c>
      <c r="B9" s="223">
        <v>7.1277403843032522E-2</v>
      </c>
      <c r="C9" s="223">
        <v>8.19459334119641E-2</v>
      </c>
      <c r="D9" s="222"/>
      <c r="E9" s="223">
        <v>2.9495030134245193E-2</v>
      </c>
      <c r="F9" s="223">
        <v>3.6922697575777194E-2</v>
      </c>
      <c r="G9" s="222"/>
      <c r="H9" s="222"/>
    </row>
    <row r="10" spans="1:8" x14ac:dyDescent="0.2">
      <c r="A10" s="224">
        <v>2000</v>
      </c>
      <c r="B10" s="223">
        <v>8.3458155400191664E-2</v>
      </c>
      <c r="C10" s="223">
        <v>9.6221175195128614E-2</v>
      </c>
      <c r="D10" s="222"/>
      <c r="E10" s="223">
        <v>3.971894042435397E-2</v>
      </c>
      <c r="F10" s="223">
        <v>4.8574374387201975E-2</v>
      </c>
      <c r="G10" s="222"/>
      <c r="H10" s="222"/>
    </row>
    <row r="11" spans="1:8" x14ac:dyDescent="0.2">
      <c r="A11" s="224">
        <v>2010</v>
      </c>
      <c r="B11" s="223">
        <v>8.3997500000000003E-2</v>
      </c>
      <c r="C11" s="223">
        <v>9.8414102226857036E-2</v>
      </c>
      <c r="D11" s="222"/>
      <c r="E11" s="223">
        <v>3.8460000000000008E-2</v>
      </c>
      <c r="F11" s="223">
        <v>4.8494683974423157E-2</v>
      </c>
      <c r="G11" s="222"/>
      <c r="H11" s="222"/>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29"/>
  <sheetViews>
    <sheetView workbookViewId="0">
      <pane ySplit="3" topLeftCell="A69" activePane="bottomLeft" state="frozen"/>
      <selection pane="bottomLeft" activeCell="F81" sqref="F81"/>
    </sheetView>
  </sheetViews>
  <sheetFormatPr defaultColWidth="9.44140625" defaultRowHeight="15.75" x14ac:dyDescent="0.25"/>
  <cols>
    <col min="1" max="2" width="20.88671875" style="189" customWidth="1"/>
    <col min="3" max="4" width="20.88671875" style="196" customWidth="1"/>
    <col min="5" max="5" width="17.6640625" style="196" customWidth="1"/>
    <col min="6" max="16384" width="9.44140625" style="50"/>
  </cols>
  <sheetData>
    <row r="1" spans="1:7" ht="51" customHeight="1" x14ac:dyDescent="0.25">
      <c r="A1" s="190" t="s">
        <v>1281</v>
      </c>
      <c r="B1" s="190"/>
    </row>
    <row r="3" spans="1:7" s="199" customFormat="1" ht="63.75" customHeight="1" x14ac:dyDescent="0.2">
      <c r="A3" s="197" t="s">
        <v>1282</v>
      </c>
      <c r="B3" s="197"/>
      <c r="C3" s="198" t="s">
        <v>1283</v>
      </c>
      <c r="D3" s="198" t="s">
        <v>1284</v>
      </c>
      <c r="E3" s="198" t="s">
        <v>1285</v>
      </c>
    </row>
    <row r="4" spans="1:7" x14ac:dyDescent="0.25">
      <c r="A4" s="200">
        <v>10</v>
      </c>
      <c r="B4" s="200">
        <f>A4</f>
        <v>10</v>
      </c>
      <c r="C4" s="201">
        <v>2.598322</v>
      </c>
      <c r="D4" s="201"/>
      <c r="E4" s="201"/>
      <c r="G4" s="202">
        <f>(1+C4)^(1/30)-1</f>
        <v>4.3606240651841599E-2</v>
      </c>
    </row>
    <row r="5" spans="1:7" x14ac:dyDescent="0.25">
      <c r="A5" s="200">
        <v>11</v>
      </c>
      <c r="B5" s="200">
        <f t="shared" ref="B5:B68" si="0">A5</f>
        <v>11</v>
      </c>
      <c r="C5" s="201">
        <v>2.6400169999999998</v>
      </c>
      <c r="D5" s="201"/>
      <c r="E5" s="201"/>
      <c r="G5" s="202">
        <f t="shared" ref="G5:G68" si="1">(1+C5)^(1/30)-1</f>
        <v>4.4007087675818291E-2</v>
      </c>
    </row>
    <row r="6" spans="1:7" x14ac:dyDescent="0.25">
      <c r="A6" s="200">
        <v>12</v>
      </c>
      <c r="B6" s="200">
        <f t="shared" si="0"/>
        <v>12</v>
      </c>
      <c r="C6" s="201">
        <v>2.683881</v>
      </c>
      <c r="D6" s="201"/>
      <c r="E6" s="201"/>
      <c r="G6" s="202">
        <f t="shared" si="1"/>
        <v>4.4424024287153863E-2</v>
      </c>
    </row>
    <row r="7" spans="1:7" x14ac:dyDescent="0.25">
      <c r="A7" s="200">
        <v>13</v>
      </c>
      <c r="B7" s="200">
        <f t="shared" si="0"/>
        <v>13</v>
      </c>
      <c r="C7" s="201">
        <v>2.723805</v>
      </c>
      <c r="D7" s="201"/>
      <c r="E7" s="201"/>
      <c r="G7" s="202">
        <f t="shared" si="1"/>
        <v>4.4799359495741653E-2</v>
      </c>
    </row>
    <row r="8" spans="1:7" x14ac:dyDescent="0.25">
      <c r="A8" s="200">
        <v>14</v>
      </c>
      <c r="B8" s="200">
        <f t="shared" si="0"/>
        <v>14</v>
      </c>
      <c r="C8" s="201">
        <v>2.7589459999999999</v>
      </c>
      <c r="D8" s="201"/>
      <c r="E8" s="201"/>
      <c r="G8" s="202">
        <f t="shared" si="1"/>
        <v>4.5126523595259371E-2</v>
      </c>
    </row>
    <row r="9" spans="1:7" x14ac:dyDescent="0.25">
      <c r="A9" s="200">
        <v>15</v>
      </c>
      <c r="B9" s="200">
        <f t="shared" si="0"/>
        <v>15</v>
      </c>
      <c r="C9" s="201">
        <v>2.9727250000000001</v>
      </c>
      <c r="D9" s="201"/>
      <c r="E9" s="201"/>
      <c r="G9" s="202">
        <f t="shared" si="1"/>
        <v>4.7055293549859378E-2</v>
      </c>
    </row>
    <row r="10" spans="1:7" x14ac:dyDescent="0.25">
      <c r="A10" s="200">
        <v>16</v>
      </c>
      <c r="B10" s="200">
        <f t="shared" si="0"/>
        <v>16</v>
      </c>
      <c r="C10" s="201">
        <v>3.1235460000000002</v>
      </c>
      <c r="D10" s="201"/>
      <c r="E10" s="201"/>
      <c r="G10" s="202">
        <f t="shared" si="1"/>
        <v>4.8356586612503083E-2</v>
      </c>
    </row>
    <row r="11" spans="1:7" x14ac:dyDescent="0.25">
      <c r="A11" s="200">
        <v>17</v>
      </c>
      <c r="B11" s="200">
        <f t="shared" si="0"/>
        <v>17</v>
      </c>
      <c r="C11" s="201">
        <v>3.1697950000000001</v>
      </c>
      <c r="D11" s="201"/>
      <c r="E11" s="201"/>
      <c r="G11" s="202">
        <f t="shared" si="1"/>
        <v>4.8746417124874819E-2</v>
      </c>
    </row>
    <row r="12" spans="1:7" x14ac:dyDescent="0.25">
      <c r="A12" s="200">
        <v>18</v>
      </c>
      <c r="B12" s="200">
        <f t="shared" si="0"/>
        <v>18</v>
      </c>
      <c r="C12" s="201">
        <v>3.1789610000000001</v>
      </c>
      <c r="D12" s="201"/>
      <c r="E12" s="201"/>
      <c r="G12" s="202">
        <f t="shared" si="1"/>
        <v>4.8823180380171083E-2</v>
      </c>
    </row>
    <row r="13" spans="1:7" x14ac:dyDescent="0.25">
      <c r="A13" s="200">
        <v>19</v>
      </c>
      <c r="B13" s="200">
        <f t="shared" si="0"/>
        <v>19</v>
      </c>
      <c r="C13" s="201">
        <v>3.1859139999999999</v>
      </c>
      <c r="D13" s="201"/>
      <c r="E13" s="201"/>
      <c r="G13" s="202">
        <f t="shared" si="1"/>
        <v>4.8881301761222407E-2</v>
      </c>
    </row>
    <row r="14" spans="1:7" x14ac:dyDescent="0.25">
      <c r="A14" s="200">
        <v>20</v>
      </c>
      <c r="B14" s="200">
        <f t="shared" si="0"/>
        <v>20</v>
      </c>
      <c r="C14" s="201">
        <v>3.192876</v>
      </c>
      <c r="D14" s="201"/>
      <c r="E14" s="201"/>
      <c r="G14" s="202">
        <f t="shared" si="1"/>
        <v>4.8939404944448484E-2</v>
      </c>
    </row>
    <row r="15" spans="1:7" x14ac:dyDescent="0.25">
      <c r="A15" s="200">
        <v>21</v>
      </c>
      <c r="B15" s="200">
        <f t="shared" si="0"/>
        <v>21</v>
      </c>
      <c r="C15" s="201">
        <v>3.220764</v>
      </c>
      <c r="D15" s="201"/>
      <c r="E15" s="201"/>
      <c r="G15" s="202">
        <f t="shared" si="1"/>
        <v>4.9171220279089045E-2</v>
      </c>
    </row>
    <row r="16" spans="1:7" x14ac:dyDescent="0.25">
      <c r="A16" s="200">
        <v>22</v>
      </c>
      <c r="B16" s="200">
        <f t="shared" si="0"/>
        <v>22</v>
      </c>
      <c r="C16" s="201">
        <v>3.2597649999999998</v>
      </c>
      <c r="D16" s="201"/>
      <c r="E16" s="201"/>
      <c r="G16" s="202">
        <f t="shared" si="1"/>
        <v>4.9492939900249056E-2</v>
      </c>
    </row>
    <row r="17" spans="1:7" x14ac:dyDescent="0.25">
      <c r="A17" s="200">
        <v>23</v>
      </c>
      <c r="B17" s="200">
        <f t="shared" si="0"/>
        <v>23</v>
      </c>
      <c r="C17" s="201">
        <v>3.3121520000000002</v>
      </c>
      <c r="D17" s="201"/>
      <c r="E17" s="201"/>
      <c r="G17" s="202">
        <f t="shared" si="1"/>
        <v>4.9920628542889034E-2</v>
      </c>
    </row>
    <row r="18" spans="1:7" x14ac:dyDescent="0.25">
      <c r="A18" s="200">
        <v>24</v>
      </c>
      <c r="B18" s="200">
        <f t="shared" si="0"/>
        <v>24</v>
      </c>
      <c r="C18" s="201">
        <v>3.3509030000000002</v>
      </c>
      <c r="D18" s="201"/>
      <c r="E18" s="201"/>
      <c r="G18" s="202">
        <f t="shared" si="1"/>
        <v>5.0233772983708347E-2</v>
      </c>
    </row>
    <row r="19" spans="1:7" x14ac:dyDescent="0.25">
      <c r="A19" s="200">
        <v>25</v>
      </c>
      <c r="B19" s="200">
        <f t="shared" si="0"/>
        <v>25</v>
      </c>
      <c r="C19" s="201">
        <v>3.370822</v>
      </c>
      <c r="D19" s="201"/>
      <c r="E19" s="201"/>
      <c r="G19" s="202">
        <f t="shared" si="1"/>
        <v>5.0393689632826977E-2</v>
      </c>
    </row>
    <row r="20" spans="1:7" x14ac:dyDescent="0.25">
      <c r="A20" s="200">
        <v>26</v>
      </c>
      <c r="B20" s="200">
        <f t="shared" si="0"/>
        <v>26</v>
      </c>
      <c r="C20" s="201">
        <v>3.3859180000000002</v>
      </c>
      <c r="D20" s="201"/>
      <c r="E20" s="201"/>
      <c r="G20" s="202">
        <f t="shared" si="1"/>
        <v>5.0514416981745969E-2</v>
      </c>
    </row>
    <row r="21" spans="1:7" x14ac:dyDescent="0.25">
      <c r="A21" s="200">
        <v>27</v>
      </c>
      <c r="B21" s="200">
        <f t="shared" si="0"/>
        <v>27</v>
      </c>
      <c r="C21" s="201">
        <v>3.415187</v>
      </c>
      <c r="D21" s="201"/>
      <c r="E21" s="201"/>
      <c r="G21" s="202">
        <f t="shared" si="1"/>
        <v>5.0747350070409203E-2</v>
      </c>
    </row>
    <row r="22" spans="1:7" x14ac:dyDescent="0.25">
      <c r="A22" s="200">
        <v>28</v>
      </c>
      <c r="B22" s="200">
        <f t="shared" si="0"/>
        <v>28</v>
      </c>
      <c r="C22" s="201">
        <v>3.460305</v>
      </c>
      <c r="D22" s="201"/>
      <c r="E22" s="201"/>
      <c r="G22" s="202">
        <f t="shared" si="1"/>
        <v>5.1103507313838836E-2</v>
      </c>
    </row>
    <row r="23" spans="1:7" x14ac:dyDescent="0.25">
      <c r="A23" s="200">
        <v>29</v>
      </c>
      <c r="B23" s="200">
        <f t="shared" si="0"/>
        <v>29</v>
      </c>
      <c r="C23" s="201">
        <v>3.5110939999999999</v>
      </c>
      <c r="D23" s="201"/>
      <c r="E23" s="201"/>
      <c r="G23" s="202">
        <f t="shared" si="1"/>
        <v>5.1500287807587197E-2</v>
      </c>
    </row>
    <row r="24" spans="1:7" x14ac:dyDescent="0.25">
      <c r="A24" s="200">
        <v>30</v>
      </c>
      <c r="B24" s="200">
        <f t="shared" si="0"/>
        <v>30</v>
      </c>
      <c r="C24" s="201">
        <v>3.5556540000000001</v>
      </c>
      <c r="D24" s="201"/>
      <c r="E24" s="201"/>
      <c r="G24" s="202">
        <f t="shared" si="1"/>
        <v>5.184486491427176E-2</v>
      </c>
    </row>
    <row r="25" spans="1:7" x14ac:dyDescent="0.25">
      <c r="A25" s="200">
        <v>31</v>
      </c>
      <c r="B25" s="200">
        <f t="shared" si="0"/>
        <v>31</v>
      </c>
      <c r="C25" s="201">
        <v>3.5773839999999999</v>
      </c>
      <c r="D25" s="201"/>
      <c r="E25" s="201"/>
      <c r="G25" s="202">
        <f t="shared" si="1"/>
        <v>5.2011720272322037E-2</v>
      </c>
    </row>
    <row r="26" spans="1:7" x14ac:dyDescent="0.25">
      <c r="A26" s="200">
        <v>32</v>
      </c>
      <c r="B26" s="200">
        <f t="shared" si="0"/>
        <v>32</v>
      </c>
      <c r="C26" s="201">
        <v>3.5853950000000001</v>
      </c>
      <c r="D26" s="201"/>
      <c r="E26" s="201"/>
      <c r="G26" s="202">
        <f t="shared" si="1"/>
        <v>5.2073040196136233E-2</v>
      </c>
    </row>
    <row r="27" spans="1:7" x14ac:dyDescent="0.25">
      <c r="A27" s="200">
        <v>33</v>
      </c>
      <c r="B27" s="200">
        <f t="shared" si="0"/>
        <v>33</v>
      </c>
      <c r="C27" s="201">
        <v>3.5862829999999999</v>
      </c>
      <c r="D27" s="201"/>
      <c r="E27" s="201"/>
      <c r="G27" s="202">
        <f t="shared" si="1"/>
        <v>5.2079830984602671E-2</v>
      </c>
    </row>
    <row r="28" spans="1:7" x14ac:dyDescent="0.25">
      <c r="A28" s="200">
        <v>34</v>
      </c>
      <c r="B28" s="200">
        <f t="shared" si="0"/>
        <v>34</v>
      </c>
      <c r="C28" s="201">
        <v>3.583736</v>
      </c>
      <c r="D28" s="201"/>
      <c r="E28" s="201"/>
      <c r="G28" s="202">
        <f t="shared" si="1"/>
        <v>5.206034994471076E-2</v>
      </c>
    </row>
    <row r="29" spans="1:7" x14ac:dyDescent="0.25">
      <c r="A29" s="200">
        <v>35</v>
      </c>
      <c r="B29" s="200">
        <f t="shared" si="0"/>
        <v>35</v>
      </c>
      <c r="C29" s="201">
        <v>3.5785990000000001</v>
      </c>
      <c r="D29" s="201"/>
      <c r="E29" s="201"/>
      <c r="G29" s="202">
        <f t="shared" si="1"/>
        <v>5.2021027118650753E-2</v>
      </c>
    </row>
    <row r="30" spans="1:7" x14ac:dyDescent="0.25">
      <c r="A30" s="200">
        <v>36</v>
      </c>
      <c r="B30" s="200">
        <f t="shared" si="0"/>
        <v>36</v>
      </c>
      <c r="C30" s="201">
        <v>3.5721630000000002</v>
      </c>
      <c r="D30" s="201"/>
      <c r="E30" s="201"/>
      <c r="G30" s="202">
        <f t="shared" si="1"/>
        <v>5.1971700445363922E-2</v>
      </c>
    </row>
    <row r="31" spans="1:7" x14ac:dyDescent="0.25">
      <c r="A31" s="200">
        <v>37</v>
      </c>
      <c r="B31" s="200">
        <f t="shared" si="0"/>
        <v>37</v>
      </c>
      <c r="C31" s="201">
        <v>3.561426</v>
      </c>
      <c r="D31" s="201"/>
      <c r="E31" s="201"/>
      <c r="G31" s="202">
        <f t="shared" si="1"/>
        <v>5.1889260543108495E-2</v>
      </c>
    </row>
    <row r="32" spans="1:7" x14ac:dyDescent="0.25">
      <c r="A32" s="200">
        <v>38</v>
      </c>
      <c r="B32" s="200">
        <f t="shared" si="0"/>
        <v>38</v>
      </c>
      <c r="C32" s="201">
        <v>3.5557310000000002</v>
      </c>
      <c r="D32" s="201"/>
      <c r="E32" s="201"/>
      <c r="G32" s="202">
        <f t="shared" si="1"/>
        <v>5.1845457521414007E-2</v>
      </c>
    </row>
    <row r="33" spans="1:7" x14ac:dyDescent="0.25">
      <c r="A33" s="200">
        <v>39</v>
      </c>
      <c r="B33" s="200">
        <f t="shared" si="0"/>
        <v>39</v>
      </c>
      <c r="C33" s="201">
        <v>3.5529799999999998</v>
      </c>
      <c r="D33" s="201"/>
      <c r="E33" s="201"/>
      <c r="G33" s="202">
        <f t="shared" si="1"/>
        <v>5.1824279275587193E-2</v>
      </c>
    </row>
    <row r="34" spans="1:7" x14ac:dyDescent="0.25">
      <c r="A34" s="200">
        <v>40</v>
      </c>
      <c r="B34" s="200">
        <f t="shared" si="0"/>
        <v>40</v>
      </c>
      <c r="C34" s="201">
        <v>3.5408019999999998</v>
      </c>
      <c r="D34" s="201"/>
      <c r="E34" s="201"/>
      <c r="G34" s="202">
        <f t="shared" si="1"/>
        <v>5.1730379568689422E-2</v>
      </c>
    </row>
    <row r="35" spans="1:7" x14ac:dyDescent="0.25">
      <c r="A35" s="200">
        <v>41</v>
      </c>
      <c r="B35" s="200">
        <f t="shared" si="0"/>
        <v>41</v>
      </c>
      <c r="C35" s="201">
        <v>3.5159229999999999</v>
      </c>
      <c r="D35" s="201"/>
      <c r="E35" s="201"/>
      <c r="G35" s="202">
        <f t="shared" si="1"/>
        <v>5.1537788463813516E-2</v>
      </c>
    </row>
    <row r="36" spans="1:7" x14ac:dyDescent="0.25">
      <c r="A36" s="200">
        <v>42</v>
      </c>
      <c r="B36" s="200">
        <f t="shared" si="0"/>
        <v>42</v>
      </c>
      <c r="C36" s="201">
        <v>3.4784459999999999</v>
      </c>
      <c r="D36" s="201"/>
      <c r="E36" s="201"/>
      <c r="G36" s="202">
        <f t="shared" si="1"/>
        <v>5.1245729904802806E-2</v>
      </c>
    </row>
    <row r="37" spans="1:7" x14ac:dyDescent="0.25">
      <c r="A37" s="200">
        <v>43</v>
      </c>
      <c r="B37" s="200">
        <f t="shared" si="0"/>
        <v>43</v>
      </c>
      <c r="C37" s="201">
        <v>3.433379</v>
      </c>
      <c r="D37" s="201"/>
      <c r="E37" s="201"/>
      <c r="G37" s="202">
        <f t="shared" si="1"/>
        <v>5.0891377421051764E-2</v>
      </c>
    </row>
    <row r="38" spans="1:7" x14ac:dyDescent="0.25">
      <c r="A38" s="200">
        <v>44</v>
      </c>
      <c r="B38" s="200">
        <f t="shared" si="0"/>
        <v>44</v>
      </c>
      <c r="C38" s="201">
        <v>3.3740070000000002</v>
      </c>
      <c r="D38" s="201"/>
      <c r="E38" s="201"/>
      <c r="G38" s="202">
        <f t="shared" si="1"/>
        <v>5.0419194569636838E-2</v>
      </c>
    </row>
    <row r="39" spans="1:7" x14ac:dyDescent="0.25">
      <c r="A39" s="200">
        <v>45</v>
      </c>
      <c r="B39" s="200">
        <f t="shared" si="0"/>
        <v>45</v>
      </c>
      <c r="C39" s="201">
        <v>3.3080059999999998</v>
      </c>
      <c r="D39" s="201"/>
      <c r="E39" s="201"/>
      <c r="G39" s="202">
        <f t="shared" si="1"/>
        <v>4.988696402866033E-2</v>
      </c>
    </row>
    <row r="40" spans="1:7" x14ac:dyDescent="0.25">
      <c r="A40" s="200">
        <v>46</v>
      </c>
      <c r="B40" s="200">
        <f t="shared" si="0"/>
        <v>46</v>
      </c>
      <c r="C40" s="201">
        <v>3.2526890000000002</v>
      </c>
      <c r="D40" s="201"/>
      <c r="E40" s="201"/>
      <c r="G40" s="202">
        <f t="shared" si="1"/>
        <v>4.9434781912056858E-2</v>
      </c>
    </row>
    <row r="41" spans="1:7" x14ac:dyDescent="0.25">
      <c r="A41" s="200">
        <v>47</v>
      </c>
      <c r="B41" s="200">
        <f t="shared" si="0"/>
        <v>47</v>
      </c>
      <c r="C41" s="201">
        <v>3.202188</v>
      </c>
      <c r="D41" s="201"/>
      <c r="E41" s="201"/>
      <c r="G41" s="202">
        <f t="shared" si="1"/>
        <v>4.9016975041249022E-2</v>
      </c>
    </row>
    <row r="42" spans="1:7" x14ac:dyDescent="0.25">
      <c r="A42" s="200">
        <v>48</v>
      </c>
      <c r="B42" s="200">
        <f t="shared" si="0"/>
        <v>48</v>
      </c>
      <c r="C42" s="201">
        <v>3.1452559999999998</v>
      </c>
      <c r="D42" s="201"/>
      <c r="E42" s="201"/>
      <c r="G42" s="202">
        <f t="shared" si="1"/>
        <v>4.8540102643049199E-2</v>
      </c>
    </row>
    <row r="43" spans="1:7" x14ac:dyDescent="0.25">
      <c r="A43" s="200">
        <v>49</v>
      </c>
      <c r="B43" s="200">
        <f t="shared" si="0"/>
        <v>49</v>
      </c>
      <c r="C43" s="201">
        <v>3.0760100000000001</v>
      </c>
      <c r="D43" s="201"/>
      <c r="E43" s="201"/>
      <c r="G43" s="202">
        <f t="shared" si="1"/>
        <v>4.7951478436054629E-2</v>
      </c>
    </row>
    <row r="44" spans="1:7" x14ac:dyDescent="0.25">
      <c r="A44" s="200">
        <v>50</v>
      </c>
      <c r="B44" s="200">
        <f t="shared" si="0"/>
        <v>50</v>
      </c>
      <c r="C44" s="201">
        <v>2.9975719999999999</v>
      </c>
      <c r="D44" s="201"/>
      <c r="E44" s="201"/>
      <c r="G44" s="202">
        <f t="shared" si="1"/>
        <v>4.7272926350200306E-2</v>
      </c>
    </row>
    <row r="45" spans="1:7" x14ac:dyDescent="0.25">
      <c r="A45" s="200">
        <v>51</v>
      </c>
      <c r="B45" s="200">
        <f t="shared" si="0"/>
        <v>51</v>
      </c>
      <c r="C45" s="201">
        <v>2.9140579999999998</v>
      </c>
      <c r="D45" s="201"/>
      <c r="E45" s="201"/>
      <c r="G45" s="202">
        <f t="shared" si="1"/>
        <v>4.6536167677059925E-2</v>
      </c>
    </row>
    <row r="46" spans="1:7" x14ac:dyDescent="0.25">
      <c r="A46" s="200">
        <v>52</v>
      </c>
      <c r="B46" s="200">
        <f t="shared" si="0"/>
        <v>52</v>
      </c>
      <c r="C46" s="201">
        <v>2.8238690000000002</v>
      </c>
      <c r="D46" s="201"/>
      <c r="E46" s="201"/>
      <c r="G46" s="202">
        <f t="shared" si="1"/>
        <v>4.5723256926665679E-2</v>
      </c>
    </row>
    <row r="47" spans="1:7" x14ac:dyDescent="0.25">
      <c r="A47" s="200">
        <v>53</v>
      </c>
      <c r="B47" s="200">
        <f t="shared" si="0"/>
        <v>53</v>
      </c>
      <c r="C47" s="201">
        <v>2.7280449999999998</v>
      </c>
      <c r="D47" s="201"/>
      <c r="E47" s="201"/>
      <c r="G47" s="202">
        <f t="shared" si="1"/>
        <v>4.4838992014581303E-2</v>
      </c>
    </row>
    <row r="48" spans="1:7" x14ac:dyDescent="0.25">
      <c r="A48" s="200">
        <v>54</v>
      </c>
      <c r="B48" s="200">
        <f t="shared" si="0"/>
        <v>54</v>
      </c>
      <c r="C48" s="201">
        <v>2.6258140000000001</v>
      </c>
      <c r="D48" s="201"/>
      <c r="E48" s="201"/>
      <c r="G48" s="202">
        <f t="shared" si="1"/>
        <v>4.3871043724208914E-2</v>
      </c>
    </row>
    <row r="49" spans="1:7" x14ac:dyDescent="0.25">
      <c r="A49" s="200">
        <v>55</v>
      </c>
      <c r="B49" s="200">
        <f t="shared" si="0"/>
        <v>55</v>
      </c>
      <c r="C49" s="201">
        <v>2.519819</v>
      </c>
      <c r="D49" s="201"/>
      <c r="E49" s="201"/>
      <c r="G49" s="202">
        <f t="shared" si="1"/>
        <v>4.2839191785432496E-2</v>
      </c>
    </row>
    <row r="50" spans="1:7" x14ac:dyDescent="0.25">
      <c r="A50" s="200">
        <v>56</v>
      </c>
      <c r="B50" s="200">
        <f t="shared" si="0"/>
        <v>56</v>
      </c>
      <c r="C50" s="201">
        <v>2.411702</v>
      </c>
      <c r="D50" s="201"/>
      <c r="E50" s="201"/>
      <c r="G50" s="202">
        <f t="shared" si="1"/>
        <v>4.1755262496693923E-2</v>
      </c>
    </row>
    <row r="51" spans="1:7" x14ac:dyDescent="0.25">
      <c r="A51" s="200">
        <v>57</v>
      </c>
      <c r="B51" s="200">
        <f t="shared" si="0"/>
        <v>57</v>
      </c>
      <c r="C51" s="201">
        <v>2.300735</v>
      </c>
      <c r="D51" s="201"/>
      <c r="E51" s="201"/>
      <c r="G51" s="202">
        <f t="shared" si="1"/>
        <v>4.060766837348484E-2</v>
      </c>
    </row>
    <row r="52" spans="1:7" x14ac:dyDescent="0.25">
      <c r="A52" s="200">
        <v>58</v>
      </c>
      <c r="B52" s="200">
        <f t="shared" si="0"/>
        <v>58</v>
      </c>
      <c r="C52" s="201">
        <v>2.1939229999999998</v>
      </c>
      <c r="D52" s="201"/>
      <c r="E52" s="201"/>
      <c r="G52" s="202">
        <f t="shared" si="1"/>
        <v>3.9467259464585736E-2</v>
      </c>
    </row>
    <row r="53" spans="1:7" x14ac:dyDescent="0.25">
      <c r="A53" s="200">
        <v>59</v>
      </c>
      <c r="B53" s="200">
        <f t="shared" si="0"/>
        <v>59</v>
      </c>
      <c r="C53" s="201">
        <v>2.0897420000000002</v>
      </c>
      <c r="D53" s="201"/>
      <c r="E53" s="201"/>
      <c r="G53" s="202">
        <f t="shared" si="1"/>
        <v>3.8318855092137838E-2</v>
      </c>
    </row>
    <row r="54" spans="1:7" x14ac:dyDescent="0.25">
      <c r="A54" s="200">
        <v>60</v>
      </c>
      <c r="B54" s="200">
        <f t="shared" si="0"/>
        <v>60</v>
      </c>
      <c r="C54" s="201">
        <v>1.9847189999999999</v>
      </c>
      <c r="D54" s="201"/>
      <c r="E54" s="201"/>
      <c r="G54" s="202">
        <f t="shared" si="1"/>
        <v>3.7122640370128801E-2</v>
      </c>
    </row>
    <row r="55" spans="1:7" x14ac:dyDescent="0.25">
      <c r="A55" s="200">
        <v>61</v>
      </c>
      <c r="B55" s="200">
        <f t="shared" si="0"/>
        <v>61</v>
      </c>
      <c r="C55" s="201">
        <v>1.8834550000000001</v>
      </c>
      <c r="D55" s="201"/>
      <c r="E55" s="201"/>
      <c r="G55" s="202">
        <f t="shared" si="1"/>
        <v>3.5930069348928617E-2</v>
      </c>
    </row>
    <row r="56" spans="1:7" x14ac:dyDescent="0.25">
      <c r="A56" s="200">
        <v>62</v>
      </c>
      <c r="B56" s="200">
        <f t="shared" si="0"/>
        <v>62</v>
      </c>
      <c r="C56" s="201">
        <v>1.7856799999999999</v>
      </c>
      <c r="D56" s="201"/>
      <c r="E56" s="201"/>
      <c r="G56" s="202">
        <f t="shared" si="1"/>
        <v>3.4739530429880539E-2</v>
      </c>
    </row>
    <row r="57" spans="1:7" x14ac:dyDescent="0.25">
      <c r="A57" s="200">
        <v>63</v>
      </c>
      <c r="B57" s="200">
        <f t="shared" si="0"/>
        <v>63</v>
      </c>
      <c r="C57" s="201">
        <v>1.690733</v>
      </c>
      <c r="D57" s="201"/>
      <c r="E57" s="201"/>
      <c r="G57" s="202">
        <f t="shared" si="1"/>
        <v>3.3544119093390057E-2</v>
      </c>
    </row>
    <row r="58" spans="1:7" x14ac:dyDescent="0.25">
      <c r="A58" s="200">
        <v>64</v>
      </c>
      <c r="B58" s="200">
        <f t="shared" si="0"/>
        <v>64</v>
      </c>
      <c r="C58" s="201">
        <v>1.593224</v>
      </c>
      <c r="D58" s="201"/>
      <c r="E58" s="201"/>
      <c r="G58" s="202">
        <f t="shared" si="1"/>
        <v>3.2273236750227863E-2</v>
      </c>
    </row>
    <row r="59" spans="1:7" x14ac:dyDescent="0.25">
      <c r="A59" s="200">
        <v>65</v>
      </c>
      <c r="B59" s="200">
        <f t="shared" si="0"/>
        <v>65</v>
      </c>
      <c r="C59" s="201">
        <v>1.501136</v>
      </c>
      <c r="D59" s="201"/>
      <c r="E59" s="201"/>
      <c r="G59" s="202">
        <f t="shared" si="1"/>
        <v>3.1029860859998593E-2</v>
      </c>
    </row>
    <row r="60" spans="1:7" x14ac:dyDescent="0.25">
      <c r="A60" s="200">
        <v>66</v>
      </c>
      <c r="B60" s="200">
        <f t="shared" si="0"/>
        <v>66</v>
      </c>
      <c r="C60" s="201">
        <v>1.419934</v>
      </c>
      <c r="D60" s="201"/>
      <c r="E60" s="201"/>
      <c r="G60" s="202">
        <f t="shared" si="1"/>
        <v>2.9896188092454867E-2</v>
      </c>
    </row>
    <row r="61" spans="1:7" x14ac:dyDescent="0.25">
      <c r="A61" s="200">
        <v>67</v>
      </c>
      <c r="B61" s="200">
        <f t="shared" si="0"/>
        <v>67</v>
      </c>
      <c r="C61" s="201">
        <v>1.3470580000000001</v>
      </c>
      <c r="D61" s="201"/>
      <c r="E61" s="201"/>
      <c r="G61" s="202">
        <f t="shared" si="1"/>
        <v>2.8846996449081841E-2</v>
      </c>
    </row>
    <row r="62" spans="1:7" x14ac:dyDescent="0.25">
      <c r="A62" s="200">
        <v>68</v>
      </c>
      <c r="B62" s="200">
        <f t="shared" si="0"/>
        <v>68</v>
      </c>
      <c r="C62" s="201">
        <v>1.279687</v>
      </c>
      <c r="D62" s="201"/>
      <c r="E62" s="201"/>
      <c r="G62" s="202">
        <f t="shared" si="1"/>
        <v>2.7848660135164627E-2</v>
      </c>
    </row>
    <row r="63" spans="1:7" x14ac:dyDescent="0.25">
      <c r="A63" s="200">
        <v>69</v>
      </c>
      <c r="B63" s="200">
        <f t="shared" si="0"/>
        <v>69</v>
      </c>
      <c r="C63" s="201">
        <v>1.219271</v>
      </c>
      <c r="D63" s="201"/>
      <c r="E63" s="201"/>
      <c r="G63" s="202">
        <f t="shared" si="1"/>
        <v>2.692882572425237E-2</v>
      </c>
    </row>
    <row r="64" spans="1:7" x14ac:dyDescent="0.25">
      <c r="A64" s="200">
        <v>70</v>
      </c>
      <c r="B64" s="200">
        <f t="shared" si="0"/>
        <v>70</v>
      </c>
      <c r="C64" s="201">
        <v>1.1673210000000001</v>
      </c>
      <c r="D64" s="201"/>
      <c r="E64" s="201"/>
      <c r="G64" s="202">
        <f t="shared" si="1"/>
        <v>2.6118319676136093E-2</v>
      </c>
    </row>
    <row r="65" spans="1:7" x14ac:dyDescent="0.25">
      <c r="A65" s="200">
        <v>71</v>
      </c>
      <c r="B65" s="200">
        <f t="shared" si="0"/>
        <v>71</v>
      </c>
      <c r="C65" s="201">
        <v>1.1226579999999999</v>
      </c>
      <c r="D65" s="201"/>
      <c r="E65" s="201"/>
      <c r="G65" s="202">
        <f t="shared" si="1"/>
        <v>2.5406346081028097E-2</v>
      </c>
    </row>
    <row r="66" spans="1:7" x14ac:dyDescent="0.25">
      <c r="A66" s="200">
        <v>72</v>
      </c>
      <c r="B66" s="200">
        <f t="shared" si="0"/>
        <v>72</v>
      </c>
      <c r="C66" s="201">
        <v>1.085067</v>
      </c>
      <c r="D66" s="201"/>
      <c r="E66" s="201"/>
      <c r="G66" s="202">
        <f t="shared" si="1"/>
        <v>2.4795792897722269E-2</v>
      </c>
    </row>
    <row r="67" spans="1:7" x14ac:dyDescent="0.25">
      <c r="A67" s="200">
        <v>73</v>
      </c>
      <c r="B67" s="200">
        <f t="shared" si="0"/>
        <v>73</v>
      </c>
      <c r="C67" s="201">
        <v>1.0595410000000001</v>
      </c>
      <c r="D67" s="201"/>
      <c r="E67" s="201"/>
      <c r="G67" s="202">
        <f t="shared" si="1"/>
        <v>2.4375103358135863E-2</v>
      </c>
    </row>
    <row r="68" spans="1:7" x14ac:dyDescent="0.25">
      <c r="A68" s="200">
        <v>74</v>
      </c>
      <c r="B68" s="200">
        <f t="shared" si="0"/>
        <v>74</v>
      </c>
      <c r="C68" s="201">
        <v>1.0439560000000001</v>
      </c>
      <c r="D68" s="201"/>
      <c r="E68" s="201"/>
      <c r="G68" s="202">
        <f t="shared" si="1"/>
        <v>2.4115764526625449E-2</v>
      </c>
    </row>
    <row r="69" spans="1:7" x14ac:dyDescent="0.25">
      <c r="A69" s="200">
        <v>75</v>
      </c>
      <c r="B69" s="200">
        <f t="shared" ref="B69:B123" si="2">A69</f>
        <v>75</v>
      </c>
      <c r="C69" s="201">
        <v>1.0363260000000001</v>
      </c>
      <c r="D69" s="201"/>
      <c r="E69" s="201"/>
      <c r="G69" s="202">
        <f t="shared" ref="G69:I124" si="3">(1+C69)^(1/30)-1</f>
        <v>2.3988101367629966E-2</v>
      </c>
    </row>
    <row r="70" spans="1:7" x14ac:dyDescent="0.25">
      <c r="A70" s="200">
        <v>76</v>
      </c>
      <c r="B70" s="200">
        <f t="shared" si="2"/>
        <v>76</v>
      </c>
      <c r="C70" s="201">
        <v>1.036014</v>
      </c>
      <c r="D70" s="201"/>
      <c r="E70" s="201"/>
      <c r="G70" s="202">
        <f t="shared" si="3"/>
        <v>2.3982871230127545E-2</v>
      </c>
    </row>
    <row r="71" spans="1:7" x14ac:dyDescent="0.25">
      <c r="A71" s="200">
        <v>77</v>
      </c>
      <c r="B71" s="200">
        <f t="shared" si="2"/>
        <v>77</v>
      </c>
      <c r="C71" s="201">
        <v>1.041998</v>
      </c>
      <c r="D71" s="201"/>
      <c r="E71" s="201"/>
      <c r="G71" s="202">
        <f t="shared" si="3"/>
        <v>2.4083047780580014E-2</v>
      </c>
    </row>
    <row r="72" spans="1:7" x14ac:dyDescent="0.25">
      <c r="A72" s="200">
        <v>78</v>
      </c>
      <c r="B72" s="200">
        <f t="shared" si="2"/>
        <v>78</v>
      </c>
      <c r="C72" s="201">
        <v>1.053347</v>
      </c>
      <c r="D72" s="201"/>
      <c r="E72" s="201"/>
      <c r="G72" s="202">
        <f t="shared" si="3"/>
        <v>2.4272261337642265E-2</v>
      </c>
    </row>
    <row r="73" spans="1:7" x14ac:dyDescent="0.25">
      <c r="A73" s="200">
        <v>79</v>
      </c>
      <c r="B73" s="200">
        <f t="shared" si="2"/>
        <v>79</v>
      </c>
      <c r="C73" s="201">
        <v>1.0624819999999999</v>
      </c>
      <c r="D73" s="201"/>
      <c r="E73" s="201"/>
      <c r="G73" s="202">
        <f t="shared" si="3"/>
        <v>2.4423829583770651E-2</v>
      </c>
    </row>
    <row r="74" spans="1:7" x14ac:dyDescent="0.25">
      <c r="A74" s="200">
        <v>80</v>
      </c>
      <c r="B74" s="200">
        <f t="shared" si="2"/>
        <v>80</v>
      </c>
      <c r="C74" s="201">
        <v>1.071069</v>
      </c>
      <c r="D74" s="201"/>
      <c r="E74" s="201"/>
      <c r="G74" s="202">
        <f t="shared" si="3"/>
        <v>2.4565714841749964E-2</v>
      </c>
    </row>
    <row r="75" spans="1:7" x14ac:dyDescent="0.25">
      <c r="A75" s="200">
        <v>81</v>
      </c>
      <c r="B75" s="200">
        <f t="shared" si="2"/>
        <v>81</v>
      </c>
      <c r="C75" s="201">
        <v>1.081099</v>
      </c>
      <c r="D75" s="201"/>
      <c r="E75" s="201"/>
      <c r="G75" s="202">
        <f t="shared" si="3"/>
        <v>2.4730724889718836E-2</v>
      </c>
    </row>
    <row r="76" spans="1:7" x14ac:dyDescent="0.25">
      <c r="A76" s="200">
        <v>82</v>
      </c>
      <c r="B76" s="200">
        <f t="shared" si="2"/>
        <v>82</v>
      </c>
      <c r="C76" s="201">
        <v>1.09046</v>
      </c>
      <c r="D76" s="201"/>
      <c r="E76" s="201"/>
      <c r="G76" s="202">
        <f t="shared" si="3"/>
        <v>2.4884036684759581E-2</v>
      </c>
    </row>
    <row r="77" spans="1:7" x14ac:dyDescent="0.25">
      <c r="A77" s="200">
        <v>83</v>
      </c>
      <c r="B77" s="200">
        <f t="shared" si="2"/>
        <v>83</v>
      </c>
      <c r="C77" s="201">
        <v>1.098965</v>
      </c>
      <c r="D77" s="201"/>
      <c r="E77" s="201"/>
      <c r="G77" s="202">
        <f t="shared" si="3"/>
        <v>2.5022754855603679E-2</v>
      </c>
    </row>
    <row r="78" spans="1:7" x14ac:dyDescent="0.25">
      <c r="A78" s="200">
        <v>84</v>
      </c>
      <c r="B78" s="200">
        <f t="shared" si="2"/>
        <v>84</v>
      </c>
      <c r="C78" s="201">
        <v>1.103888</v>
      </c>
      <c r="D78" s="201"/>
      <c r="E78" s="201"/>
      <c r="G78" s="202">
        <f t="shared" si="3"/>
        <v>2.5102801851667911E-2</v>
      </c>
    </row>
    <row r="79" spans="1:7" x14ac:dyDescent="0.25">
      <c r="A79" s="200">
        <v>85</v>
      </c>
      <c r="B79" s="200">
        <f t="shared" si="2"/>
        <v>85</v>
      </c>
      <c r="C79" s="201">
        <v>1.105909</v>
      </c>
      <c r="D79" s="201"/>
      <c r="E79" s="201"/>
      <c r="G79" s="202">
        <f t="shared" si="3"/>
        <v>2.5135610497384331E-2</v>
      </c>
    </row>
    <row r="80" spans="1:7" x14ac:dyDescent="0.25">
      <c r="A80" s="200">
        <v>86</v>
      </c>
      <c r="B80" s="200">
        <f t="shared" si="2"/>
        <v>86</v>
      </c>
      <c r="C80" s="201">
        <v>1.1058730000000001</v>
      </c>
      <c r="D80" s="201"/>
      <c r="E80" s="201"/>
      <c r="G80" s="202">
        <f t="shared" si="3"/>
        <v>2.5135026344461853E-2</v>
      </c>
    </row>
    <row r="81" spans="1:7" x14ac:dyDescent="0.25">
      <c r="A81" s="200">
        <v>87</v>
      </c>
      <c r="B81" s="200">
        <f t="shared" si="2"/>
        <v>87</v>
      </c>
      <c r="C81" s="201">
        <v>1.1037650000000001</v>
      </c>
      <c r="D81" s="201"/>
      <c r="E81" s="201"/>
      <c r="G81" s="202">
        <f t="shared" si="3"/>
        <v>2.510080410261728E-2</v>
      </c>
    </row>
    <row r="82" spans="1:7" x14ac:dyDescent="0.25">
      <c r="A82" s="200">
        <v>88</v>
      </c>
      <c r="B82" s="200">
        <f t="shared" si="2"/>
        <v>88</v>
      </c>
      <c r="C82" s="201">
        <v>1.1003430000000001</v>
      </c>
      <c r="D82" s="201"/>
      <c r="E82" s="201"/>
      <c r="G82" s="202">
        <f t="shared" si="3"/>
        <v>2.504517913530524E-2</v>
      </c>
    </row>
    <row r="83" spans="1:7" x14ac:dyDescent="0.25">
      <c r="A83" s="200">
        <v>89</v>
      </c>
      <c r="B83" s="200">
        <f t="shared" si="2"/>
        <v>89</v>
      </c>
      <c r="C83" s="201">
        <v>1.096517</v>
      </c>
      <c r="D83" s="201"/>
      <c r="E83" s="201"/>
      <c r="G83" s="202">
        <f t="shared" si="3"/>
        <v>2.4982883279695667E-2</v>
      </c>
    </row>
    <row r="84" spans="1:7" x14ac:dyDescent="0.25">
      <c r="A84" s="200">
        <v>90</v>
      </c>
      <c r="B84" s="200">
        <f t="shared" si="2"/>
        <v>90</v>
      </c>
      <c r="C84" s="201">
        <v>1.0916809999999999</v>
      </c>
      <c r="D84" s="201"/>
      <c r="E84" s="201"/>
      <c r="G84" s="202">
        <f t="shared" si="3"/>
        <v>2.4903984930131351E-2</v>
      </c>
    </row>
    <row r="85" spans="1:7" x14ac:dyDescent="0.25">
      <c r="A85" s="200">
        <v>91</v>
      </c>
      <c r="B85" s="200">
        <f t="shared" si="2"/>
        <v>91</v>
      </c>
      <c r="C85" s="201">
        <v>1.0875539999999999</v>
      </c>
      <c r="D85" s="201"/>
      <c r="E85" s="201"/>
      <c r="G85" s="202">
        <f t="shared" si="3"/>
        <v>2.4836514194565673E-2</v>
      </c>
    </row>
    <row r="86" spans="1:7" x14ac:dyDescent="0.25">
      <c r="A86" s="200">
        <v>92</v>
      </c>
      <c r="B86" s="200">
        <f t="shared" si="2"/>
        <v>92</v>
      </c>
      <c r="C86" s="201">
        <v>1.0859529999999999</v>
      </c>
      <c r="D86" s="201"/>
      <c r="E86" s="201"/>
      <c r="G86" s="202">
        <f t="shared" si="3"/>
        <v>2.4810305343361483E-2</v>
      </c>
    </row>
    <row r="87" spans="1:7" x14ac:dyDescent="0.25">
      <c r="A87" s="200">
        <v>93</v>
      </c>
      <c r="B87" s="200">
        <f t="shared" si="2"/>
        <v>93</v>
      </c>
      <c r="C87" s="201">
        <v>1.0874250000000001</v>
      </c>
      <c r="D87" s="201"/>
      <c r="E87" s="201"/>
      <c r="G87" s="202">
        <f t="shared" si="3"/>
        <v>2.4834403145636452E-2</v>
      </c>
    </row>
    <row r="88" spans="1:7" x14ac:dyDescent="0.25">
      <c r="A88" s="200">
        <v>94</v>
      </c>
      <c r="B88" s="200">
        <f t="shared" si="2"/>
        <v>94</v>
      </c>
      <c r="C88" s="201">
        <v>1.093923</v>
      </c>
      <c r="D88" s="201"/>
      <c r="E88" s="201"/>
      <c r="G88" s="202">
        <f t="shared" si="3"/>
        <v>2.4940584601798932E-2</v>
      </c>
    </row>
    <row r="89" spans="1:7" x14ac:dyDescent="0.25">
      <c r="A89" s="200">
        <v>95</v>
      </c>
      <c r="B89" s="200">
        <f t="shared" si="2"/>
        <v>95</v>
      </c>
      <c r="C89" s="201">
        <v>1.1048279999999999</v>
      </c>
      <c r="D89" s="201"/>
      <c r="E89" s="201"/>
      <c r="G89" s="202">
        <f t="shared" si="3"/>
        <v>2.5118065474803775E-2</v>
      </c>
    </row>
    <row r="90" spans="1:7" x14ac:dyDescent="0.25">
      <c r="A90" s="200">
        <v>96</v>
      </c>
      <c r="B90" s="200">
        <f t="shared" si="2"/>
        <v>96</v>
      </c>
      <c r="C90" s="201">
        <v>1.1142209999999999</v>
      </c>
      <c r="D90" s="201"/>
      <c r="E90" s="201"/>
      <c r="G90" s="202">
        <f t="shared" si="3"/>
        <v>2.5270227166671821E-2</v>
      </c>
    </row>
    <row r="91" spans="1:7" x14ac:dyDescent="0.25">
      <c r="A91" s="200">
        <v>97</v>
      </c>
      <c r="B91" s="200">
        <f t="shared" si="2"/>
        <v>97</v>
      </c>
      <c r="C91" s="201">
        <v>1.1283909999999999</v>
      </c>
      <c r="D91" s="201"/>
      <c r="E91" s="201"/>
      <c r="G91" s="202">
        <f t="shared" si="3"/>
        <v>2.5498541715893719E-2</v>
      </c>
    </row>
    <row r="92" spans="1:7" x14ac:dyDescent="0.25">
      <c r="A92" s="200">
        <v>98</v>
      </c>
      <c r="B92" s="200">
        <f t="shared" si="2"/>
        <v>98</v>
      </c>
      <c r="C92" s="201">
        <v>1.14666</v>
      </c>
      <c r="D92" s="201"/>
      <c r="E92" s="201"/>
      <c r="G92" s="202">
        <f t="shared" si="3"/>
        <v>2.579074276651161E-2</v>
      </c>
    </row>
    <row r="93" spans="1:7" x14ac:dyDescent="0.25">
      <c r="A93" s="200">
        <v>99</v>
      </c>
      <c r="B93" s="200">
        <f t="shared" si="2"/>
        <v>99</v>
      </c>
      <c r="C93" s="201">
        <v>1.1656200000000001</v>
      </c>
      <c r="D93" s="201"/>
      <c r="E93" s="201"/>
      <c r="G93" s="202">
        <f t="shared" si="3"/>
        <v>2.6091464867645797E-2</v>
      </c>
    </row>
    <row r="94" spans="1:7" x14ac:dyDescent="0.25">
      <c r="A94" s="200"/>
      <c r="B94" s="200">
        <v>99</v>
      </c>
      <c r="C94" s="201"/>
      <c r="D94" s="201"/>
      <c r="E94" s="201"/>
      <c r="G94" s="202">
        <f t="shared" si="3"/>
        <v>0</v>
      </c>
    </row>
    <row r="95" spans="1:7" x14ac:dyDescent="0.25">
      <c r="A95" s="200">
        <v>99.1</v>
      </c>
      <c r="B95" s="200">
        <v>99.1</v>
      </c>
      <c r="C95" s="201">
        <v>1.1861330000000001</v>
      </c>
      <c r="D95" s="201"/>
      <c r="E95" s="201"/>
      <c r="G95" s="202">
        <f t="shared" si="3"/>
        <v>2.641396597921819E-2</v>
      </c>
    </row>
    <row r="96" spans="1:7" x14ac:dyDescent="0.25">
      <c r="A96" s="200">
        <v>99.2</v>
      </c>
      <c r="B96" s="200">
        <f t="shared" si="2"/>
        <v>99.2</v>
      </c>
      <c r="C96" s="201">
        <v>1.211171</v>
      </c>
      <c r="D96" s="201"/>
      <c r="E96" s="201"/>
      <c r="G96" s="202">
        <f t="shared" si="3"/>
        <v>2.6803667017699873E-2</v>
      </c>
    </row>
    <row r="97" spans="1:7" x14ac:dyDescent="0.25">
      <c r="A97" s="200">
        <v>99.3</v>
      </c>
      <c r="B97" s="200">
        <f t="shared" si="2"/>
        <v>99.3</v>
      </c>
      <c r="C97" s="201">
        <v>1.240659</v>
      </c>
      <c r="D97" s="201"/>
      <c r="E97" s="201"/>
      <c r="G97" s="202">
        <f t="shared" si="3"/>
        <v>2.7257196102755454E-2</v>
      </c>
    </row>
    <row r="98" spans="1:7" x14ac:dyDescent="0.25">
      <c r="A98" s="200">
        <v>99.4</v>
      </c>
      <c r="B98" s="200">
        <f t="shared" si="2"/>
        <v>99.4</v>
      </c>
      <c r="C98" s="201">
        <v>1.2708889999999999</v>
      </c>
      <c r="D98" s="201"/>
      <c r="E98" s="201"/>
      <c r="G98" s="202">
        <f t="shared" si="3"/>
        <v>2.7716186927135622E-2</v>
      </c>
    </row>
    <row r="99" spans="1:7" x14ac:dyDescent="0.25">
      <c r="A99" s="200">
        <v>99.5</v>
      </c>
      <c r="B99" s="200">
        <f t="shared" si="2"/>
        <v>99.5</v>
      </c>
      <c r="C99" s="201">
        <v>1.2980959999999999</v>
      </c>
      <c r="D99" s="201"/>
      <c r="E99" s="201"/>
      <c r="G99" s="202">
        <f t="shared" si="3"/>
        <v>2.8124256489841848E-2</v>
      </c>
    </row>
    <row r="100" spans="1:7" x14ac:dyDescent="0.25">
      <c r="A100" s="200">
        <v>99.6</v>
      </c>
      <c r="B100" s="200">
        <f t="shared" si="2"/>
        <v>99.6</v>
      </c>
      <c r="C100" s="201">
        <v>1.344222</v>
      </c>
      <c r="D100" s="201"/>
      <c r="E100" s="201"/>
      <c r="G100" s="202">
        <f t="shared" si="3"/>
        <v>2.88055329729906E-2</v>
      </c>
    </row>
    <row r="101" spans="1:7" x14ac:dyDescent="0.25">
      <c r="A101" s="200">
        <v>99.7</v>
      </c>
      <c r="B101" s="200">
        <f t="shared" si="2"/>
        <v>99.7</v>
      </c>
      <c r="C101" s="201">
        <v>1.4085110000000001</v>
      </c>
      <c r="D101" s="201"/>
      <c r="E101" s="201"/>
      <c r="G101" s="202">
        <f t="shared" si="3"/>
        <v>2.9733767293594227E-2</v>
      </c>
    </row>
    <row r="102" spans="1:7" x14ac:dyDescent="0.25">
      <c r="A102" s="200">
        <v>99.8</v>
      </c>
      <c r="B102" s="200">
        <f t="shared" si="2"/>
        <v>99.8</v>
      </c>
      <c r="C102" s="201">
        <v>1.4838</v>
      </c>
      <c r="D102" s="201"/>
      <c r="E102" s="201"/>
      <c r="G102" s="202">
        <f t="shared" si="3"/>
        <v>3.0790848311306185E-2</v>
      </c>
    </row>
    <row r="103" spans="1:7" x14ac:dyDescent="0.25">
      <c r="A103" s="200">
        <v>99.9</v>
      </c>
      <c r="B103" s="200">
        <f t="shared" si="2"/>
        <v>99.9</v>
      </c>
      <c r="C103" s="201">
        <v>1.56335</v>
      </c>
      <c r="D103" s="201"/>
      <c r="E103" s="201"/>
      <c r="G103" s="202">
        <f t="shared" si="3"/>
        <v>3.1874619100998203E-2</v>
      </c>
    </row>
    <row r="104" spans="1:7" x14ac:dyDescent="0.25">
      <c r="A104" s="200"/>
      <c r="B104" s="200">
        <v>99.9</v>
      </c>
      <c r="C104" s="201"/>
      <c r="D104" s="201"/>
      <c r="E104" s="201"/>
      <c r="G104" s="202">
        <f t="shared" si="3"/>
        <v>0</v>
      </c>
    </row>
    <row r="105" spans="1:7" x14ac:dyDescent="0.25">
      <c r="A105" s="200">
        <v>99.91</v>
      </c>
      <c r="B105" s="200">
        <v>99.91</v>
      </c>
      <c r="C105" s="201">
        <v>1.6465780000000001</v>
      </c>
      <c r="D105" s="201"/>
      <c r="E105" s="201"/>
      <c r="G105" s="202">
        <f t="shared" si="3"/>
        <v>3.2974236634830678E-2</v>
      </c>
    </row>
    <row r="106" spans="1:7" x14ac:dyDescent="0.25">
      <c r="A106" s="200">
        <v>99.92</v>
      </c>
      <c r="B106" s="200">
        <v>99.92</v>
      </c>
      <c r="C106" s="201">
        <v>1.7328460000000001</v>
      </c>
      <c r="D106" s="201"/>
      <c r="E106" s="201"/>
      <c r="G106" s="202">
        <f t="shared" si="3"/>
        <v>3.4079285831842165E-2</v>
      </c>
    </row>
    <row r="107" spans="1:7" x14ac:dyDescent="0.25">
      <c r="A107" s="200">
        <v>99.93</v>
      </c>
      <c r="B107" s="200">
        <f t="shared" si="2"/>
        <v>99.93</v>
      </c>
      <c r="C107" s="201">
        <v>1.8216540000000001</v>
      </c>
      <c r="D107" s="201"/>
      <c r="E107" s="201"/>
      <c r="G107" s="202">
        <f t="shared" si="3"/>
        <v>3.5182191086513104E-2</v>
      </c>
    </row>
    <row r="108" spans="1:7" x14ac:dyDescent="0.25">
      <c r="A108" s="200">
        <v>99.94</v>
      </c>
      <c r="B108" s="200">
        <f t="shared" si="2"/>
        <v>99.94</v>
      </c>
      <c r="C108" s="201">
        <v>1.9155580000000001</v>
      </c>
      <c r="D108" s="201"/>
      <c r="E108" s="201"/>
      <c r="G108" s="202">
        <f t="shared" si="3"/>
        <v>3.6312467071872856E-2</v>
      </c>
    </row>
    <row r="109" spans="1:7" x14ac:dyDescent="0.25">
      <c r="A109" s="200">
        <v>99.95</v>
      </c>
      <c r="B109" s="200">
        <f t="shared" si="2"/>
        <v>99.95</v>
      </c>
      <c r="C109" s="201">
        <v>2.0149870000000001</v>
      </c>
      <c r="D109" s="201"/>
      <c r="E109" s="201"/>
      <c r="G109" s="202">
        <f t="shared" si="3"/>
        <v>3.7471514954064755E-2</v>
      </c>
    </row>
    <row r="110" spans="1:7" x14ac:dyDescent="0.25">
      <c r="A110" s="200">
        <v>99.96</v>
      </c>
      <c r="B110" s="200">
        <f t="shared" si="2"/>
        <v>99.96</v>
      </c>
      <c r="C110" s="201">
        <v>2.118935</v>
      </c>
      <c r="D110" s="201"/>
      <c r="E110" s="201"/>
      <c r="G110" s="202">
        <f t="shared" si="3"/>
        <v>3.8644384638396367E-2</v>
      </c>
    </row>
    <row r="111" spans="1:7" x14ac:dyDescent="0.25">
      <c r="A111" s="200">
        <v>99.97</v>
      </c>
      <c r="B111" s="200">
        <f t="shared" si="2"/>
        <v>99.97</v>
      </c>
      <c r="C111" s="201">
        <v>2.2296459999999998</v>
      </c>
      <c r="D111" s="201"/>
      <c r="E111" s="201"/>
      <c r="G111" s="202">
        <f t="shared" si="3"/>
        <v>3.9852716585722758E-2</v>
      </c>
    </row>
    <row r="112" spans="1:7" x14ac:dyDescent="0.25">
      <c r="A112" s="200">
        <v>99.98</v>
      </c>
      <c r="B112" s="200">
        <f t="shared" si="2"/>
        <v>99.98</v>
      </c>
      <c r="C112" s="201">
        <v>2.4500999999999999</v>
      </c>
      <c r="D112" s="201"/>
      <c r="E112" s="201"/>
      <c r="G112" s="202">
        <f t="shared" si="3"/>
        <v>4.2143976701806585E-2</v>
      </c>
    </row>
    <row r="113" spans="1:9" x14ac:dyDescent="0.25">
      <c r="A113" s="200">
        <v>99.99</v>
      </c>
      <c r="B113" s="200">
        <f t="shared" si="2"/>
        <v>99.99</v>
      </c>
      <c r="C113" s="201">
        <v>2.5034930000000002</v>
      </c>
      <c r="D113" s="201"/>
      <c r="E113" s="201"/>
      <c r="G113" s="202">
        <f t="shared" si="3"/>
        <v>4.2677595621449349E-2</v>
      </c>
    </row>
    <row r="114" spans="1:9" x14ac:dyDescent="0.25">
      <c r="A114" s="200"/>
      <c r="B114" s="200">
        <v>99.99</v>
      </c>
      <c r="C114" s="201"/>
      <c r="D114" s="201"/>
      <c r="E114" s="201"/>
      <c r="G114" s="202">
        <f t="shared" si="3"/>
        <v>0</v>
      </c>
    </row>
    <row r="115" spans="1:9" x14ac:dyDescent="0.25">
      <c r="A115" s="200">
        <v>99.991</v>
      </c>
      <c r="B115" s="200">
        <f t="shared" si="2"/>
        <v>99.991</v>
      </c>
      <c r="C115" s="201">
        <v>2.5566239999999998</v>
      </c>
      <c r="D115" s="201"/>
      <c r="E115" s="201"/>
      <c r="G115" s="202">
        <f t="shared" si="3"/>
        <v>4.3200848977887008E-2</v>
      </c>
    </row>
    <row r="116" spans="1:9" x14ac:dyDescent="0.25">
      <c r="A116" s="200">
        <v>99.992000000000004</v>
      </c>
      <c r="B116" s="200">
        <f t="shared" si="2"/>
        <v>99.992000000000004</v>
      </c>
      <c r="C116" s="201">
        <v>2.6101730000000001</v>
      </c>
      <c r="D116" s="201"/>
      <c r="E116" s="201"/>
      <c r="G116" s="202">
        <f t="shared" si="3"/>
        <v>4.3720628527945227E-2</v>
      </c>
    </row>
    <row r="117" spans="1:9" x14ac:dyDescent="0.25">
      <c r="A117" s="200">
        <v>99.992999999999995</v>
      </c>
      <c r="B117" s="200">
        <f t="shared" si="2"/>
        <v>99.992999999999995</v>
      </c>
      <c r="C117" s="201">
        <v>2.6688510000000001</v>
      </c>
      <c r="D117" s="201"/>
      <c r="E117" s="201"/>
      <c r="G117" s="202">
        <f t="shared" si="3"/>
        <v>4.4281703986921439E-2</v>
      </c>
    </row>
    <row r="118" spans="1:9" x14ac:dyDescent="0.25">
      <c r="A118" s="200">
        <v>99.994</v>
      </c>
      <c r="B118" s="200">
        <f t="shared" si="2"/>
        <v>99.994</v>
      </c>
      <c r="C118" s="201">
        <v>2.7335980000000002</v>
      </c>
      <c r="D118" s="201"/>
      <c r="E118" s="201"/>
      <c r="G118" s="202">
        <f t="shared" si="3"/>
        <v>4.4890831678003673E-2</v>
      </c>
    </row>
    <row r="119" spans="1:9" x14ac:dyDescent="0.25">
      <c r="A119" s="200">
        <v>99.995000000000005</v>
      </c>
      <c r="B119" s="200">
        <f t="shared" si="2"/>
        <v>99.995000000000005</v>
      </c>
      <c r="C119" s="201">
        <v>2.8038910000000001</v>
      </c>
      <c r="D119" s="201"/>
      <c r="E119" s="201"/>
      <c r="G119" s="202">
        <f t="shared" si="3"/>
        <v>4.5540680974364367E-2</v>
      </c>
    </row>
    <row r="120" spans="1:9" x14ac:dyDescent="0.25">
      <c r="A120" s="200">
        <v>99.995999999999995</v>
      </c>
      <c r="B120" s="200">
        <f t="shared" si="2"/>
        <v>99.995999999999995</v>
      </c>
      <c r="C120" s="201">
        <v>2.8812530000000001</v>
      </c>
      <c r="D120" s="201"/>
      <c r="E120" s="201"/>
      <c r="G120" s="202">
        <f t="shared" si="3"/>
        <v>4.6242597981801081E-2</v>
      </c>
    </row>
    <row r="121" spans="1:9" x14ac:dyDescent="0.25">
      <c r="A121" s="200">
        <v>99.997</v>
      </c>
      <c r="B121" s="200">
        <f t="shared" si="2"/>
        <v>99.997</v>
      </c>
      <c r="C121" s="201">
        <v>2.9710359999999998</v>
      </c>
      <c r="D121" s="201"/>
      <c r="E121" s="201"/>
      <c r="G121" s="202">
        <f t="shared" si="3"/>
        <v>4.7040452016705148E-2</v>
      </c>
    </row>
    <row r="122" spans="1:9" x14ac:dyDescent="0.25">
      <c r="A122" s="200">
        <v>99.998000000000005</v>
      </c>
      <c r="B122" s="200">
        <f t="shared" si="2"/>
        <v>99.998000000000005</v>
      </c>
      <c r="C122" s="201">
        <v>3.0820799999999999</v>
      </c>
      <c r="D122" s="201"/>
      <c r="E122" s="201"/>
      <c r="G122" s="202">
        <f t="shared" si="3"/>
        <v>4.8003461391337376E-2</v>
      </c>
    </row>
    <row r="123" spans="1:9" x14ac:dyDescent="0.25">
      <c r="A123" s="200">
        <v>99.998999999999995</v>
      </c>
      <c r="B123" s="200">
        <f t="shared" si="2"/>
        <v>99.998999999999995</v>
      </c>
      <c r="C123" s="201">
        <v>3.183271</v>
      </c>
      <c r="D123" s="201"/>
      <c r="E123" s="201"/>
      <c r="G123" s="202">
        <f t="shared" si="3"/>
        <v>4.8859219450214209E-2</v>
      </c>
    </row>
    <row r="124" spans="1:9" x14ac:dyDescent="0.25">
      <c r="A124" s="200">
        <v>100</v>
      </c>
      <c r="B124" s="200">
        <v>99.998999999999995</v>
      </c>
      <c r="C124" s="201"/>
      <c r="D124" s="201">
        <v>6.615056</v>
      </c>
      <c r="E124" s="201">
        <v>8.5609219999999997</v>
      </c>
      <c r="H124" s="202">
        <f t="shared" si="3"/>
        <v>7.0013121348228236E-2</v>
      </c>
      <c r="I124" s="202">
        <f t="shared" si="3"/>
        <v>7.8160274268290308E-2</v>
      </c>
    </row>
    <row r="125" spans="1:9" x14ac:dyDescent="0.25">
      <c r="B125" s="200"/>
      <c r="C125" s="201"/>
    </row>
    <row r="126" spans="1:9" x14ac:dyDescent="0.25">
      <c r="B126" s="200"/>
      <c r="C126" s="201"/>
    </row>
    <row r="127" spans="1:9" x14ac:dyDescent="0.25">
      <c r="B127" s="200"/>
      <c r="C127" s="201"/>
    </row>
    <row r="128" spans="1:9" x14ac:dyDescent="0.25">
      <c r="B128" s="200"/>
      <c r="C128" s="201"/>
    </row>
    <row r="129" spans="2:2" x14ac:dyDescent="0.25">
      <c r="B129" s="200"/>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M23"/>
  <sheetViews>
    <sheetView workbookViewId="0">
      <selection activeCell="E9" sqref="E9"/>
    </sheetView>
  </sheetViews>
  <sheetFormatPr defaultColWidth="10.6640625" defaultRowHeight="15.75" x14ac:dyDescent="0.25"/>
  <cols>
    <col min="1" max="4" width="10.6640625" style="209"/>
    <col min="5" max="5" width="10.6640625" style="210"/>
    <col min="6" max="6" width="9.33203125" style="209" customWidth="1"/>
    <col min="7" max="16384" width="10.6640625" style="209"/>
  </cols>
  <sheetData>
    <row r="4" spans="2:13" ht="15" x14ac:dyDescent="0.2">
      <c r="B4" s="266" t="s">
        <v>1304</v>
      </c>
      <c r="C4" s="266"/>
      <c r="D4" s="266"/>
      <c r="E4" s="266"/>
      <c r="F4" s="266"/>
      <c r="G4" s="266"/>
      <c r="H4" s="266"/>
      <c r="I4" s="266"/>
      <c r="J4" s="266"/>
      <c r="K4" s="266"/>
    </row>
    <row r="5" spans="2:13" ht="15" x14ac:dyDescent="0.2">
      <c r="C5" s="266" t="s">
        <v>1303</v>
      </c>
      <c r="D5" s="266"/>
      <c r="E5" s="266"/>
      <c r="F5" s="266"/>
      <c r="G5" s="266"/>
      <c r="H5" s="266"/>
      <c r="I5" s="266"/>
      <c r="J5" s="266"/>
      <c r="K5" s="266"/>
    </row>
    <row r="6" spans="2:13" x14ac:dyDescent="0.25">
      <c r="C6" s="215" t="s">
        <v>1301</v>
      </c>
      <c r="D6" s="215" t="s">
        <v>1273</v>
      </c>
      <c r="E6" s="217" t="s">
        <v>1300</v>
      </c>
      <c r="F6" s="215" t="s">
        <v>1275</v>
      </c>
      <c r="G6" s="215" t="s">
        <v>1286</v>
      </c>
      <c r="H6" s="215" t="s">
        <v>1274</v>
      </c>
      <c r="I6" s="215" t="s">
        <v>1298</v>
      </c>
      <c r="J6" s="215" t="s">
        <v>1297</v>
      </c>
      <c r="K6" s="215" t="s">
        <v>1299</v>
      </c>
    </row>
    <row r="7" spans="2:13" x14ac:dyDescent="0.25">
      <c r="B7" s="209" t="s">
        <v>1294</v>
      </c>
      <c r="C7" s="213">
        <v>2.4599030805923978E-2</v>
      </c>
      <c r="D7" s="213">
        <v>2.7341167703094742E-2</v>
      </c>
      <c r="E7" s="219">
        <f>AVERAGE(I7:K7)</f>
        <v>4.0706420573724832E-2</v>
      </c>
      <c r="F7" s="213">
        <v>3.6703360000000004E-2</v>
      </c>
      <c r="G7" s="213">
        <v>7.138256318867206E-2</v>
      </c>
      <c r="H7" s="213">
        <v>5.0189662398248312E-2</v>
      </c>
      <c r="I7" s="213">
        <v>4.1894651204347613E-2</v>
      </c>
      <c r="J7" s="213">
        <v>3.971894042435397E-2</v>
      </c>
      <c r="K7" s="213">
        <v>4.0505670092472926E-2</v>
      </c>
    </row>
    <row r="8" spans="2:13" x14ac:dyDescent="0.25">
      <c r="B8" s="209" t="s">
        <v>1293</v>
      </c>
      <c r="C8" s="213">
        <v>1.0225902323555799E-2</v>
      </c>
      <c r="D8" s="213">
        <v>1.6787383800924364E-2</v>
      </c>
      <c r="E8" s="219">
        <f>AVERAGE(I8:K8)</f>
        <v>7.0582657519640364E-3</v>
      </c>
      <c r="F8" s="213">
        <v>1.5696072589853519E-2</v>
      </c>
      <c r="G8" s="213">
        <v>7.1124672129917466E-3</v>
      </c>
      <c r="H8" s="213">
        <v>7.4810337601751709E-2</v>
      </c>
      <c r="I8" s="213">
        <v>3.5641416586194158E-3</v>
      </c>
      <c r="J8" s="213">
        <v>8.8636111199631024E-3</v>
      </c>
      <c r="K8" s="213">
        <v>8.7470444773095901E-3</v>
      </c>
    </row>
    <row r="9" spans="2:13" x14ac:dyDescent="0.25">
      <c r="B9" s="209" t="s">
        <v>1292</v>
      </c>
      <c r="C9" s="218">
        <f>C7+C8</f>
        <v>3.4824933129479776E-2</v>
      </c>
      <c r="D9" s="218">
        <f>D7+D8</f>
        <v>4.4128551504019106E-2</v>
      </c>
      <c r="E9" s="219">
        <f>AVERAGE(I9:K9)</f>
        <v>4.7764686325688865E-2</v>
      </c>
      <c r="F9" s="218">
        <f t="shared" ref="F9:K9" si="0">F7+F8</f>
        <v>5.2399432589853523E-2</v>
      </c>
      <c r="G9" s="218">
        <f t="shared" si="0"/>
        <v>7.8495030401663807E-2</v>
      </c>
      <c r="H9" s="218">
        <f t="shared" si="0"/>
        <v>0.12500000000000003</v>
      </c>
      <c r="I9" s="218">
        <f t="shared" si="0"/>
        <v>4.5458792862967029E-2</v>
      </c>
      <c r="J9" s="218">
        <f t="shared" si="0"/>
        <v>4.8582551544317072E-2</v>
      </c>
      <c r="K9" s="218">
        <f t="shared" si="0"/>
        <v>4.9252714569782516E-2</v>
      </c>
    </row>
    <row r="10" spans="2:13" ht="15" x14ac:dyDescent="0.2">
      <c r="C10" s="267" t="s">
        <v>1302</v>
      </c>
      <c r="D10" s="267"/>
      <c r="E10" s="267"/>
      <c r="F10" s="267"/>
      <c r="G10" s="267"/>
      <c r="H10" s="267"/>
      <c r="I10" s="267"/>
      <c r="J10" s="267"/>
      <c r="K10" s="267"/>
    </row>
    <row r="11" spans="2:13" x14ac:dyDescent="0.25">
      <c r="C11" s="215" t="s">
        <v>1301</v>
      </c>
      <c r="D11" s="215" t="s">
        <v>1273</v>
      </c>
      <c r="E11" s="217" t="s">
        <v>1300</v>
      </c>
      <c r="F11" s="215" t="s">
        <v>1275</v>
      </c>
      <c r="G11" s="215" t="s">
        <v>1286</v>
      </c>
      <c r="H11" s="215" t="s">
        <v>1274</v>
      </c>
      <c r="I11" s="215" t="s">
        <v>1299</v>
      </c>
      <c r="J11" s="215" t="s">
        <v>1298</v>
      </c>
      <c r="K11" s="215" t="s">
        <v>1297</v>
      </c>
      <c r="L11" s="216" t="s">
        <v>1296</v>
      </c>
      <c r="M11" s="215" t="s">
        <v>1295</v>
      </c>
    </row>
    <row r="12" spans="2:13" x14ac:dyDescent="0.25">
      <c r="B12" s="209" t="s">
        <v>1294</v>
      </c>
      <c r="C12" s="213">
        <v>7.3254571382615513E-2</v>
      </c>
      <c r="D12" s="213">
        <v>7.0846847295761101E-2</v>
      </c>
      <c r="E12" s="214">
        <f>AVERAGE(I12:K12)</f>
        <v>8.4959010718287264E-2</v>
      </c>
      <c r="F12" s="213">
        <v>9.7603400000000021E-2</v>
      </c>
      <c r="G12" s="213">
        <v>0.15478125959634781</v>
      </c>
      <c r="H12" s="213">
        <v>0.12387523831445937</v>
      </c>
      <c r="I12" s="213">
        <v>8.0830835359721132E-2</v>
      </c>
      <c r="J12" s="213">
        <v>9.0588041394948957E-2</v>
      </c>
      <c r="K12" s="213">
        <v>8.3458155400191664E-2</v>
      </c>
      <c r="L12" s="213">
        <v>8.7941176470588231E-2</v>
      </c>
      <c r="M12" s="213">
        <v>9.9473580616291163E-2</v>
      </c>
    </row>
    <row r="13" spans="2:13" x14ac:dyDescent="0.25">
      <c r="B13" s="209" t="s">
        <v>1293</v>
      </c>
      <c r="C13" s="213">
        <v>1.4504176278793246E-2</v>
      </c>
      <c r="D13" s="213">
        <v>2.403434045578981E-2</v>
      </c>
      <c r="E13" s="214">
        <f>AVERAGE(I13:K13)</f>
        <v>1.0184815880621681E-2</v>
      </c>
      <c r="F13" s="213">
        <v>2.2060456524417627E-2</v>
      </c>
      <c r="G13" s="213">
        <v>9.8490915182642136E-3</v>
      </c>
      <c r="H13" s="213">
        <v>0.10362476168554061</v>
      </c>
      <c r="I13" s="213">
        <v>1.2675122456754062E-2</v>
      </c>
      <c r="J13" s="213">
        <v>5.1044967265856805E-3</v>
      </c>
      <c r="K13" s="213">
        <v>1.2774828458525303E-2</v>
      </c>
      <c r="L13" s="213">
        <v>1.2564057649431123E-2</v>
      </c>
      <c r="M13" s="213">
        <v>7.5230535877136018E-3</v>
      </c>
    </row>
    <row r="14" spans="2:13" x14ac:dyDescent="0.25">
      <c r="B14" s="209" t="s">
        <v>1292</v>
      </c>
      <c r="C14" s="213">
        <v>8.7758747661408759E-2</v>
      </c>
      <c r="D14" s="213">
        <v>9.4881187751550911E-2</v>
      </c>
      <c r="E14" s="214">
        <f>AVERAGE(I14:K14)</f>
        <v>9.5143826598908923E-2</v>
      </c>
      <c r="F14" s="213">
        <v>0.11966385652441765</v>
      </c>
      <c r="G14" s="213">
        <v>0.16463035111461202</v>
      </c>
      <c r="H14" s="213">
        <v>0.22749999999999998</v>
      </c>
      <c r="I14" s="213">
        <v>9.3505957816475194E-2</v>
      </c>
      <c r="J14" s="213">
        <v>9.5692538121534637E-2</v>
      </c>
      <c r="K14" s="213">
        <v>9.6232983858716967E-2</v>
      </c>
      <c r="L14" s="213">
        <v>0.10050523412001935</v>
      </c>
      <c r="M14" s="213">
        <v>0.10699663420400476</v>
      </c>
    </row>
    <row r="16" spans="2:13" x14ac:dyDescent="0.25">
      <c r="B16" s="209" t="s">
        <v>1291</v>
      </c>
    </row>
    <row r="20" spans="3:13" ht="15" x14ac:dyDescent="0.2">
      <c r="C20" s="212">
        <f t="shared" ref="C20:K20" si="1">C9-C8-C7</f>
        <v>0</v>
      </c>
      <c r="D20" s="212">
        <f t="shared" si="1"/>
        <v>0</v>
      </c>
      <c r="E20" s="212">
        <f t="shared" si="1"/>
        <v>0</v>
      </c>
      <c r="F20" s="212">
        <f t="shared" si="1"/>
        <v>0</v>
      </c>
      <c r="G20" s="212">
        <f t="shared" si="1"/>
        <v>0</v>
      </c>
      <c r="H20" s="212">
        <f t="shared" si="1"/>
        <v>0</v>
      </c>
      <c r="I20" s="212">
        <f t="shared" si="1"/>
        <v>0</v>
      </c>
      <c r="J20" s="212">
        <f t="shared" si="1"/>
        <v>0</v>
      </c>
      <c r="K20" s="212">
        <f t="shared" si="1"/>
        <v>0</v>
      </c>
      <c r="L20" s="212"/>
    </row>
    <row r="21" spans="3:13" ht="15" x14ac:dyDescent="0.2">
      <c r="C21" s="212">
        <f t="shared" ref="C21:M21" si="2">C14-C13-C12</f>
        <v>0</v>
      </c>
      <c r="D21" s="212">
        <f t="shared" si="2"/>
        <v>0</v>
      </c>
      <c r="E21" s="212">
        <f t="shared" si="2"/>
        <v>0</v>
      </c>
      <c r="F21" s="212">
        <f t="shared" si="2"/>
        <v>0</v>
      </c>
      <c r="G21" s="212">
        <f t="shared" si="2"/>
        <v>0</v>
      </c>
      <c r="H21" s="212">
        <f t="shared" si="2"/>
        <v>0</v>
      </c>
      <c r="I21" s="212">
        <f t="shared" si="2"/>
        <v>0</v>
      </c>
      <c r="J21" s="212">
        <f t="shared" si="2"/>
        <v>0</v>
      </c>
      <c r="K21" s="212">
        <f t="shared" si="2"/>
        <v>0</v>
      </c>
      <c r="L21" s="212">
        <f t="shared" si="2"/>
        <v>0</v>
      </c>
      <c r="M21" s="212">
        <f t="shared" si="2"/>
        <v>0</v>
      </c>
    </row>
    <row r="23" spans="3:13" ht="15" x14ac:dyDescent="0.2">
      <c r="C23" s="211">
        <f t="shared" ref="C23:K23" si="3">C8/C9</f>
        <v>0.2936373857642654</v>
      </c>
      <c r="D23" s="211">
        <f t="shared" si="3"/>
        <v>0.38042000538801768</v>
      </c>
      <c r="E23" s="211">
        <f t="shared" si="3"/>
        <v>0.14777163412811842</v>
      </c>
      <c r="F23" s="211">
        <f t="shared" si="3"/>
        <v>0.29954661365727958</v>
      </c>
      <c r="G23" s="211">
        <f t="shared" si="3"/>
        <v>9.0610414144651236E-2</v>
      </c>
      <c r="H23" s="211">
        <f t="shared" si="3"/>
        <v>0.59848270081401356</v>
      </c>
      <c r="I23" s="211">
        <f t="shared" si="3"/>
        <v>7.8403790205413507E-2</v>
      </c>
      <c r="J23" s="211">
        <f t="shared" si="3"/>
        <v>0.18244433110676997</v>
      </c>
      <c r="K23" s="211">
        <f t="shared" si="3"/>
        <v>0.177595175285548</v>
      </c>
    </row>
  </sheetData>
  <mergeCells count="3">
    <mergeCell ref="C5:K5"/>
    <mergeCell ref="B4:K4"/>
    <mergeCell ref="C10:K10"/>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
  <sheetViews>
    <sheetView workbookViewId="0">
      <selection activeCell="I53" sqref="I53"/>
    </sheetView>
  </sheetViews>
  <sheetFormatPr defaultColWidth="11.5546875" defaultRowHeight="15" x14ac:dyDescent="0.2"/>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X111"/>
  <sheetViews>
    <sheetView workbookViewId="0">
      <pane xSplit="1" ySplit="4" topLeftCell="B5" activePane="bottomRight" state="frozen"/>
      <selection pane="topRight" activeCell="B1" sqref="B1"/>
      <selection pane="bottomLeft" activeCell="A2" sqref="A2"/>
      <selection pane="bottomRight" activeCell="H108" sqref="H108"/>
    </sheetView>
  </sheetViews>
  <sheetFormatPr defaultColWidth="11.5546875" defaultRowHeight="15" x14ac:dyDescent="0.2"/>
  <sheetData>
    <row r="2" spans="1:24" x14ac:dyDescent="0.2">
      <c r="B2" t="s">
        <v>1290</v>
      </c>
      <c r="F2" t="s">
        <v>58</v>
      </c>
      <c r="M2" t="s">
        <v>70</v>
      </c>
      <c r="T2" t="s">
        <v>1269</v>
      </c>
    </row>
    <row r="4" spans="1:24" s="123" customFormat="1" ht="75" x14ac:dyDescent="0.2">
      <c r="B4" s="123" t="s">
        <v>59</v>
      </c>
      <c r="C4" s="123" t="s">
        <v>60</v>
      </c>
      <c r="D4" s="123" t="s">
        <v>65</v>
      </c>
      <c r="F4" s="123" t="s">
        <v>59</v>
      </c>
      <c r="G4" s="123" t="s">
        <v>60</v>
      </c>
      <c r="H4" s="123" t="s">
        <v>65</v>
      </c>
      <c r="I4" s="123" t="s">
        <v>61</v>
      </c>
      <c r="J4" s="123" t="s">
        <v>64</v>
      </c>
      <c r="K4" s="123" t="s">
        <v>62</v>
      </c>
      <c r="M4" s="123" t="s">
        <v>59</v>
      </c>
      <c r="N4" s="123" t="s">
        <v>60</v>
      </c>
      <c r="O4" s="123" t="s">
        <v>65</v>
      </c>
      <c r="P4" s="123" t="s">
        <v>61</v>
      </c>
      <c r="Q4" s="123" t="s">
        <v>64</v>
      </c>
      <c r="R4" s="123" t="s">
        <v>62</v>
      </c>
      <c r="T4" s="123" t="s">
        <v>65</v>
      </c>
      <c r="U4" s="123" t="s">
        <v>61</v>
      </c>
      <c r="V4" s="123" t="s">
        <v>64</v>
      </c>
    </row>
    <row r="5" spans="1:24" x14ac:dyDescent="0.2">
      <c r="A5">
        <v>1913</v>
      </c>
      <c r="B5" s="122">
        <f t="shared" ref="B5" si="0">1-(1-B6)*(1-C5)/(1-C6)</f>
        <v>0.7956751195616707</v>
      </c>
      <c r="C5" s="122">
        <v>0.78401206470469254</v>
      </c>
      <c r="D5" s="1">
        <v>0.79889101683537789</v>
      </c>
      <c r="F5" s="122">
        <f t="shared" ref="F5:F52" si="1">1-(1-F6)*(1-G5)/(1-G6)</f>
        <v>0.46530675915212338</v>
      </c>
      <c r="G5" s="122">
        <v>0.45099785098400624</v>
      </c>
      <c r="H5" s="1">
        <v>0.46321502010125543</v>
      </c>
      <c r="I5" s="122">
        <v>0.44021392434230211</v>
      </c>
      <c r="J5" s="122">
        <f t="shared" ref="J5:J10" si="2">1-(1-J6)*(1-H5)/(1-H6)</f>
        <v>0.47803131867579596</v>
      </c>
      <c r="K5" s="122"/>
      <c r="M5" s="122">
        <f t="shared" ref="M5:M52" si="3">1-(1-M6)*(1-N5)/(1-N6)</f>
        <v>0.24558506662678459</v>
      </c>
      <c r="N5" s="122">
        <v>0.22975579978283883</v>
      </c>
      <c r="O5" s="122">
        <v>0.23169839607610357</v>
      </c>
      <c r="P5" s="122"/>
      <c r="Q5" s="122">
        <f t="shared" ref="Q5:Q52" si="4">1-(1-Q6)*(1-O5)/(1-O6)</f>
        <v>0.24791537513444384</v>
      </c>
      <c r="R5" s="122"/>
      <c r="S5" s="122"/>
      <c r="T5" s="1">
        <v>8.7197715381931565E-2</v>
      </c>
      <c r="U5" s="122"/>
      <c r="V5" s="122">
        <f t="shared" ref="V5:V53" si="5">1-(1-V6)*(1-T5)/(1-T6)</f>
        <v>9.9515999886411355E-2</v>
      </c>
      <c r="W5" s="122"/>
      <c r="X5" s="122"/>
    </row>
    <row r="6" spans="1:24" x14ac:dyDescent="0.2">
      <c r="A6">
        <v>1914</v>
      </c>
      <c r="B6" s="122">
        <f t="shared" ref="B6:B53" si="6">1-(1-B7)*(1-C6)/(1-C7)</f>
        <v>0.79455105527251435</v>
      </c>
      <c r="C6" s="122">
        <v>0.78282383777690367</v>
      </c>
      <c r="D6" s="1">
        <v>0.79754770299061606</v>
      </c>
      <c r="F6" s="122">
        <f t="shared" si="1"/>
        <v>0.46014412801560745</v>
      </c>
      <c r="G6" s="122">
        <v>0.44569706284606442</v>
      </c>
      <c r="H6" s="1">
        <v>0.45755589879308312</v>
      </c>
      <c r="I6" s="122">
        <v>0.44061709414053224</v>
      </c>
      <c r="J6" s="122">
        <f t="shared" si="2"/>
        <v>0.47252840000762153</v>
      </c>
      <c r="K6" s="122"/>
      <c r="M6" s="122">
        <f t="shared" si="3"/>
        <v>0.23970785662302041</v>
      </c>
      <c r="N6" s="122">
        <v>0.22375527312489393</v>
      </c>
      <c r="O6" s="122">
        <v>0.22557829020854356</v>
      </c>
      <c r="P6" s="122"/>
      <c r="Q6" s="122">
        <f t="shared" si="4"/>
        <v>0.24192444982329842</v>
      </c>
      <c r="R6" s="122"/>
      <c r="S6" s="122"/>
      <c r="T6" s="1">
        <v>9.2674170399737715E-2</v>
      </c>
      <c r="U6" s="122"/>
      <c r="V6" s="122">
        <f t="shared" si="5"/>
        <v>0.10491855003771777</v>
      </c>
      <c r="W6" s="122"/>
      <c r="X6" s="122"/>
    </row>
    <row r="7" spans="1:24" x14ac:dyDescent="0.2">
      <c r="A7">
        <v>1915</v>
      </c>
      <c r="B7" s="122">
        <f t="shared" si="6"/>
        <v>0.79123660832955212</v>
      </c>
      <c r="C7" s="122">
        <v>0.77932019910930483</v>
      </c>
      <c r="D7" s="1">
        <v>0.79363575279134924</v>
      </c>
      <c r="F7" s="122">
        <f t="shared" si="1"/>
        <v>0.46074586752781987</v>
      </c>
      <c r="G7" s="122">
        <v>0.4463149054894997</v>
      </c>
      <c r="H7" s="1">
        <v>0.45780795670687396</v>
      </c>
      <c r="I7" s="122">
        <v>0.43775552186884054</v>
      </c>
      <c r="J7" s="122">
        <f t="shared" si="2"/>
        <v>0.47277350063786572</v>
      </c>
      <c r="K7" s="122"/>
      <c r="M7" s="122">
        <f t="shared" si="3"/>
        <v>0.25085495495663657</v>
      </c>
      <c r="N7" s="122">
        <v>0.2351362618366731</v>
      </c>
      <c r="O7" s="122">
        <v>0.23694443562228179</v>
      </c>
      <c r="P7" s="122"/>
      <c r="Q7" s="122">
        <f t="shared" si="4"/>
        <v>0.25305068353932936</v>
      </c>
      <c r="R7" s="122"/>
      <c r="S7" s="122"/>
      <c r="T7" s="1">
        <v>0.11003753116171071</v>
      </c>
      <c r="U7" s="122"/>
      <c r="V7" s="122">
        <f t="shared" si="5"/>
        <v>0.12204759191002079</v>
      </c>
      <c r="W7" s="122"/>
      <c r="X7" s="122"/>
    </row>
    <row r="8" spans="1:24" x14ac:dyDescent="0.2">
      <c r="A8">
        <v>1916</v>
      </c>
      <c r="B8" s="122">
        <f t="shared" si="6"/>
        <v>0.7933742271380978</v>
      </c>
      <c r="C8" s="122">
        <v>0.7815798351943265</v>
      </c>
      <c r="D8" s="1">
        <v>0.79630072887085457</v>
      </c>
      <c r="F8" s="122">
        <f t="shared" si="1"/>
        <v>0.44756000440223898</v>
      </c>
      <c r="G8" s="122">
        <v>0.43277617591608025</v>
      </c>
      <c r="H8" s="1">
        <v>0.44361889745893118</v>
      </c>
      <c r="I8" s="122">
        <v>0.42683875138557886</v>
      </c>
      <c r="J8" s="122">
        <f t="shared" si="2"/>
        <v>0.4589760867343009</v>
      </c>
      <c r="K8" s="122"/>
      <c r="M8" s="122">
        <f t="shared" si="3"/>
        <v>0.26820963159912603</v>
      </c>
      <c r="N8" s="122">
        <v>0.25285507735740032</v>
      </c>
      <c r="O8" s="122">
        <v>0.25470761043825546</v>
      </c>
      <c r="P8" s="122"/>
      <c r="Q8" s="122">
        <f t="shared" si="4"/>
        <v>0.27043892091858668</v>
      </c>
      <c r="R8" s="122"/>
      <c r="S8" s="122"/>
      <c r="T8" s="1">
        <v>0.11470317154276477</v>
      </c>
      <c r="U8" s="122"/>
      <c r="V8" s="122">
        <f t="shared" si="5"/>
        <v>0.12665026938379709</v>
      </c>
      <c r="W8" s="122"/>
      <c r="X8" s="122"/>
    </row>
    <row r="9" spans="1:24" x14ac:dyDescent="0.2">
      <c r="A9">
        <v>1917</v>
      </c>
      <c r="B9" s="122">
        <f t="shared" si="6"/>
        <v>0.79419635942085876</v>
      </c>
      <c r="C9" s="122">
        <v>0.78244889555502373</v>
      </c>
      <c r="D9" s="1">
        <v>0.79775077434062602</v>
      </c>
      <c r="F9" s="122">
        <f t="shared" si="1"/>
        <v>0.42051674463677213</v>
      </c>
      <c r="G9" s="122">
        <v>0.40500921236872722</v>
      </c>
      <c r="H9" s="1">
        <v>0.41828889947670506</v>
      </c>
      <c r="I9" s="122">
        <v>0.41081742397509835</v>
      </c>
      <c r="J9" s="122">
        <f t="shared" si="2"/>
        <v>0.43434524544805375</v>
      </c>
      <c r="K9" s="122"/>
      <c r="M9" s="122">
        <f t="shared" si="3"/>
        <v>0.2289415708903243</v>
      </c>
      <c r="N9" s="122">
        <v>0.21276308729101739</v>
      </c>
      <c r="O9" s="122">
        <v>0.21467218472354449</v>
      </c>
      <c r="P9" s="122"/>
      <c r="Q9" s="122">
        <f t="shared" si="4"/>
        <v>0.23124854571150344</v>
      </c>
      <c r="R9" s="122"/>
      <c r="S9" s="122"/>
      <c r="T9" s="1">
        <v>8.6041015002513807E-2</v>
      </c>
      <c r="U9" s="122"/>
      <c r="V9" s="122">
        <f t="shared" si="5"/>
        <v>9.8374909201009775E-2</v>
      </c>
      <c r="W9" s="122"/>
      <c r="X9" s="122"/>
    </row>
    <row r="10" spans="1:24" x14ac:dyDescent="0.2">
      <c r="A10">
        <v>1918</v>
      </c>
      <c r="B10" s="122">
        <f t="shared" si="6"/>
        <v>0.79665576193932131</v>
      </c>
      <c r="C10" s="122">
        <v>0.78504868306442177</v>
      </c>
      <c r="D10" s="1">
        <v>0.80023296255049992</v>
      </c>
      <c r="F10" s="122">
        <f t="shared" si="1"/>
        <v>0.38652392309176009</v>
      </c>
      <c r="G10" s="122">
        <v>0.37010671004845153</v>
      </c>
      <c r="H10" s="1">
        <v>0.38325193946015385</v>
      </c>
      <c r="I10" s="122">
        <v>0.37389711325046826</v>
      </c>
      <c r="J10" s="122">
        <f t="shared" si="2"/>
        <v>0.40027537296224414</v>
      </c>
      <c r="K10" s="122"/>
      <c r="M10" s="122">
        <f t="shared" si="3"/>
        <v>0.18425106808364788</v>
      </c>
      <c r="N10" s="122">
        <v>0.16713488049278025</v>
      </c>
      <c r="O10" s="122">
        <v>0.16918965478845352</v>
      </c>
      <c r="P10" s="122"/>
      <c r="Q10" s="122">
        <f t="shared" si="4"/>
        <v>0.18672604141180182</v>
      </c>
      <c r="R10" s="122"/>
      <c r="S10" s="122"/>
      <c r="T10" s="1">
        <v>6.1174155084494426E-2</v>
      </c>
      <c r="U10" s="122"/>
      <c r="V10" s="122">
        <f t="shared" si="5"/>
        <v>7.3843628039052978E-2</v>
      </c>
      <c r="W10" s="122"/>
      <c r="X10" s="122"/>
    </row>
    <row r="11" spans="1:24" x14ac:dyDescent="0.2">
      <c r="A11">
        <v>1919</v>
      </c>
      <c r="B11" s="122">
        <f t="shared" si="6"/>
        <v>0.81096044782510412</v>
      </c>
      <c r="C11" s="122">
        <v>0.80016989377008851</v>
      </c>
      <c r="D11" s="1">
        <v>0.81383531537251286</v>
      </c>
      <c r="F11" s="122">
        <f t="shared" si="1"/>
        <v>0.41530765496151334</v>
      </c>
      <c r="G11" s="122">
        <v>0.39966072241662087</v>
      </c>
      <c r="H11" s="1">
        <v>0.4120219965434932</v>
      </c>
      <c r="I11" s="122">
        <v>0.39973235352534392</v>
      </c>
      <c r="J11" s="122">
        <f t="shared" ref="J11:J52" si="7">1-(1-J12)*(1-H11)/(1-H12)</f>
        <v>0.42825132109746478</v>
      </c>
      <c r="K11" s="122"/>
      <c r="M11" s="122">
        <f t="shared" si="3"/>
        <v>0.19142171699978527</v>
      </c>
      <c r="N11" s="122">
        <v>0.17445598522589123</v>
      </c>
      <c r="O11" s="122">
        <v>0.17661199238271594</v>
      </c>
      <c r="P11" s="122"/>
      <c r="Q11" s="122">
        <f t="shared" si="4"/>
        <v>0.19399171150372496</v>
      </c>
      <c r="R11" s="122"/>
      <c r="S11" s="122"/>
      <c r="T11" s="1">
        <v>5.9416150503309437E-2</v>
      </c>
      <c r="U11" s="122"/>
      <c r="V11" s="122">
        <f t="shared" si="5"/>
        <v>7.2109347763729348E-2</v>
      </c>
      <c r="W11" s="122"/>
      <c r="X11" s="122"/>
    </row>
    <row r="12" spans="1:24" x14ac:dyDescent="0.2">
      <c r="A12">
        <v>1920</v>
      </c>
      <c r="B12" s="122">
        <f t="shared" si="6"/>
        <v>0.7921709540051034</v>
      </c>
      <c r="C12" s="122">
        <v>0.78030787810797342</v>
      </c>
      <c r="D12" s="1">
        <v>0.79603579052215745</v>
      </c>
      <c r="F12" s="122">
        <f t="shared" si="1"/>
        <v>0.37316283559749908</v>
      </c>
      <c r="G12" s="122">
        <v>0.35638806693280578</v>
      </c>
      <c r="H12" s="1">
        <v>0.36902055238275827</v>
      </c>
      <c r="I12" s="122">
        <v>0.35599422427023353</v>
      </c>
      <c r="J12" s="122">
        <f t="shared" si="7"/>
        <v>0.38643679955878618</v>
      </c>
      <c r="K12" s="122"/>
      <c r="M12" s="122">
        <f t="shared" si="3"/>
        <v>0.15445943080074553</v>
      </c>
      <c r="N12" s="122">
        <v>0.13671814983565136</v>
      </c>
      <c r="O12" s="122">
        <v>0.13890862190751135</v>
      </c>
      <c r="P12" s="122"/>
      <c r="Q12" s="122">
        <f t="shared" si="4"/>
        <v>0.15708416751944854</v>
      </c>
      <c r="R12" s="122"/>
      <c r="S12" s="122"/>
      <c r="T12" s="1">
        <v>3.961309508486361E-2</v>
      </c>
      <c r="U12" s="122"/>
      <c r="V12" s="122">
        <f t="shared" si="5"/>
        <v>5.2573534961579682E-2</v>
      </c>
      <c r="W12" s="122"/>
      <c r="X12" s="122"/>
    </row>
    <row r="13" spans="1:24" x14ac:dyDescent="0.2">
      <c r="A13">
        <v>1921</v>
      </c>
      <c r="B13" s="122">
        <f t="shared" si="6"/>
        <v>0.79131306805012658</v>
      </c>
      <c r="C13" s="122">
        <v>0.77940102322208393</v>
      </c>
      <c r="D13" s="1">
        <v>0.794138016504225</v>
      </c>
      <c r="F13" s="122">
        <f t="shared" si="1"/>
        <v>0.38418240706984008</v>
      </c>
      <c r="G13" s="122">
        <v>0.3677025327935623</v>
      </c>
      <c r="H13" s="1">
        <v>0.37917277087785245</v>
      </c>
      <c r="I13" s="122">
        <v>0.35948915045935143</v>
      </c>
      <c r="J13" s="122">
        <f t="shared" si="7"/>
        <v>0.39630879728383261</v>
      </c>
      <c r="K13" s="122"/>
      <c r="M13" s="122">
        <f t="shared" si="3"/>
        <v>0.16322736037057006</v>
      </c>
      <c r="N13" s="122">
        <v>0.14567004964610877</v>
      </c>
      <c r="O13" s="122">
        <v>0.14755772728579408</v>
      </c>
      <c r="P13" s="122"/>
      <c r="Q13" s="122">
        <f t="shared" si="4"/>
        <v>0.16555071130983845</v>
      </c>
      <c r="R13" s="122"/>
      <c r="S13" s="122"/>
      <c r="T13" s="1">
        <v>4.1177076085983637E-2</v>
      </c>
      <c r="U13" s="122"/>
      <c r="V13" s="122">
        <f t="shared" si="5"/>
        <v>5.4116410008807958E-2</v>
      </c>
      <c r="W13" s="122"/>
      <c r="X13" s="122"/>
    </row>
    <row r="14" spans="1:24" x14ac:dyDescent="0.2">
      <c r="A14">
        <v>1922</v>
      </c>
      <c r="B14" s="122">
        <f t="shared" si="6"/>
        <v>0.8030252868586305</v>
      </c>
      <c r="C14" s="122">
        <v>0.79178178641033969</v>
      </c>
      <c r="D14" s="1">
        <v>0.80528139979227875</v>
      </c>
      <c r="F14" s="122">
        <f t="shared" si="1"/>
        <v>0.41511044008134834</v>
      </c>
      <c r="G14" s="122">
        <v>0.39945822987555774</v>
      </c>
      <c r="H14" s="1">
        <v>0.40987105556860454</v>
      </c>
      <c r="I14" s="122">
        <v>0.39093978552262987</v>
      </c>
      <c r="J14" s="122">
        <f t="shared" si="7"/>
        <v>0.42615975023331598</v>
      </c>
      <c r="K14" s="122"/>
      <c r="M14" s="122">
        <f t="shared" si="3"/>
        <v>0.18568086709205012</v>
      </c>
      <c r="N14" s="122">
        <v>0.168594679795498</v>
      </c>
      <c r="O14" s="122">
        <v>0.17048826709654538</v>
      </c>
      <c r="P14" s="122"/>
      <c r="Q14" s="122">
        <f t="shared" si="4"/>
        <v>0.18799724317109678</v>
      </c>
      <c r="R14" s="122"/>
      <c r="S14" s="122"/>
      <c r="T14" s="1">
        <v>5.4533904990060778E-2</v>
      </c>
      <c r="U14" s="122"/>
      <c r="V14" s="122">
        <f t="shared" si="5"/>
        <v>6.7292988248211394E-2</v>
      </c>
      <c r="W14" s="122"/>
      <c r="X14" s="122"/>
    </row>
    <row r="15" spans="1:24" x14ac:dyDescent="0.2">
      <c r="A15">
        <v>1923</v>
      </c>
      <c r="B15" s="122">
        <f t="shared" si="6"/>
        <v>0.80728255382192804</v>
      </c>
      <c r="C15" s="122">
        <v>0.79628206214490005</v>
      </c>
      <c r="D15" s="1">
        <v>0.8083459331800531</v>
      </c>
      <c r="F15" s="122">
        <f t="shared" si="1"/>
        <v>0.37047202285494996</v>
      </c>
      <c r="G15" s="122">
        <v>0.35362524543927698</v>
      </c>
      <c r="H15" s="1">
        <v>0.3641274865157183</v>
      </c>
      <c r="I15" s="122">
        <v>0.3474597361099856</v>
      </c>
      <c r="J15" s="122">
        <f t="shared" si="7"/>
        <v>0.38167879172717134</v>
      </c>
      <c r="K15" s="122"/>
      <c r="M15" s="122">
        <f t="shared" si="3"/>
        <v>0.16094665055409085</v>
      </c>
      <c r="N15" s="122">
        <v>0.14334148557505205</v>
      </c>
      <c r="O15" s="122">
        <v>0.14529138695063207</v>
      </c>
      <c r="P15" s="122"/>
      <c r="Q15" s="122">
        <f t="shared" si="4"/>
        <v>0.16333220790950354</v>
      </c>
      <c r="R15" s="122"/>
      <c r="S15" s="122"/>
      <c r="T15" s="1">
        <v>4.4679349176726509E-2</v>
      </c>
      <c r="U15" s="122"/>
      <c r="V15" s="122">
        <f t="shared" si="5"/>
        <v>5.7571419856380701E-2</v>
      </c>
      <c r="W15" s="122"/>
      <c r="X15" s="122"/>
    </row>
    <row r="16" spans="1:24" x14ac:dyDescent="0.2">
      <c r="A16">
        <v>1924</v>
      </c>
      <c r="B16" s="122">
        <f t="shared" si="6"/>
        <v>0.8209444113840817</v>
      </c>
      <c r="C16" s="122">
        <v>0.81072375128632002</v>
      </c>
      <c r="D16" s="1">
        <v>0.82229653195664298</v>
      </c>
      <c r="F16" s="122">
        <f t="shared" si="1"/>
        <v>0.39070762838002704</v>
      </c>
      <c r="G16" s="122">
        <v>0.37440237533583365</v>
      </c>
      <c r="H16" s="1">
        <v>0.38401147959677784</v>
      </c>
      <c r="I16" s="122">
        <v>0.36792609418013494</v>
      </c>
      <c r="J16" s="122">
        <f t="shared" si="7"/>
        <v>0.40101394832923964</v>
      </c>
      <c r="K16" s="122"/>
      <c r="M16" s="122">
        <f t="shared" si="3"/>
        <v>0.17359734793562809</v>
      </c>
      <c r="N16" s="122">
        <v>0.15625762211447952</v>
      </c>
      <c r="O16" s="122">
        <v>0.15813184390979726</v>
      </c>
      <c r="P16" s="122"/>
      <c r="Q16" s="122">
        <f t="shared" si="4"/>
        <v>0.17590163403840264</v>
      </c>
      <c r="R16" s="122"/>
      <c r="S16" s="122"/>
      <c r="T16" s="1">
        <v>4.9152169278556215E-2</v>
      </c>
      <c r="U16" s="122"/>
      <c r="V16" s="122">
        <f t="shared" si="5"/>
        <v>6.1983879164334121E-2</v>
      </c>
      <c r="W16" s="122"/>
      <c r="X16" s="122"/>
    </row>
    <row r="17" spans="1:24" x14ac:dyDescent="0.2">
      <c r="A17">
        <v>1925</v>
      </c>
      <c r="B17" s="122">
        <f t="shared" si="6"/>
        <v>0.83117264515148304</v>
      </c>
      <c r="C17" s="122">
        <v>0.82153582218243171</v>
      </c>
      <c r="D17" s="1">
        <v>0.83191974996955331</v>
      </c>
      <c r="F17" s="122">
        <f t="shared" si="1"/>
        <v>0.42432360236473088</v>
      </c>
      <c r="G17" s="122">
        <v>0.40891794529067954</v>
      </c>
      <c r="H17" s="1">
        <v>0.41744636436987498</v>
      </c>
      <c r="I17" s="122">
        <v>0.43054809130740757</v>
      </c>
      <c r="J17" s="122">
        <f t="shared" si="7"/>
        <v>0.43352596593176684</v>
      </c>
      <c r="K17" s="122"/>
      <c r="M17" s="122">
        <f t="shared" si="3"/>
        <v>0.19066145505406995</v>
      </c>
      <c r="N17" s="122">
        <v>0.17367977133029042</v>
      </c>
      <c r="O17" s="122">
        <v>0.17563390171291382</v>
      </c>
      <c r="P17" s="122"/>
      <c r="Q17" s="122">
        <f t="shared" si="4"/>
        <v>0.19303426595014861</v>
      </c>
      <c r="R17" s="122"/>
      <c r="S17" s="122"/>
      <c r="T17" s="1">
        <v>6.0733361301206462E-2</v>
      </c>
      <c r="U17" s="122"/>
      <c r="V17" s="122">
        <f t="shared" si="5"/>
        <v>7.3408782776405168E-2</v>
      </c>
      <c r="W17" s="122"/>
      <c r="X17" s="122"/>
    </row>
    <row r="18" spans="1:24" x14ac:dyDescent="0.2">
      <c r="A18">
        <v>1926</v>
      </c>
      <c r="B18" s="122">
        <f t="shared" si="6"/>
        <v>0.84011618216806383</v>
      </c>
      <c r="C18" s="122">
        <v>0.83098986463827196</v>
      </c>
      <c r="D18" s="1">
        <v>0.84115050515647938</v>
      </c>
      <c r="F18" s="122">
        <f t="shared" si="1"/>
        <v>0.44053360817780896</v>
      </c>
      <c r="G18" s="122">
        <v>0.42556174653422935</v>
      </c>
      <c r="H18" s="1">
        <v>0.43364613242395117</v>
      </c>
      <c r="I18" s="122">
        <v>0.45125598966019409</v>
      </c>
      <c r="J18" s="122">
        <f t="shared" si="7"/>
        <v>0.44927858920848207</v>
      </c>
      <c r="K18" s="122"/>
      <c r="M18" s="122">
        <f t="shared" si="3"/>
        <v>0.20380741392118762</v>
      </c>
      <c r="N18" s="122">
        <v>0.18710156101891207</v>
      </c>
      <c r="O18" s="122">
        <v>0.18911227278964771</v>
      </c>
      <c r="P18" s="122"/>
      <c r="Q18" s="122">
        <f t="shared" si="4"/>
        <v>0.2062281413804129</v>
      </c>
      <c r="R18" s="122"/>
      <c r="S18" s="122"/>
      <c r="T18" s="1">
        <v>6.7962238245344378E-2</v>
      </c>
      <c r="U18" s="122"/>
      <c r="V18" s="122">
        <f t="shared" si="5"/>
        <v>8.0540105886217517E-2</v>
      </c>
      <c r="W18" s="122"/>
      <c r="X18" s="122"/>
    </row>
    <row r="19" spans="1:24" x14ac:dyDescent="0.2">
      <c r="A19">
        <v>1927</v>
      </c>
      <c r="B19" s="122">
        <f t="shared" si="6"/>
        <v>0.84970283666758517</v>
      </c>
      <c r="C19" s="122">
        <v>0.84112373432315368</v>
      </c>
      <c r="D19" s="1">
        <v>0.85103122195034631</v>
      </c>
      <c r="F19" s="122">
        <f t="shared" si="1"/>
        <v>0.46330515690888885</v>
      </c>
      <c r="G19" s="122">
        <v>0.44894268392921333</v>
      </c>
      <c r="H19" s="1">
        <v>0.45643288480265026</v>
      </c>
      <c r="I19" s="122">
        <v>0.49460790946661498</v>
      </c>
      <c r="J19" s="122">
        <f t="shared" si="7"/>
        <v>0.47143638336474614</v>
      </c>
      <c r="K19" s="122"/>
      <c r="M19" s="122">
        <f t="shared" si="3"/>
        <v>0.21974080710374166</v>
      </c>
      <c r="N19" s="122">
        <v>0.20336927146012443</v>
      </c>
      <c r="O19" s="122">
        <v>0.20552286354296223</v>
      </c>
      <c r="P19" s="122"/>
      <c r="Q19" s="122">
        <f t="shared" si="4"/>
        <v>0.22229234445833757</v>
      </c>
      <c r="R19" s="122"/>
      <c r="S19" s="122"/>
      <c r="T19" s="1">
        <v>7.5448736653718304E-2</v>
      </c>
      <c r="U19" s="122"/>
      <c r="V19" s="122">
        <f t="shared" si="5"/>
        <v>8.7925573853617767E-2</v>
      </c>
      <c r="W19" s="122"/>
      <c r="X19" s="122"/>
    </row>
    <row r="20" spans="1:24" x14ac:dyDescent="0.2">
      <c r="A20">
        <v>1928</v>
      </c>
      <c r="B20" s="122">
        <f t="shared" si="6"/>
        <v>0.85235384140420423</v>
      </c>
      <c r="C20" s="122">
        <v>0.84392606088412903</v>
      </c>
      <c r="D20" s="1">
        <v>0.85383993326375451</v>
      </c>
      <c r="F20" s="122">
        <f t="shared" si="1"/>
        <v>0.49157297271445988</v>
      </c>
      <c r="G20" s="122">
        <v>0.47796697382043735</v>
      </c>
      <c r="H20" s="1">
        <v>0.48470145776539514</v>
      </c>
      <c r="I20" s="122">
        <v>0.5140980617156492</v>
      </c>
      <c r="J20" s="122">
        <f t="shared" si="7"/>
        <v>0.49892468930628786</v>
      </c>
      <c r="K20" s="122"/>
      <c r="M20" s="122">
        <f t="shared" si="3"/>
        <v>0.24669523918491254</v>
      </c>
      <c r="N20" s="122">
        <v>0.2308892661768758</v>
      </c>
      <c r="O20" s="122">
        <v>0.2332001445307284</v>
      </c>
      <c r="P20" s="122"/>
      <c r="Q20" s="122">
        <f t="shared" si="4"/>
        <v>0.24938542533005792</v>
      </c>
      <c r="R20" s="122"/>
      <c r="S20" s="122"/>
      <c r="T20" s="1">
        <v>9.0316510643717096E-2</v>
      </c>
      <c r="U20" s="122"/>
      <c r="V20" s="122">
        <f t="shared" si="5"/>
        <v>0.10259270694575373</v>
      </c>
      <c r="W20" s="122"/>
      <c r="X20" s="122"/>
    </row>
    <row r="21" spans="1:24" x14ac:dyDescent="0.2">
      <c r="A21">
        <v>1929</v>
      </c>
      <c r="B21" s="122">
        <f t="shared" si="6"/>
        <v>0.85178699285496751</v>
      </c>
      <c r="C21" s="122">
        <v>0.84332685609070335</v>
      </c>
      <c r="D21" s="1">
        <v>0.85343338595125529</v>
      </c>
      <c r="F21" s="122">
        <f t="shared" si="1"/>
        <v>0.49317509444135044</v>
      </c>
      <c r="G21" s="122">
        <v>0.4796119698739752</v>
      </c>
      <c r="H21" s="1">
        <v>0.48609715879077703</v>
      </c>
      <c r="I21" s="122">
        <v>0.50553320973102644</v>
      </c>
      <c r="J21" s="122">
        <f t="shared" si="7"/>
        <v>0.50028186629711713</v>
      </c>
      <c r="K21" s="122"/>
      <c r="M21" s="122">
        <f t="shared" si="3"/>
        <v>0.25553567503974117</v>
      </c>
      <c r="N21" s="122">
        <v>0.23991519361196406</v>
      </c>
      <c r="O21" s="122">
        <v>0.24222927432935037</v>
      </c>
      <c r="P21" s="122"/>
      <c r="Q21" s="122">
        <f t="shared" si="4"/>
        <v>0.2582239721491425</v>
      </c>
      <c r="R21" s="122"/>
      <c r="S21" s="122"/>
      <c r="T21" s="1">
        <v>0.10080609053849368</v>
      </c>
      <c r="U21" s="122"/>
      <c r="V21" s="122">
        <f t="shared" si="5"/>
        <v>0.11294072975675229</v>
      </c>
      <c r="W21" s="122"/>
      <c r="X21" s="122"/>
    </row>
    <row r="22" spans="1:24" x14ac:dyDescent="0.2">
      <c r="A22">
        <v>1930</v>
      </c>
      <c r="B22" s="122">
        <f t="shared" si="6"/>
        <v>0.85401770309802805</v>
      </c>
      <c r="C22" s="122">
        <v>0.84568489735619756</v>
      </c>
      <c r="D22" s="1">
        <v>0.85532362378348248</v>
      </c>
      <c r="F22" s="122">
        <f t="shared" si="1"/>
        <v>0.44842471910080151</v>
      </c>
      <c r="G22" s="122">
        <v>0.43366403121614688</v>
      </c>
      <c r="H22" s="1">
        <v>0.44032854096114704</v>
      </c>
      <c r="I22" s="122">
        <v>0.48951340928575582</v>
      </c>
      <c r="J22" s="122">
        <f t="shared" si="7"/>
        <v>0.45577655040867737</v>
      </c>
      <c r="K22" s="122"/>
      <c r="M22" s="122">
        <f t="shared" si="3"/>
        <v>0.20743140415629602</v>
      </c>
      <c r="N22" s="122">
        <v>0.19080159045464321</v>
      </c>
      <c r="O22" s="122">
        <v>0.19311798663223109</v>
      </c>
      <c r="P22" s="122"/>
      <c r="Q22" s="122">
        <f t="shared" si="4"/>
        <v>0.21014930434197887</v>
      </c>
      <c r="R22" s="122"/>
      <c r="S22" s="122"/>
      <c r="T22" s="1">
        <v>7.1519045318095956E-2</v>
      </c>
      <c r="U22" s="122"/>
      <c r="V22" s="122">
        <f t="shared" si="5"/>
        <v>8.4048913778655865E-2</v>
      </c>
      <c r="W22" s="122"/>
      <c r="X22" s="122"/>
    </row>
    <row r="23" spans="1:24" x14ac:dyDescent="0.2">
      <c r="A23">
        <v>1931</v>
      </c>
      <c r="B23" s="122">
        <f t="shared" si="6"/>
        <v>0.85151854094179469</v>
      </c>
      <c r="C23" s="122">
        <v>0.84304308069180001</v>
      </c>
      <c r="D23" s="1">
        <v>0.85287637694736984</v>
      </c>
      <c r="F23" s="122">
        <f t="shared" si="1"/>
        <v>0.40203915922927236</v>
      </c>
      <c r="G23" s="122">
        <v>0.386037148908082</v>
      </c>
      <c r="H23" s="1">
        <v>0.39257630021755563</v>
      </c>
      <c r="I23" s="122">
        <v>0.47965689621202323</v>
      </c>
      <c r="J23" s="122">
        <f t="shared" si="7"/>
        <v>0.40934236341650398</v>
      </c>
      <c r="K23" s="122"/>
      <c r="M23" s="122">
        <f t="shared" si="3"/>
        <v>0.17341837277844663</v>
      </c>
      <c r="N23" s="122">
        <v>0.15607489166906618</v>
      </c>
      <c r="O23" s="122">
        <v>0.15809371062188779</v>
      </c>
      <c r="P23" s="122"/>
      <c r="Q23" s="122">
        <f t="shared" si="4"/>
        <v>0.17586430565149591</v>
      </c>
      <c r="R23" s="122"/>
      <c r="S23" s="122"/>
      <c r="T23" s="1">
        <v>5.4516783954196117E-2</v>
      </c>
      <c r="U23" s="122"/>
      <c r="V23" s="122">
        <f t="shared" si="5"/>
        <v>6.7276098261057404E-2</v>
      </c>
      <c r="W23" s="122"/>
      <c r="X23" s="122"/>
    </row>
    <row r="24" spans="1:24" x14ac:dyDescent="0.2">
      <c r="A24">
        <v>1932</v>
      </c>
      <c r="B24" s="122">
        <f t="shared" si="6"/>
        <v>0.85564917042333488</v>
      </c>
      <c r="C24" s="122">
        <v>0.84740949035896274</v>
      </c>
      <c r="D24" s="1">
        <v>0.8570095719195322</v>
      </c>
      <c r="F24" s="122">
        <f t="shared" si="1"/>
        <v>0.39691188882170525</v>
      </c>
      <c r="G24" s="122">
        <v>0.38077266778638907</v>
      </c>
      <c r="H24" s="1">
        <v>0.38671141033887674</v>
      </c>
      <c r="I24" s="122">
        <v>0.47034896557012518</v>
      </c>
      <c r="J24" s="122">
        <f t="shared" si="7"/>
        <v>0.40363935578640386</v>
      </c>
      <c r="K24" s="122"/>
      <c r="M24" s="122">
        <f t="shared" si="3"/>
        <v>0.17845161844535651</v>
      </c>
      <c r="N24" s="122">
        <v>0.16121374578197595</v>
      </c>
      <c r="O24" s="122">
        <v>0.16279322115681857</v>
      </c>
      <c r="P24" s="122"/>
      <c r="Q24" s="122">
        <f t="shared" si="4"/>
        <v>0.18046462094390714</v>
      </c>
      <c r="R24" s="122"/>
      <c r="S24" s="122"/>
      <c r="T24" s="1">
        <v>4.8217701272462943E-2</v>
      </c>
      <c r="U24" s="122"/>
      <c r="V24" s="122">
        <f t="shared" si="5"/>
        <v>6.1062021822076207E-2</v>
      </c>
      <c r="W24" s="122"/>
      <c r="X24" s="122"/>
    </row>
    <row r="25" spans="1:24" x14ac:dyDescent="0.2">
      <c r="A25">
        <v>1933</v>
      </c>
      <c r="B25" s="122">
        <f t="shared" si="6"/>
        <v>0.85394944182516608</v>
      </c>
      <c r="C25" s="122">
        <v>0.84561273966617734</v>
      </c>
      <c r="D25" s="1">
        <v>0.85404127111250816</v>
      </c>
      <c r="F25" s="122">
        <f t="shared" si="1"/>
        <v>0.41911435145986775</v>
      </c>
      <c r="G25" s="122">
        <v>0.40356928979430856</v>
      </c>
      <c r="H25" s="1">
        <v>0.40914351706188939</v>
      </c>
      <c r="I25" s="122">
        <v>0.47075344757412113</v>
      </c>
      <c r="J25" s="122">
        <f t="shared" si="7"/>
        <v>0.42545229318965128</v>
      </c>
      <c r="K25" s="122"/>
      <c r="M25" s="122">
        <f t="shared" si="3"/>
        <v>0.19724594263662165</v>
      </c>
      <c r="N25" s="122">
        <v>0.1804024157896012</v>
      </c>
      <c r="O25" s="122">
        <v>0.18190790769341589</v>
      </c>
      <c r="P25" s="122"/>
      <c r="Q25" s="122">
        <f t="shared" si="4"/>
        <v>0.19917584291699497</v>
      </c>
      <c r="R25" s="122"/>
      <c r="S25" s="122"/>
      <c r="T25" s="1">
        <v>6.1373293548237375E-2</v>
      </c>
      <c r="U25" s="122"/>
      <c r="V25" s="122">
        <f t="shared" si="5"/>
        <v>7.4040079125372249E-2</v>
      </c>
      <c r="W25" s="122"/>
      <c r="X25" s="122"/>
    </row>
    <row r="26" spans="1:24" x14ac:dyDescent="0.2">
      <c r="A26">
        <v>1934</v>
      </c>
      <c r="B26" s="122">
        <f t="shared" si="6"/>
        <v>0.83894548206358699</v>
      </c>
      <c r="C26" s="122">
        <v>0.8297523398793023</v>
      </c>
      <c r="D26" s="1">
        <v>0.8391878877004294</v>
      </c>
      <c r="F26" s="122">
        <f t="shared" si="1"/>
        <v>0.4250885208883608</v>
      </c>
      <c r="G26" s="122">
        <v>0.4097033337736703</v>
      </c>
      <c r="H26" s="1">
        <v>0.41560425928114891</v>
      </c>
      <c r="I26" s="122">
        <v>0.4721455470688069</v>
      </c>
      <c r="J26" s="122">
        <f t="shared" si="7"/>
        <v>0.43173470648891799</v>
      </c>
      <c r="K26" s="122"/>
      <c r="M26" s="122">
        <f t="shared" si="3"/>
        <v>0.19529805568906733</v>
      </c>
      <c r="N26" s="122">
        <v>0.17841365793545322</v>
      </c>
      <c r="O26" s="122">
        <v>0.17998509662579301</v>
      </c>
      <c r="P26" s="122"/>
      <c r="Q26" s="122">
        <f t="shared" si="4"/>
        <v>0.19729361771650744</v>
      </c>
      <c r="R26" s="122"/>
      <c r="S26" s="122"/>
      <c r="T26" s="1">
        <v>5.7746254851429549E-2</v>
      </c>
      <c r="U26" s="122"/>
      <c r="V26" s="122">
        <f t="shared" si="5"/>
        <v>7.0461987386004066E-2</v>
      </c>
      <c r="W26" s="122"/>
      <c r="X26" s="122"/>
    </row>
    <row r="27" spans="1:24" x14ac:dyDescent="0.2">
      <c r="A27">
        <v>1935</v>
      </c>
      <c r="B27" s="122">
        <f t="shared" si="6"/>
        <v>0.82613504318081643</v>
      </c>
      <c r="C27" s="122">
        <v>0.81621066919005181</v>
      </c>
      <c r="D27" s="1">
        <v>0.82688150600882437</v>
      </c>
      <c r="F27" s="122">
        <f t="shared" si="1"/>
        <v>0.42014770694666104</v>
      </c>
      <c r="G27" s="122">
        <v>0.40463029887317292</v>
      </c>
      <c r="H27" s="1">
        <v>0.41085622736275462</v>
      </c>
      <c r="I27" s="122">
        <v>0.45274818369983982</v>
      </c>
      <c r="J27" s="122">
        <f t="shared" si="7"/>
        <v>0.42711772938982528</v>
      </c>
      <c r="K27" s="122"/>
      <c r="M27" s="122">
        <f t="shared" si="3"/>
        <v>0.19437544514904781</v>
      </c>
      <c r="N27" s="122">
        <v>0.17747168901878302</v>
      </c>
      <c r="O27" s="122">
        <v>0.17919937971667949</v>
      </c>
      <c r="P27" s="122"/>
      <c r="Q27" s="122">
        <f t="shared" si="4"/>
        <v>0.19652448538120693</v>
      </c>
      <c r="R27" s="122"/>
      <c r="S27" s="122"/>
      <c r="T27" s="1">
        <v>5.7475057390774839E-2</v>
      </c>
      <c r="U27" s="122"/>
      <c r="V27" s="122">
        <f t="shared" si="5"/>
        <v>7.0194449740331732E-2</v>
      </c>
      <c r="W27" s="122"/>
      <c r="X27" s="122"/>
    </row>
    <row r="28" spans="1:24" x14ac:dyDescent="0.2">
      <c r="A28">
        <v>1936</v>
      </c>
      <c r="B28" s="122">
        <f t="shared" si="6"/>
        <v>0.83093119785346603</v>
      </c>
      <c r="C28" s="122">
        <v>0.8212805928473188</v>
      </c>
      <c r="D28" s="1">
        <v>0.83132319225430162</v>
      </c>
      <c r="F28" s="122">
        <f t="shared" si="1"/>
        <v>0.44469253919757223</v>
      </c>
      <c r="G28" s="122">
        <v>0.42983197456972633</v>
      </c>
      <c r="H28" s="1">
        <v>0.43597138216006992</v>
      </c>
      <c r="I28" s="122">
        <v>0.45193305324754091</v>
      </c>
      <c r="J28" s="122">
        <f t="shared" si="7"/>
        <v>0.45153965757656545</v>
      </c>
      <c r="K28" s="122"/>
      <c r="M28" s="122">
        <f t="shared" si="3"/>
        <v>0.20040544983805031</v>
      </c>
      <c r="N28" s="122">
        <v>0.18362821632693058</v>
      </c>
      <c r="O28" s="122">
        <v>0.18559055807293823</v>
      </c>
      <c r="P28" s="122"/>
      <c r="Q28" s="122">
        <f t="shared" si="4"/>
        <v>0.20278076149981283</v>
      </c>
      <c r="R28" s="122"/>
      <c r="S28" s="122"/>
      <c r="T28" s="1">
        <v>5.5758369748685185E-2</v>
      </c>
      <c r="U28" s="122"/>
      <c r="V28" s="122">
        <f t="shared" si="5"/>
        <v>6.8500928831210395E-2</v>
      </c>
      <c r="W28" s="122"/>
      <c r="X28" s="122"/>
    </row>
    <row r="29" spans="1:24" x14ac:dyDescent="0.2">
      <c r="A29">
        <v>1937</v>
      </c>
      <c r="B29" s="122">
        <f t="shared" si="6"/>
        <v>0.81301654216485075</v>
      </c>
      <c r="C29" s="122">
        <v>0.80234335189355144</v>
      </c>
      <c r="D29" s="1">
        <v>0.81329910779934855</v>
      </c>
      <c r="F29" s="122">
        <f t="shared" si="1"/>
        <v>0.45108791599330633</v>
      </c>
      <c r="G29" s="122">
        <v>0.43639849783277973</v>
      </c>
      <c r="H29" s="1">
        <v>0.44282450356084196</v>
      </c>
      <c r="I29" s="122">
        <v>0.45315357102003301</v>
      </c>
      <c r="J29" s="122">
        <f t="shared" si="7"/>
        <v>0.45820361963673795</v>
      </c>
      <c r="K29" s="122"/>
      <c r="M29" s="122">
        <f t="shared" si="3"/>
        <v>0.20111556553025989</v>
      </c>
      <c r="N29" s="122">
        <v>0.18435323179151319</v>
      </c>
      <c r="O29" s="122">
        <v>0.18614363181906049</v>
      </c>
      <c r="P29" s="122"/>
      <c r="Q29" s="122">
        <f t="shared" si="4"/>
        <v>0.20332216120371938</v>
      </c>
      <c r="R29" s="122"/>
      <c r="S29" s="122"/>
      <c r="T29" s="1">
        <v>5.8303729880806301E-2</v>
      </c>
      <c r="U29" s="122"/>
      <c r="V29" s="122">
        <f t="shared" si="5"/>
        <v>7.1011939279065572E-2</v>
      </c>
      <c r="W29" s="122"/>
      <c r="X29" s="122"/>
    </row>
    <row r="30" spans="1:24" x14ac:dyDescent="0.2">
      <c r="A30">
        <v>1938</v>
      </c>
      <c r="B30" s="122">
        <f t="shared" si="6"/>
        <v>0.80986345868478149</v>
      </c>
      <c r="C30" s="122">
        <v>0.7990102874658962</v>
      </c>
      <c r="D30" s="1">
        <v>0.80973118608510464</v>
      </c>
      <c r="F30" s="122">
        <f t="shared" si="1"/>
        <v>0.41316391772879013</v>
      </c>
      <c r="G30" s="122">
        <v>0.39745961670257718</v>
      </c>
      <c r="H30" s="1">
        <v>0.40370694397116463</v>
      </c>
      <c r="I30" s="122">
        <v>0.40666096124287715</v>
      </c>
      <c r="J30" s="122">
        <f t="shared" si="7"/>
        <v>0.42016577997979299</v>
      </c>
      <c r="K30" s="122"/>
      <c r="M30" s="122">
        <f t="shared" si="3"/>
        <v>0.18005504336125189</v>
      </c>
      <c r="N30" s="122">
        <v>0.16285081404152099</v>
      </c>
      <c r="O30" s="122">
        <v>0.16451708448649435</v>
      </c>
      <c r="P30" s="122"/>
      <c r="Q30" s="122">
        <f t="shared" si="4"/>
        <v>0.18215209770953822</v>
      </c>
      <c r="R30" s="122"/>
      <c r="S30" s="122"/>
      <c r="T30" s="1">
        <v>5.9308526942333885E-2</v>
      </c>
      <c r="U30" s="122"/>
      <c r="V30" s="122">
        <f t="shared" si="5"/>
        <v>7.2003176584793049E-2</v>
      </c>
      <c r="W30" s="122"/>
      <c r="X30" s="122"/>
    </row>
    <row r="31" spans="1:24" x14ac:dyDescent="0.2">
      <c r="A31">
        <v>1939</v>
      </c>
      <c r="B31" s="122">
        <f t="shared" si="6"/>
        <v>0.812863050155749</v>
      </c>
      <c r="C31" s="122">
        <v>0.80218109841732721</v>
      </c>
      <c r="D31" s="1">
        <v>0.81246149322070638</v>
      </c>
      <c r="F31" s="122">
        <f t="shared" si="1"/>
        <v>0.42331982215212227</v>
      </c>
      <c r="G31" s="122">
        <v>0.4078873029489361</v>
      </c>
      <c r="H31" s="1">
        <v>0.41389881419937885</v>
      </c>
      <c r="I31" s="122">
        <v>0.41946405320529101</v>
      </c>
      <c r="J31" s="122">
        <f t="shared" si="7"/>
        <v>0.43007633497380915</v>
      </c>
      <c r="K31" s="122"/>
      <c r="M31" s="122">
        <f t="shared" si="3"/>
        <v>0.18014393523457384</v>
      </c>
      <c r="N31" s="122">
        <v>0.16294157105976623</v>
      </c>
      <c r="O31" s="122">
        <v>0.16469450710437747</v>
      </c>
      <c r="P31" s="122"/>
      <c r="Q31" s="122">
        <f t="shared" si="4"/>
        <v>0.18232577536728589</v>
      </c>
      <c r="R31" s="122"/>
      <c r="S31" s="122"/>
      <c r="T31" s="1">
        <v>5.1707688250584943E-2</v>
      </c>
      <c r="U31" s="122"/>
      <c r="V31" s="122">
        <f t="shared" si="5"/>
        <v>6.4504911358355677E-2</v>
      </c>
      <c r="W31" s="122"/>
      <c r="X31" s="122"/>
    </row>
    <row r="32" spans="1:24" x14ac:dyDescent="0.2">
      <c r="A32">
        <v>1940</v>
      </c>
      <c r="B32" s="122">
        <f t="shared" si="6"/>
        <v>0.78330696554485235</v>
      </c>
      <c r="C32" s="122">
        <v>0.77093792491429536</v>
      </c>
      <c r="D32" s="1">
        <v>0.78110947051622848</v>
      </c>
      <c r="F32" s="122">
        <f t="shared" si="1"/>
        <v>0.39267968405531284</v>
      </c>
      <c r="G32" s="122">
        <v>0.37642720512794814</v>
      </c>
      <c r="H32" s="1">
        <v>0.38219759511798462</v>
      </c>
      <c r="I32" s="122">
        <v>0.379293085603151</v>
      </c>
      <c r="J32" s="122">
        <f t="shared" si="7"/>
        <v>0.39925013055317427</v>
      </c>
      <c r="K32" s="122"/>
      <c r="M32" s="122">
        <f t="shared" si="3"/>
        <v>0.16495547806465027</v>
      </c>
      <c r="N32" s="122">
        <v>0.14743442700964593</v>
      </c>
      <c r="O32" s="122">
        <v>0.14901965921566412</v>
      </c>
      <c r="P32" s="122"/>
      <c r="Q32" s="122">
        <f t="shared" si="4"/>
        <v>0.16698178541073827</v>
      </c>
      <c r="R32" s="122"/>
      <c r="S32" s="122"/>
      <c r="T32" s="1">
        <v>4.8235725741882937E-2</v>
      </c>
      <c r="U32" s="122"/>
      <c r="V32" s="122">
        <f t="shared" si="5"/>
        <v>6.1079803050932302E-2</v>
      </c>
      <c r="W32" s="122"/>
      <c r="X32" s="122"/>
    </row>
    <row r="33" spans="1:24" x14ac:dyDescent="0.2">
      <c r="A33">
        <v>1941</v>
      </c>
      <c r="B33" s="122">
        <f t="shared" si="6"/>
        <v>0.76000446017360446</v>
      </c>
      <c r="C33" s="122">
        <v>0.74630529078992225</v>
      </c>
      <c r="D33" s="1">
        <v>0.75627781103565472</v>
      </c>
      <c r="F33" s="122">
        <f t="shared" si="1"/>
        <v>0.3628287583687213</v>
      </c>
      <c r="G33" s="122">
        <v>0.3457774398044362</v>
      </c>
      <c r="H33" s="1">
        <v>0.35102535639202243</v>
      </c>
      <c r="I33" s="122">
        <v>0.35035574331190977</v>
      </c>
      <c r="J33" s="122">
        <f t="shared" si="7"/>
        <v>0.36893830561205365</v>
      </c>
      <c r="K33" s="122"/>
      <c r="M33" s="122">
        <f t="shared" si="3"/>
        <v>0.14524038418858642</v>
      </c>
      <c r="N33" s="122">
        <v>0.1273056675657197</v>
      </c>
      <c r="O33" s="122">
        <v>0.12872172460967429</v>
      </c>
      <c r="P33" s="122"/>
      <c r="Q33" s="122">
        <f t="shared" si="4"/>
        <v>0.14711229085843547</v>
      </c>
      <c r="R33" s="122"/>
      <c r="S33" s="122"/>
      <c r="T33" s="1">
        <v>4.1009017832642138E-2</v>
      </c>
      <c r="U33" s="122"/>
      <c r="V33" s="122">
        <f t="shared" si="5"/>
        <v>5.3950619704849267E-2</v>
      </c>
      <c r="W33" s="122"/>
      <c r="X33" s="122"/>
    </row>
    <row r="34" spans="1:24" x14ac:dyDescent="0.2">
      <c r="A34">
        <v>1942</v>
      </c>
      <c r="B34" s="122">
        <f t="shared" si="6"/>
        <v>0.7431763752267011</v>
      </c>
      <c r="C34" s="122">
        <v>0.72851664304982133</v>
      </c>
      <c r="D34" s="1">
        <v>0.73902002927632171</v>
      </c>
      <c r="F34" s="122">
        <f t="shared" si="1"/>
        <v>0.35809409963631511</v>
      </c>
      <c r="G34" s="122">
        <v>0.34091607702598303</v>
      </c>
      <c r="H34" s="1">
        <v>0.34623845064982384</v>
      </c>
      <c r="I34" s="122">
        <v>0.3460285744218885</v>
      </c>
      <c r="J34" s="122">
        <f t="shared" si="7"/>
        <v>0.3642835276815124</v>
      </c>
      <c r="K34" s="122"/>
      <c r="M34" s="122">
        <f t="shared" si="3"/>
        <v>0.13962366021549089</v>
      </c>
      <c r="N34" s="122">
        <v>0.12157109250216208</v>
      </c>
      <c r="O34" s="122">
        <v>0.12296719132079023</v>
      </c>
      <c r="P34" s="122"/>
      <c r="Q34" s="122">
        <f t="shared" si="4"/>
        <v>0.14147922177756511</v>
      </c>
      <c r="R34" s="122"/>
      <c r="S34" s="122"/>
      <c r="T34" s="1">
        <v>3.5339147526626917E-2</v>
      </c>
      <c r="U34" s="122"/>
      <c r="V34" s="122">
        <f t="shared" si="5"/>
        <v>4.8357264408393053E-2</v>
      </c>
      <c r="W34" s="122"/>
      <c r="X34" s="122"/>
    </row>
    <row r="35" spans="1:24" x14ac:dyDescent="0.2">
      <c r="A35">
        <v>1943</v>
      </c>
      <c r="B35" s="122">
        <f t="shared" si="6"/>
        <v>0.74755741001935716</v>
      </c>
      <c r="C35" s="122">
        <v>0.73314775139694344</v>
      </c>
      <c r="D35" s="1">
        <v>0.74324006177626567</v>
      </c>
      <c r="F35" s="122">
        <f t="shared" si="1"/>
        <v>0.3607143891150687</v>
      </c>
      <c r="G35" s="122">
        <v>0.34360648798498178</v>
      </c>
      <c r="H35" s="1">
        <v>0.34886813237300968</v>
      </c>
      <c r="I35" s="122">
        <v>0.35052964370676276</v>
      </c>
      <c r="J35" s="122">
        <f t="shared" si="7"/>
        <v>0.36684062512789128</v>
      </c>
      <c r="K35" s="122"/>
      <c r="M35" s="122">
        <f t="shared" si="3"/>
        <v>0.13472150485620815</v>
      </c>
      <c r="N35" s="122">
        <v>0.11656607925677459</v>
      </c>
      <c r="O35" s="122">
        <v>0.11807242075990571</v>
      </c>
      <c r="P35" s="122"/>
      <c r="Q35" s="122">
        <f t="shared" si="4"/>
        <v>0.13668776792365589</v>
      </c>
      <c r="R35" s="122"/>
      <c r="S35" s="122"/>
      <c r="T35" s="1">
        <v>3.0220998638645871E-2</v>
      </c>
      <c r="U35" s="122"/>
      <c r="V35" s="122">
        <f t="shared" si="5"/>
        <v>4.3308185038752334E-2</v>
      </c>
      <c r="W35" s="122"/>
      <c r="X35" s="122"/>
    </row>
    <row r="36" spans="1:24" x14ac:dyDescent="0.2">
      <c r="A36">
        <v>1944</v>
      </c>
      <c r="B36" s="122">
        <f t="shared" si="6"/>
        <v>0.7259365004119912</v>
      </c>
      <c r="C36" s="122">
        <v>0.71029270009196577</v>
      </c>
      <c r="D36" s="1">
        <v>0.72319401215029622</v>
      </c>
      <c r="F36" s="122">
        <f t="shared" si="1"/>
        <v>0.33598888423619411</v>
      </c>
      <c r="G36" s="122">
        <v>0.31821930468623216</v>
      </c>
      <c r="H36" s="1">
        <v>0.32431943295439414</v>
      </c>
      <c r="I36" s="122">
        <v>0.34463177591037975</v>
      </c>
      <c r="J36" s="122">
        <f t="shared" si="7"/>
        <v>0.34296951706116396</v>
      </c>
      <c r="K36" s="122"/>
      <c r="M36" s="122">
        <f t="shared" si="3"/>
        <v>0.12325773749070101</v>
      </c>
      <c r="N36" s="122">
        <v>0.10486177710777095</v>
      </c>
      <c r="O36" s="122">
        <v>0.10643134107074624</v>
      </c>
      <c r="P36" s="122"/>
      <c r="Q36" s="122">
        <f t="shared" si="4"/>
        <v>0.12529240312637147</v>
      </c>
      <c r="R36" s="122"/>
      <c r="S36" s="122"/>
      <c r="T36" s="1">
        <v>3.0375030613763641E-2</v>
      </c>
      <c r="U36" s="122"/>
      <c r="V36" s="122">
        <f t="shared" si="5"/>
        <v>4.3460138349383559E-2</v>
      </c>
      <c r="W36" s="122"/>
      <c r="X36" s="122"/>
    </row>
    <row r="37" spans="1:24" x14ac:dyDescent="0.2">
      <c r="A37">
        <v>1945</v>
      </c>
      <c r="B37" s="122">
        <f t="shared" si="6"/>
        <v>0.73245427271497532</v>
      </c>
      <c r="C37" s="122">
        <v>0.71718251292056734</v>
      </c>
      <c r="D37" s="1">
        <v>0.72922345231774532</v>
      </c>
      <c r="F37" s="122">
        <f t="shared" si="1"/>
        <v>0.33849439839045936</v>
      </c>
      <c r="G37" s="122">
        <v>0.32079186882207272</v>
      </c>
      <c r="H37" s="1">
        <v>0.3268601839747583</v>
      </c>
      <c r="I37" s="122">
        <v>0.34397801909520115</v>
      </c>
      <c r="J37" s="122">
        <f t="shared" si="7"/>
        <v>0.34544013846328059</v>
      </c>
      <c r="K37" s="122"/>
      <c r="M37" s="122">
        <f t="shared" si="3"/>
        <v>0.12151551740318978</v>
      </c>
      <c r="N37" s="122">
        <v>0.10308300145190311</v>
      </c>
      <c r="O37" s="122">
        <v>0.10475062091075188</v>
      </c>
      <c r="P37" s="122"/>
      <c r="Q37" s="122">
        <f t="shared" si="4"/>
        <v>0.12364715888299405</v>
      </c>
      <c r="R37" s="122"/>
      <c r="S37" s="122"/>
      <c r="T37" s="1">
        <v>2.8065447083141588E-2</v>
      </c>
      <c r="U37" s="122"/>
      <c r="V37" s="122">
        <f t="shared" si="5"/>
        <v>4.1181722693225176E-2</v>
      </c>
      <c r="W37" s="122"/>
      <c r="X37" s="122"/>
    </row>
    <row r="38" spans="1:24" x14ac:dyDescent="0.2">
      <c r="A38">
        <v>1946</v>
      </c>
      <c r="B38" s="122">
        <f t="shared" si="6"/>
        <v>0.73009692360791667</v>
      </c>
      <c r="C38" s="122">
        <v>0.71469060412653518</v>
      </c>
      <c r="D38" s="1">
        <v>0.72612099657290774</v>
      </c>
      <c r="F38" s="122">
        <f t="shared" si="1"/>
        <v>0.31742371634729694</v>
      </c>
      <c r="G38" s="122">
        <v>0.29915731495229614</v>
      </c>
      <c r="H38" s="1">
        <v>0.3057698040979831</v>
      </c>
      <c r="I38" s="122">
        <v>0.31831027415761987</v>
      </c>
      <c r="J38" s="122">
        <f t="shared" si="7"/>
        <v>0.32493189366294462</v>
      </c>
      <c r="K38" s="122"/>
      <c r="M38" s="122">
        <f t="shared" si="3"/>
        <v>0.11421564601130685</v>
      </c>
      <c r="N38" s="122">
        <v>9.5629962874328373E-2</v>
      </c>
      <c r="O38" s="122">
        <v>9.7276386433930703E-2</v>
      </c>
      <c r="P38" s="122"/>
      <c r="Q38" s="122">
        <f t="shared" si="4"/>
        <v>0.11633068732553775</v>
      </c>
      <c r="R38" s="122"/>
      <c r="S38" s="122"/>
      <c r="T38" s="1">
        <v>2.95200114093403E-2</v>
      </c>
      <c r="U38" s="122"/>
      <c r="V38" s="122">
        <f t="shared" si="5"/>
        <v>4.2616657645678679E-2</v>
      </c>
      <c r="W38" s="122"/>
      <c r="X38" s="122"/>
    </row>
    <row r="39" spans="1:24" x14ac:dyDescent="0.2">
      <c r="A39">
        <v>1947</v>
      </c>
      <c r="B39" s="122">
        <f t="shared" si="6"/>
        <v>0.71688962776987575</v>
      </c>
      <c r="C39" s="122">
        <v>0.7007294235166498</v>
      </c>
      <c r="D39" s="1">
        <v>0.71295244644744593</v>
      </c>
      <c r="F39" s="122">
        <f t="shared" si="1"/>
        <v>0.30505858222732418</v>
      </c>
      <c r="G39" s="122">
        <v>0.28646127788631159</v>
      </c>
      <c r="H39" s="1">
        <v>0.29381674968917665</v>
      </c>
      <c r="I39" s="122">
        <v>0.30231086221011261</v>
      </c>
      <c r="J39" s="122">
        <f t="shared" si="7"/>
        <v>0.31330876656140383</v>
      </c>
      <c r="K39" s="122"/>
      <c r="M39" s="122">
        <f t="shared" si="3"/>
        <v>0.11330736032875843</v>
      </c>
      <c r="N39" s="122">
        <v>9.4702619381808781E-2</v>
      </c>
      <c r="O39" s="122">
        <v>9.6208885858366663E-2</v>
      </c>
      <c r="P39" s="122"/>
      <c r="Q39" s="122">
        <f t="shared" si="4"/>
        <v>0.11528571909194751</v>
      </c>
      <c r="R39" s="122"/>
      <c r="S39" s="122"/>
      <c r="T39" s="1">
        <v>2.9935845949071112E-2</v>
      </c>
      <c r="U39" s="122"/>
      <c r="V39" s="122">
        <f t="shared" si="5"/>
        <v>4.302688049024439E-2</v>
      </c>
      <c r="W39" s="122"/>
      <c r="X39" s="122"/>
    </row>
    <row r="40" spans="1:24" x14ac:dyDescent="0.2">
      <c r="A40">
        <v>1948</v>
      </c>
      <c r="B40" s="122">
        <f t="shared" si="6"/>
        <v>0.70324237655345057</v>
      </c>
      <c r="C40" s="122">
        <v>0.6863031744648036</v>
      </c>
      <c r="D40" s="1">
        <v>0.69992869126334567</v>
      </c>
      <c r="F40" s="122">
        <f t="shared" si="1"/>
        <v>0.29904119466286916</v>
      </c>
      <c r="G40" s="122">
        <v>0.28028285921187795</v>
      </c>
      <c r="H40" s="1">
        <v>0.28797489818604527</v>
      </c>
      <c r="I40" s="122">
        <v>0.29921141624659831</v>
      </c>
      <c r="J40" s="122">
        <f t="shared" si="7"/>
        <v>0.30762816140334504</v>
      </c>
      <c r="K40" s="122"/>
      <c r="M40" s="122">
        <f t="shared" si="3"/>
        <v>0.11214340671127765</v>
      </c>
      <c r="N40" s="122">
        <v>9.3514243484770526E-2</v>
      </c>
      <c r="O40" s="122">
        <v>9.4955577184772086E-2</v>
      </c>
      <c r="P40" s="122"/>
      <c r="Q40" s="122">
        <f t="shared" si="4"/>
        <v>0.11405886471756244</v>
      </c>
      <c r="R40" s="122"/>
      <c r="S40" s="122"/>
      <c r="T40" s="1">
        <v>2.802461760382707E-2</v>
      </c>
      <c r="U40" s="122"/>
      <c r="V40" s="122">
        <f t="shared" si="5"/>
        <v>4.1141444208524391E-2</v>
      </c>
      <c r="W40" s="122"/>
      <c r="X40" s="122"/>
    </row>
    <row r="41" spans="1:24" x14ac:dyDescent="0.2">
      <c r="A41">
        <v>1949</v>
      </c>
      <c r="B41" s="122">
        <f t="shared" si="6"/>
        <v>0.69566829115087891</v>
      </c>
      <c r="C41" s="122">
        <v>0.67829675319910976</v>
      </c>
      <c r="D41" s="1">
        <v>0.69261128857685539</v>
      </c>
      <c r="F41" s="122">
        <f t="shared" si="1"/>
        <v>0.29075269230201983</v>
      </c>
      <c r="G41" s="122">
        <v>0.2717725485129534</v>
      </c>
      <c r="H41" s="1">
        <v>0.27950642433565109</v>
      </c>
      <c r="I41" s="122">
        <v>0.29055777313991887</v>
      </c>
      <c r="J41" s="122">
        <f t="shared" si="7"/>
        <v>0.29939343373016658</v>
      </c>
      <c r="K41" s="122"/>
      <c r="M41" s="122">
        <f t="shared" si="3"/>
        <v>0.10938817921460908</v>
      </c>
      <c r="N41" s="122">
        <v>9.0701205320084646E-2</v>
      </c>
      <c r="O41" s="122">
        <v>9.2129766432940949E-2</v>
      </c>
      <c r="P41" s="122"/>
      <c r="Q41" s="122">
        <f t="shared" si="4"/>
        <v>0.11129269996093838</v>
      </c>
      <c r="R41" s="122"/>
      <c r="S41" s="122"/>
      <c r="T41" s="1">
        <v>2.7378907487815452E-2</v>
      </c>
      <c r="U41" s="122"/>
      <c r="V41" s="122">
        <f t="shared" si="5"/>
        <v>4.0504447963030543E-2</v>
      </c>
      <c r="W41" s="122"/>
      <c r="X41" s="122"/>
    </row>
    <row r="42" spans="1:24" x14ac:dyDescent="0.2">
      <c r="A42">
        <v>1950</v>
      </c>
      <c r="B42" s="122">
        <f t="shared" si="6"/>
        <v>0.69927426736030562</v>
      </c>
      <c r="C42" s="122">
        <v>0.68210856189576607</v>
      </c>
      <c r="D42" s="1">
        <v>0.69626844422913881</v>
      </c>
      <c r="F42" s="122">
        <f t="shared" si="1"/>
        <v>0.30357506440344673</v>
      </c>
      <c r="G42" s="122">
        <v>0.28493805969092034</v>
      </c>
      <c r="H42" s="1">
        <v>0.2921986423568475</v>
      </c>
      <c r="I42" s="122">
        <v>0.30530416339309946</v>
      </c>
      <c r="J42" s="122">
        <f t="shared" si="7"/>
        <v>0.31173532210575572</v>
      </c>
      <c r="K42" s="122"/>
      <c r="M42" s="122">
        <f t="shared" si="3"/>
        <v>0.11478210172426062</v>
      </c>
      <c r="N42" s="122">
        <v>9.6208304060698482E-2</v>
      </c>
      <c r="O42" s="122">
        <v>9.7678665016312047E-2</v>
      </c>
      <c r="P42" s="122"/>
      <c r="Q42" s="122">
        <f t="shared" si="4"/>
        <v>0.11672447478501535</v>
      </c>
      <c r="R42" s="122"/>
      <c r="S42" s="122"/>
      <c r="T42" s="1">
        <v>2.3460407515789428E-2</v>
      </c>
      <c r="U42" s="122"/>
      <c r="V42" s="122">
        <f t="shared" si="5"/>
        <v>3.6638828223996445E-2</v>
      </c>
      <c r="W42" s="122"/>
      <c r="X42" s="122"/>
    </row>
    <row r="43" spans="1:24" x14ac:dyDescent="0.2">
      <c r="A43">
        <v>1951</v>
      </c>
      <c r="B43" s="122">
        <f t="shared" si="6"/>
        <v>0.69938222655660454</v>
      </c>
      <c r="C43" s="122">
        <v>0.68222268350374027</v>
      </c>
      <c r="D43" s="1">
        <v>0.69634877842699494</v>
      </c>
      <c r="F43" s="122">
        <f t="shared" si="1"/>
        <v>0.29946003790069087</v>
      </c>
      <c r="G43" s="122">
        <v>0.28071291109976132</v>
      </c>
      <c r="H43" s="1">
        <v>0.28799052864892605</v>
      </c>
      <c r="I43" s="122">
        <v>0.30009388783375246</v>
      </c>
      <c r="J43" s="122">
        <f t="shared" si="7"/>
        <v>0.307643360435367</v>
      </c>
      <c r="K43" s="122"/>
      <c r="M43" s="122">
        <f t="shared" si="3"/>
        <v>0.10946857050939007</v>
      </c>
      <c r="N43" s="122">
        <v>9.0783283399154702E-2</v>
      </c>
      <c r="O43" s="122">
        <v>9.2339596157776038E-2</v>
      </c>
      <c r="P43" s="122"/>
      <c r="Q43" s="122">
        <f t="shared" si="4"/>
        <v>0.11149810069039456</v>
      </c>
      <c r="R43" s="122"/>
      <c r="S43" s="122"/>
      <c r="T43" s="1">
        <v>2.7176504346983963E-2</v>
      </c>
      <c r="U43" s="122"/>
      <c r="V43" s="122">
        <f t="shared" si="5"/>
        <v>4.0304776256503416E-2</v>
      </c>
      <c r="W43" s="122"/>
      <c r="X43" s="122"/>
    </row>
    <row r="44" spans="1:24" x14ac:dyDescent="0.2">
      <c r="A44">
        <v>1952</v>
      </c>
      <c r="B44" s="122">
        <f t="shared" si="6"/>
        <v>0.69637883013083002</v>
      </c>
      <c r="C44" s="122">
        <v>0.679047850407131</v>
      </c>
      <c r="D44" s="1">
        <v>0.69314835131481578</v>
      </c>
      <c r="F44" s="122">
        <f t="shared" si="1"/>
        <v>0.29614858372784447</v>
      </c>
      <c r="G44" s="122">
        <v>0.27731283921110633</v>
      </c>
      <c r="H44" s="1">
        <v>0.28446985385993506</v>
      </c>
      <c r="I44" s="122">
        <v>0.29700193122168933</v>
      </c>
      <c r="J44" s="122">
        <f t="shared" si="7"/>
        <v>0.30421986304665904</v>
      </c>
      <c r="K44" s="122"/>
      <c r="M44" s="122">
        <f t="shared" si="3"/>
        <v>0.10820358343260572</v>
      </c>
      <c r="N44" s="122">
        <v>8.9491754140996721E-2</v>
      </c>
      <c r="O44" s="122">
        <v>9.1042692890738366E-2</v>
      </c>
      <c r="P44" s="122"/>
      <c r="Q44" s="122">
        <f t="shared" si="4"/>
        <v>0.11022857189845225</v>
      </c>
      <c r="R44" s="122"/>
      <c r="S44" s="122"/>
      <c r="T44" s="1">
        <v>2.6527055477737052E-2</v>
      </c>
      <c r="U44" s="122"/>
      <c r="V44" s="122">
        <f t="shared" si="5"/>
        <v>3.9664091712321548E-2</v>
      </c>
      <c r="W44" s="122"/>
      <c r="X44" s="122"/>
    </row>
    <row r="45" spans="1:24" x14ac:dyDescent="0.2">
      <c r="A45">
        <v>1953</v>
      </c>
      <c r="B45" s="122">
        <f t="shared" si="6"/>
        <v>0.6900331467294043</v>
      </c>
      <c r="C45" s="122">
        <v>0.67233994947518694</v>
      </c>
      <c r="D45" s="1">
        <v>0.68660846195665537</v>
      </c>
      <c r="F45" s="122">
        <f t="shared" si="1"/>
        <v>0.28428818386556909</v>
      </c>
      <c r="G45" s="122">
        <v>0.26513504357962814</v>
      </c>
      <c r="H45" s="1">
        <v>0.27204325619692998</v>
      </c>
      <c r="I45" s="122">
        <v>0.28330258395454783</v>
      </c>
      <c r="J45" s="122">
        <f t="shared" si="7"/>
        <v>0.29213626339614585</v>
      </c>
      <c r="K45" s="122"/>
      <c r="M45" s="122">
        <f t="shared" si="3"/>
        <v>0.103038644282336</v>
      </c>
      <c r="N45" s="122">
        <v>8.4218443328892487E-2</v>
      </c>
      <c r="O45" s="122">
        <v>8.5721036172592358E-2</v>
      </c>
      <c r="P45" s="122"/>
      <c r="Q45" s="122">
        <f t="shared" si="4"/>
        <v>0.10501924241626814</v>
      </c>
      <c r="R45" s="122"/>
      <c r="S45" s="122"/>
      <c r="T45" s="1">
        <v>2.5493796176965667E-2</v>
      </c>
      <c r="U45" s="122"/>
      <c r="V45" s="122">
        <f t="shared" si="5"/>
        <v>3.8644776265819969E-2</v>
      </c>
      <c r="W45" s="122"/>
      <c r="X45" s="122"/>
    </row>
    <row r="46" spans="1:24" x14ac:dyDescent="0.2">
      <c r="A46">
        <v>1954</v>
      </c>
      <c r="B46" s="122">
        <f t="shared" si="6"/>
        <v>0.69448169907720891</v>
      </c>
      <c r="C46" s="122">
        <v>0.6770424293425148</v>
      </c>
      <c r="D46" s="1">
        <v>0.6908815498756351</v>
      </c>
      <c r="F46" s="122">
        <f t="shared" si="1"/>
        <v>0.29091501304447198</v>
      </c>
      <c r="G46" s="122">
        <v>0.27193921311543617</v>
      </c>
      <c r="H46" s="1">
        <v>0.2783785146412841</v>
      </c>
      <c r="I46" s="122">
        <v>0.28818278304431316</v>
      </c>
      <c r="J46" s="122">
        <f t="shared" si="7"/>
        <v>0.29829665651420834</v>
      </c>
      <c r="K46" s="122"/>
      <c r="M46" s="122">
        <f t="shared" si="3"/>
        <v>0.10554505111570534</v>
      </c>
      <c r="N46" s="122">
        <v>8.6777440031350905E-2</v>
      </c>
      <c r="O46" s="122">
        <v>8.8338449774297056E-2</v>
      </c>
      <c r="P46" s="122"/>
      <c r="Q46" s="122">
        <f t="shared" si="4"/>
        <v>0.10758140877997524</v>
      </c>
      <c r="R46" s="122"/>
      <c r="S46" s="122"/>
      <c r="T46" s="1">
        <v>2.5725956925062365E-2</v>
      </c>
      <c r="U46" s="122"/>
      <c r="V46" s="122">
        <f t="shared" si="5"/>
        <v>3.8873804000126078E-2</v>
      </c>
      <c r="W46" s="122"/>
      <c r="X46" s="122"/>
    </row>
    <row r="47" spans="1:24" x14ac:dyDescent="0.2">
      <c r="A47">
        <v>1955</v>
      </c>
      <c r="B47" s="122">
        <f t="shared" si="6"/>
        <v>0.69832198966316739</v>
      </c>
      <c r="C47" s="122">
        <v>0.68110192729898378</v>
      </c>
      <c r="D47" s="1">
        <v>0.69455834926544024</v>
      </c>
      <c r="F47" s="122">
        <f t="shared" si="1"/>
        <v>0.29406216294845444</v>
      </c>
      <c r="G47" s="122">
        <v>0.27517058379411174</v>
      </c>
      <c r="H47" s="1">
        <v>0.28117542516049743</v>
      </c>
      <c r="I47" s="122">
        <v>0.29064081770241101</v>
      </c>
      <c r="J47" s="122">
        <f t="shared" si="7"/>
        <v>0.30101636691998568</v>
      </c>
      <c r="K47" s="122"/>
      <c r="M47" s="122">
        <f t="shared" si="3"/>
        <v>0.10946765192381935</v>
      </c>
      <c r="N47" s="122">
        <v>9.0782345539659859E-2</v>
      </c>
      <c r="O47" s="122">
        <v>9.2434771453444045E-2</v>
      </c>
      <c r="P47" s="122"/>
      <c r="Q47" s="122">
        <f t="shared" si="4"/>
        <v>0.11159126706694955</v>
      </c>
      <c r="R47" s="122"/>
      <c r="S47" s="122"/>
      <c r="T47" s="1">
        <v>2.8236313897487264E-2</v>
      </c>
      <c r="U47" s="122"/>
      <c r="V47" s="122">
        <f t="shared" si="5"/>
        <v>4.1350283656602871E-2</v>
      </c>
      <c r="W47" s="122"/>
      <c r="X47" s="122"/>
    </row>
    <row r="48" spans="1:24" x14ac:dyDescent="0.2">
      <c r="A48">
        <v>1956</v>
      </c>
      <c r="B48" s="122">
        <f t="shared" si="6"/>
        <v>0.7021821310091555</v>
      </c>
      <c r="C48" s="122">
        <v>0.68518240911539019</v>
      </c>
      <c r="D48" s="1">
        <v>0.69853548681919975</v>
      </c>
      <c r="F48" s="122">
        <f t="shared" si="1"/>
        <v>0.29766287769516653</v>
      </c>
      <c r="G48" s="122">
        <v>0.27886765714930106</v>
      </c>
      <c r="H48" s="1">
        <v>0.28470847188451048</v>
      </c>
      <c r="I48" s="122">
        <v>0.29418335376447496</v>
      </c>
      <c r="J48" s="122">
        <f t="shared" si="7"/>
        <v>0.30445189475449741</v>
      </c>
      <c r="K48" s="122"/>
      <c r="M48" s="122">
        <f t="shared" si="3"/>
        <v>0.11054442694069877</v>
      </c>
      <c r="N48" s="122">
        <v>9.1881713639362914E-2</v>
      </c>
      <c r="O48" s="122">
        <v>9.3606944445856266E-2</v>
      </c>
      <c r="P48" s="122"/>
      <c r="Q48" s="122">
        <f t="shared" si="4"/>
        <v>0.11273869833713501</v>
      </c>
      <c r="R48" s="122"/>
      <c r="S48" s="122"/>
      <c r="T48" s="1">
        <v>2.8090351864835703E-2</v>
      </c>
      <c r="U48" s="122"/>
      <c r="V48" s="122">
        <f t="shared" si="5"/>
        <v>4.1206291384408011E-2</v>
      </c>
      <c r="W48" s="122"/>
      <c r="X48" s="122"/>
    </row>
    <row r="49" spans="1:24" x14ac:dyDescent="0.2">
      <c r="A49">
        <v>1957</v>
      </c>
      <c r="B49" s="122">
        <f t="shared" si="6"/>
        <v>0.70576099132738734</v>
      </c>
      <c r="C49" s="122">
        <v>0.68896555412047689</v>
      </c>
      <c r="D49" s="1">
        <v>0.70246547035973439</v>
      </c>
      <c r="F49" s="122">
        <f t="shared" si="1"/>
        <v>0.29398932790737553</v>
      </c>
      <c r="G49" s="122">
        <v>0.27509579961690273</v>
      </c>
      <c r="H49" s="1">
        <v>0.28085068480967001</v>
      </c>
      <c r="I49" s="122">
        <v>0.29176478277960322</v>
      </c>
      <c r="J49" s="122">
        <f t="shared" si="7"/>
        <v>0.30070059002785632</v>
      </c>
      <c r="K49" s="122"/>
      <c r="M49" s="122">
        <f t="shared" si="3"/>
        <v>0.10815134475944954</v>
      </c>
      <c r="N49" s="122">
        <v>8.94384193868107E-2</v>
      </c>
      <c r="O49" s="122">
        <v>9.115169810653348E-2</v>
      </c>
      <c r="P49" s="122"/>
      <c r="Q49" s="122">
        <f t="shared" si="4"/>
        <v>0.11033527627914197</v>
      </c>
      <c r="R49" s="122"/>
      <c r="S49" s="122"/>
      <c r="T49" s="1">
        <v>2.6652708275597636E-2</v>
      </c>
      <c r="U49" s="122"/>
      <c r="V49" s="122">
        <f t="shared" si="5"/>
        <v>3.9788048823242161E-2</v>
      </c>
      <c r="W49" s="122"/>
      <c r="X49" s="122"/>
    </row>
    <row r="50" spans="1:24" x14ac:dyDescent="0.2">
      <c r="A50">
        <v>1958</v>
      </c>
      <c r="B50" s="122">
        <f t="shared" si="6"/>
        <v>0.70469744381703125</v>
      </c>
      <c r="C50" s="122">
        <v>0.68784129832569807</v>
      </c>
      <c r="D50" s="1">
        <v>0.7016071971275174</v>
      </c>
      <c r="F50" s="122">
        <f t="shared" si="1"/>
        <v>0.28995397349380581</v>
      </c>
      <c r="G50" s="122">
        <v>0.27095245521707845</v>
      </c>
      <c r="H50" s="1">
        <v>0.27662175123276084</v>
      </c>
      <c r="I50" s="122">
        <v>0.2885353801680296</v>
      </c>
      <c r="J50" s="122">
        <f t="shared" si="7"/>
        <v>0.29658838315693514</v>
      </c>
      <c r="K50" s="122"/>
      <c r="M50" s="122">
        <f t="shared" si="3"/>
        <v>0.10599233850333123</v>
      </c>
      <c r="N50" s="122">
        <v>8.7234112481627782E-2</v>
      </c>
      <c r="O50" s="122">
        <v>8.9021369987397569E-2</v>
      </c>
      <c r="P50" s="122"/>
      <c r="Q50" s="122">
        <f t="shared" si="4"/>
        <v>0.10824991420760899</v>
      </c>
      <c r="R50" s="122"/>
      <c r="S50" s="122"/>
      <c r="T50" s="1">
        <v>2.6010471993682425E-2</v>
      </c>
      <c r="U50" s="122"/>
      <c r="V50" s="122">
        <f t="shared" si="5"/>
        <v>3.9154479532386377E-2</v>
      </c>
      <c r="W50" s="122"/>
      <c r="X50" s="122"/>
    </row>
    <row r="51" spans="1:24" x14ac:dyDescent="0.2">
      <c r="A51">
        <v>1959</v>
      </c>
      <c r="B51" s="122">
        <f t="shared" si="6"/>
        <v>0.71188298414503048</v>
      </c>
      <c r="C51" s="122">
        <v>0.69543699600136188</v>
      </c>
      <c r="D51" s="1">
        <v>0.70854660154921179</v>
      </c>
      <c r="F51" s="122">
        <f t="shared" si="1"/>
        <v>0.29634925424334446</v>
      </c>
      <c r="G51" s="122">
        <v>0.27751887986364748</v>
      </c>
      <c r="H51" s="1">
        <v>0.2826891007728396</v>
      </c>
      <c r="I51" s="122">
        <v>0.29409748365215299</v>
      </c>
      <c r="J51" s="122">
        <f t="shared" si="7"/>
        <v>0.30248826217211411</v>
      </c>
      <c r="K51" s="122"/>
      <c r="M51" s="122">
        <f t="shared" si="3"/>
        <v>0.10813045952738187</v>
      </c>
      <c r="N51" s="122">
        <v>8.9417095937129806E-2</v>
      </c>
      <c r="O51" s="122">
        <v>9.1314642294269818E-2</v>
      </c>
      <c r="P51" s="122"/>
      <c r="Q51" s="122">
        <f t="shared" si="4"/>
        <v>0.11049478111120503</v>
      </c>
      <c r="R51" s="122"/>
      <c r="S51" s="122"/>
      <c r="T51" s="1">
        <v>2.6567663223409931E-2</v>
      </c>
      <c r="U51" s="122"/>
      <c r="V51" s="122">
        <f t="shared" si="5"/>
        <v>3.9704151455680514E-2</v>
      </c>
      <c r="W51" s="122"/>
      <c r="X51" s="122"/>
    </row>
    <row r="52" spans="1:24" x14ac:dyDescent="0.2">
      <c r="A52">
        <v>1960</v>
      </c>
      <c r="B52" s="122">
        <f t="shared" si="6"/>
        <v>0.71464712490849891</v>
      </c>
      <c r="C52" s="122">
        <v>0.69835891649918069</v>
      </c>
      <c r="D52" s="1">
        <v>0.71135358554593053</v>
      </c>
      <c r="F52" s="122">
        <f t="shared" si="1"/>
        <v>0.2964070756198578</v>
      </c>
      <c r="G52" s="122">
        <v>0.27757824859610886</v>
      </c>
      <c r="H52" s="1">
        <v>0.28248071231654981</v>
      </c>
      <c r="I52" s="122">
        <v>0.29376754877277922</v>
      </c>
      <c r="J52" s="122">
        <f t="shared" si="7"/>
        <v>0.3022856256382952</v>
      </c>
      <c r="K52" s="122"/>
      <c r="M52" s="122">
        <f t="shared" si="3"/>
        <v>0.11124673398124885</v>
      </c>
      <c r="N52" s="122">
        <v>9.2598756609783076E-2</v>
      </c>
      <c r="O52" s="122">
        <v>9.4479179433859833E-2</v>
      </c>
      <c r="P52" s="122"/>
      <c r="Q52" s="122">
        <f t="shared" si="4"/>
        <v>0.1135925225650124</v>
      </c>
      <c r="R52" s="122"/>
      <c r="S52" s="122"/>
      <c r="T52" s="1">
        <v>3.0274523012959655E-2</v>
      </c>
      <c r="U52" s="122"/>
      <c r="V52" s="122">
        <f t="shared" si="5"/>
        <v>4.3360987100598436E-2</v>
      </c>
      <c r="W52" s="122"/>
      <c r="X52" s="122"/>
    </row>
    <row r="53" spans="1:24" x14ac:dyDescent="0.2">
      <c r="A53">
        <v>1961</v>
      </c>
      <c r="B53" s="122">
        <f t="shared" si="6"/>
        <v>0.71676788214344456</v>
      </c>
      <c r="C53" s="122">
        <v>0.70060072853624555</v>
      </c>
      <c r="D53" s="1">
        <v>0.71351053806620579</v>
      </c>
      <c r="F53" s="122">
        <f>1-(1-F54)*(1-G53)/(1-G54)</f>
        <v>0.29834781209442662</v>
      </c>
      <c r="G53" s="122">
        <v>0.27957092105541004</v>
      </c>
      <c r="H53" s="1">
        <v>0.28412230069120392</v>
      </c>
      <c r="I53" s="122">
        <v>0.29446265538305033</v>
      </c>
      <c r="J53" s="122">
        <f>1-(1-J54)*(1-H53)/(1-H54)</f>
        <v>0.30388190301430706</v>
      </c>
      <c r="K53" s="122"/>
      <c r="M53" s="122">
        <f>1-(1-M54)*(1-N53)/(1-N54)</f>
        <v>0.11319643388858247</v>
      </c>
      <c r="N53" s="122">
        <v>9.4589365463551303E-2</v>
      </c>
      <c r="O53" s="122">
        <v>9.6489686467466571E-2</v>
      </c>
      <c r="P53" s="122"/>
      <c r="Q53" s="122">
        <f>1-(1-Q54)*(1-O53)/(1-O54)</f>
        <v>0.11556059268283747</v>
      </c>
      <c r="R53" s="122"/>
      <c r="S53" s="122"/>
      <c r="T53" s="1">
        <v>3.1912890333320787E-2</v>
      </c>
      <c r="U53" s="122"/>
      <c r="V53" s="122">
        <f t="shared" si="5"/>
        <v>4.4977244622249501E-2</v>
      </c>
      <c r="W53" s="122"/>
      <c r="X53" s="122"/>
    </row>
    <row r="54" spans="1:24" x14ac:dyDescent="0.2">
      <c r="A54">
        <v>1962</v>
      </c>
      <c r="B54" s="122">
        <f>psz_internal_shequalkg!D2</f>
        <v>0.72220909595489502</v>
      </c>
      <c r="C54" s="122">
        <v>0.70635253190994296</v>
      </c>
      <c r="D54" s="1">
        <v>0.71908007647344374</v>
      </c>
      <c r="F54" s="122">
        <f>psz_internal_shequalkg!F2</f>
        <v>0.29977318644523621</v>
      </c>
      <c r="G54" s="122">
        <v>0.28103443980217002</v>
      </c>
      <c r="H54" s="1">
        <v>0.28472099477495122</v>
      </c>
      <c r="I54" s="122">
        <v>0.29621000000000003</v>
      </c>
      <c r="J54" s="122">
        <f>psz_internal_shtaxukg!F2</f>
        <v>0.30446407198905945</v>
      </c>
      <c r="K54" s="1">
        <v>0.30036999960400002</v>
      </c>
      <c r="M54" s="122">
        <f>psz_internal_shequalkg!H2</f>
        <v>0.11253079771995544</v>
      </c>
      <c r="N54" s="122">
        <v>9.3909762799739768E-2</v>
      </c>
      <c r="O54" s="122">
        <v>9.5315979216683888E-2</v>
      </c>
      <c r="P54" s="122"/>
      <c r="Q54" s="122">
        <f>psz_internal_shtaxukg!H2</f>
        <v>0.11441165953874588</v>
      </c>
      <c r="R54" s="122"/>
      <c r="S54" s="122"/>
      <c r="T54" s="1">
        <v>3.0400905274663933E-2</v>
      </c>
      <c r="U54" s="122"/>
      <c r="V54" s="122">
        <f>psz_internal_shtaxukg!I2</f>
        <v>4.3485663831233978E-2</v>
      </c>
      <c r="W54" s="122"/>
      <c r="X54" s="122"/>
    </row>
    <row r="55" spans="1:24" x14ac:dyDescent="0.2">
      <c r="A55">
        <v>1963</v>
      </c>
      <c r="B55" s="122">
        <f>(B54+B56)/2</f>
        <v>0.72262272238731384</v>
      </c>
      <c r="C55" s="122">
        <v>0.70526880025863647</v>
      </c>
      <c r="D55" s="1">
        <v>0.71736823112419934</v>
      </c>
      <c r="F55" s="122">
        <f>(F54+F56)/2</f>
        <v>0.29800085723400116</v>
      </c>
      <c r="G55" s="122">
        <v>0.27616612613201152</v>
      </c>
      <c r="H55" s="1">
        <v>0.28081485457740279</v>
      </c>
      <c r="I55" s="122">
        <v>0.29084500000000002</v>
      </c>
      <c r="J55" s="122">
        <f>(J54+J56)/2</f>
        <v>0.30378919839859009</v>
      </c>
      <c r="K55" s="1">
        <f>(K54+K56)/2</f>
        <v>0.29864000005150004</v>
      </c>
      <c r="M55" s="122">
        <f>(M54+M56)/2</f>
        <v>0.11297392845153809</v>
      </c>
      <c r="N55" s="122">
        <v>9.1686949133872944E-2</v>
      </c>
      <c r="O55" s="122">
        <v>9.4082432122180579E-2</v>
      </c>
      <c r="P55" s="122"/>
      <c r="Q55" s="122">
        <f>(Q54+Q56)/2</f>
        <v>0.11555904150009155</v>
      </c>
      <c r="R55" s="122"/>
      <c r="S55" s="122"/>
      <c r="T55" s="1">
        <v>3.069592162245615E-2</v>
      </c>
      <c r="U55" s="122"/>
      <c r="V55" s="122">
        <f>(V54+V56)/2</f>
        <v>4.4883864000439644E-2</v>
      </c>
      <c r="W55" s="122"/>
      <c r="X55" s="122"/>
    </row>
    <row r="56" spans="1:24" x14ac:dyDescent="0.2">
      <c r="A56">
        <v>1964</v>
      </c>
      <c r="B56" s="122">
        <f>psz_internal_shequalkg!D4</f>
        <v>0.72303634881973267</v>
      </c>
      <c r="C56" s="122">
        <v>0.70418506860732999</v>
      </c>
      <c r="D56" s="1">
        <v>0.7156572858740049</v>
      </c>
      <c r="F56" s="122">
        <f>psz_internal_shequalkg!F4</f>
        <v>0.29622852802276611</v>
      </c>
      <c r="G56" s="122">
        <v>0.27129781246185303</v>
      </c>
      <c r="H56" s="1">
        <v>0.27691076825293592</v>
      </c>
      <c r="I56" s="122">
        <v>0.28548000000000001</v>
      </c>
      <c r="J56" s="122">
        <f>psz_internal_shtaxukg!F4</f>
        <v>0.30311432480812073</v>
      </c>
      <c r="K56" s="1">
        <v>0.29691000049900002</v>
      </c>
      <c r="M56" s="122">
        <f>psz_internal_shequalkg!H4</f>
        <v>0.11341705918312073</v>
      </c>
      <c r="N56" s="122">
        <v>8.9464135468006092E-2</v>
      </c>
      <c r="O56" s="122">
        <v>9.2849533634497203E-2</v>
      </c>
      <c r="P56" s="122"/>
      <c r="Q56" s="122">
        <f>psz_internal_shtaxukg!H4</f>
        <v>0.11670642346143723</v>
      </c>
      <c r="R56" s="122"/>
      <c r="S56" s="122"/>
      <c r="T56" s="1">
        <v>3.0990782848797353E-2</v>
      </c>
      <c r="U56" s="122"/>
      <c r="V56" s="122">
        <f>psz_internal_shtaxukg!I4</f>
        <v>4.6282064169645309E-2</v>
      </c>
      <c r="W56" s="122"/>
      <c r="X56" s="122"/>
    </row>
    <row r="57" spans="1:24" x14ac:dyDescent="0.2">
      <c r="A57">
        <v>1965</v>
      </c>
      <c r="B57" s="122">
        <f>(B56+B58)/2</f>
        <v>0.71750906109809875</v>
      </c>
      <c r="C57" s="122">
        <v>0.69842576980590787</v>
      </c>
      <c r="D57" s="1">
        <v>0.71029080587304949</v>
      </c>
      <c r="F57" s="122">
        <f>(F56+F58)/2</f>
        <v>0.29295897483825684</v>
      </c>
      <c r="G57" s="122">
        <v>0.26870742440223705</v>
      </c>
      <c r="H57" s="1">
        <v>0.27546258989787081</v>
      </c>
      <c r="I57" s="122">
        <v>0.28447500000000003</v>
      </c>
      <c r="J57" s="122">
        <f>(J56+J58)/2</f>
        <v>0.3003709614276886</v>
      </c>
      <c r="K57" s="1">
        <f>(K56+K58)/2</f>
        <v>0.29352999967500004</v>
      </c>
      <c r="M57" s="122">
        <f>(M56+M58)/2</f>
        <v>0.11347682401537895</v>
      </c>
      <c r="N57" s="122">
        <v>9.1353848576545701E-2</v>
      </c>
      <c r="O57" s="122">
        <v>9.4083976728234847E-2</v>
      </c>
      <c r="P57" s="122"/>
      <c r="Q57" s="122">
        <f>(Q56+Q58)/2</f>
        <v>0.11630835011601448</v>
      </c>
      <c r="R57" s="122"/>
      <c r="S57" s="122"/>
      <c r="T57" s="1">
        <v>3.109769424448593E-2</v>
      </c>
      <c r="U57" s="122"/>
      <c r="V57" s="122">
        <f>(V56+V58)/2</f>
        <v>4.594065435230732E-2</v>
      </c>
      <c r="W57" s="122"/>
      <c r="X57" s="122"/>
    </row>
    <row r="58" spans="1:24" x14ac:dyDescent="0.2">
      <c r="A58">
        <v>1966</v>
      </c>
      <c r="B58" s="122">
        <f>psz_internal_shequalkg!D6</f>
        <v>0.71198177337646484</v>
      </c>
      <c r="C58" s="122">
        <v>0.69266647100448597</v>
      </c>
      <c r="D58" s="1">
        <v>0.70492425294498728</v>
      </c>
      <c r="F58" s="122">
        <f>psz_internal_shequalkg!F6</f>
        <v>0.28968942165374756</v>
      </c>
      <c r="G58" s="122">
        <v>0.26611703634262102</v>
      </c>
      <c r="H58" s="1">
        <v>0.27401439186296767</v>
      </c>
      <c r="I58" s="122">
        <v>0.28347</v>
      </c>
      <c r="J58" s="122">
        <f>psz_internal_shtaxukg!F6</f>
        <v>0.29762759804725647</v>
      </c>
      <c r="K58" s="1">
        <v>0.29014999885100001</v>
      </c>
      <c r="M58" s="122">
        <f>psz_internal_shequalkg!H6</f>
        <v>0.11353658884763718</v>
      </c>
      <c r="N58" s="122">
        <v>9.3243561685085311E-2</v>
      </c>
      <c r="O58" s="122">
        <v>9.5318436597282147E-2</v>
      </c>
      <c r="P58" s="122"/>
      <c r="Q58" s="122">
        <f>psz_internal_shtaxukg!H6</f>
        <v>0.11591027677059174</v>
      </c>
      <c r="R58" s="122"/>
      <c r="S58" s="122"/>
      <c r="T58" s="1">
        <v>3.1204607093033535E-2</v>
      </c>
      <c r="U58" s="122"/>
      <c r="V58" s="122">
        <f>psz_internal_shtaxukg!I6</f>
        <v>4.559924453496933E-2</v>
      </c>
      <c r="W58" s="122"/>
      <c r="X58" s="122"/>
    </row>
    <row r="59" spans="1:24" x14ac:dyDescent="0.2">
      <c r="A59">
        <v>1967</v>
      </c>
      <c r="B59" s="122">
        <f>psz_internal_shequalkg!D7</f>
        <v>0.70235943794250488</v>
      </c>
      <c r="C59" s="122">
        <v>0.68819208443164825</v>
      </c>
      <c r="D59" s="1">
        <v>0.70032328944627464</v>
      </c>
      <c r="F59" s="122">
        <f>psz_internal_shequalkg!F7</f>
        <v>0.2863185703754425</v>
      </c>
      <c r="G59" s="122">
        <v>0.26518616825342178</v>
      </c>
      <c r="H59" s="1">
        <v>0.27308568422000029</v>
      </c>
      <c r="I59" s="122">
        <v>0.27790000000000004</v>
      </c>
      <c r="J59" s="122">
        <f>psz_internal_shtaxukg!F7</f>
        <v>0.29435786604881287</v>
      </c>
      <c r="K59" s="1">
        <v>0.28652999759699999</v>
      </c>
      <c r="M59" s="122">
        <f>psz_internal_shequalkg!H7</f>
        <v>0.10827020555734634</v>
      </c>
      <c r="N59" s="122">
        <v>9.0449523180723218E-2</v>
      </c>
      <c r="O59" s="122">
        <v>9.2571565936235625E-2</v>
      </c>
      <c r="P59" s="122"/>
      <c r="Q59" s="122">
        <f>psz_internal_shtaxukg!H7</f>
        <v>0.11105379462242126</v>
      </c>
      <c r="R59" s="122"/>
      <c r="S59" s="122"/>
      <c r="T59" s="1">
        <v>2.9734243122574354E-2</v>
      </c>
      <c r="U59" s="122"/>
      <c r="V59" s="122">
        <f>psz_internal_shtaxukg!I7</f>
        <v>4.298841580748558E-2</v>
      </c>
      <c r="W59" s="122"/>
      <c r="X59" s="122"/>
    </row>
    <row r="60" spans="1:24" x14ac:dyDescent="0.2">
      <c r="A60">
        <v>1968</v>
      </c>
      <c r="B60" s="122">
        <f>psz_internal_shequalkg!D8</f>
        <v>0.7164122462272644</v>
      </c>
      <c r="C60" s="122">
        <v>0.68873805180192027</v>
      </c>
      <c r="D60" s="1">
        <v>0.69979146507896128</v>
      </c>
      <c r="F60" s="122">
        <f>psz_internal_shequalkg!F8</f>
        <v>0.30471965670585632</v>
      </c>
      <c r="G60" s="122">
        <v>0.26832734979689143</v>
      </c>
      <c r="H60" s="1">
        <v>0.2757015486838047</v>
      </c>
      <c r="I60" s="122">
        <v>0.28639000000000003</v>
      </c>
      <c r="J60" s="122">
        <f>psz_internal_shtaxukg!F8</f>
        <v>0.31124484539031982</v>
      </c>
      <c r="K60" s="1">
        <v>0.30495999939700003</v>
      </c>
      <c r="M60" s="122">
        <f>psz_internal_shequalkg!H8</f>
        <v>0.12057787179946899</v>
      </c>
      <c r="N60" s="122">
        <v>9.2347401194274467E-2</v>
      </c>
      <c r="O60" s="122">
        <v>9.5051806180892776E-2</v>
      </c>
      <c r="P60" s="122"/>
      <c r="Q60" s="122">
        <f>psz_internal_shtaxukg!H8</f>
        <v>0.12314689159393311</v>
      </c>
      <c r="R60" s="122"/>
      <c r="S60" s="122"/>
      <c r="T60" s="1">
        <v>3.1005109422759015E-2</v>
      </c>
      <c r="U60" s="122"/>
      <c r="V60" s="122">
        <f>psz_internal_shtaxukg!I8</f>
        <v>4.8984896391630173E-2</v>
      </c>
      <c r="W60" s="122"/>
      <c r="X60" s="122"/>
    </row>
    <row r="61" spans="1:24" x14ac:dyDescent="0.2">
      <c r="A61">
        <v>1969</v>
      </c>
      <c r="B61" s="122">
        <f>psz_internal_shequalkg!D9</f>
        <v>0.69277071952819824</v>
      </c>
      <c r="C61" s="122">
        <v>0.68108394835144292</v>
      </c>
      <c r="D61" s="1">
        <v>0.6908532051121048</v>
      </c>
      <c r="F61" s="122">
        <f>psz_internal_shequalkg!F9</f>
        <v>0.28886270523071289</v>
      </c>
      <c r="G61" s="122">
        <v>0.26199908414855633</v>
      </c>
      <c r="H61" s="1">
        <v>0.27044994837591457</v>
      </c>
      <c r="I61" s="122">
        <v>0.27878000000000003</v>
      </c>
      <c r="J61" s="122">
        <f>psz_internal_shtaxukg!F9</f>
        <v>0.2955717146396637</v>
      </c>
      <c r="K61" s="1">
        <v>0.28929000138299998</v>
      </c>
      <c r="M61" s="122">
        <f>psz_internal_shequalkg!H9</f>
        <v>0.11938419193029404</v>
      </c>
      <c r="N61" s="122">
        <v>9.1732005355879664E-2</v>
      </c>
      <c r="O61" s="122">
        <v>9.3871571005065144E-2</v>
      </c>
      <c r="P61" s="122"/>
      <c r="Q61" s="122">
        <f>psz_internal_shtaxukg!H9</f>
        <v>0.12154761701822281</v>
      </c>
      <c r="R61" s="122"/>
      <c r="S61" s="122"/>
      <c r="T61" s="1">
        <v>3.1333395642570504E-2</v>
      </c>
      <c r="U61" s="122"/>
      <c r="V61" s="122">
        <f>psz_internal_shtaxukg!I9</f>
        <v>5.1747988909482956E-2</v>
      </c>
      <c r="W61" s="122"/>
      <c r="X61" s="122"/>
    </row>
    <row r="62" spans="1:24" x14ac:dyDescent="0.2">
      <c r="A62">
        <v>1970</v>
      </c>
      <c r="B62" s="122">
        <f>psz_internal_shequalkg!D10</f>
        <v>0.70678716897964478</v>
      </c>
      <c r="C62" s="122">
        <v>0.68337219231761981</v>
      </c>
      <c r="D62" s="1">
        <v>0.69333408718317568</v>
      </c>
      <c r="F62" s="122">
        <f>psz_internal_shequalkg!F10</f>
        <v>0.2804790735244751</v>
      </c>
      <c r="G62" s="122">
        <v>0.25857659766916208</v>
      </c>
      <c r="H62" s="1">
        <v>0.26661055975720049</v>
      </c>
      <c r="I62" s="122">
        <v>0.27554000000000001</v>
      </c>
      <c r="J62" s="122">
        <f>psz_internal_shtaxukg!F10</f>
        <v>0.28884917497634888</v>
      </c>
      <c r="K62" s="1">
        <v>0.28091000090399998</v>
      </c>
      <c r="M62" s="122">
        <f>psz_internal_shequalkg!H10</f>
        <v>0.10613010078668594</v>
      </c>
      <c r="N62" s="122">
        <v>8.8527743413578705E-2</v>
      </c>
      <c r="O62" s="122">
        <v>9.0547597264922425E-2</v>
      </c>
      <c r="P62" s="122"/>
      <c r="Q62" s="122">
        <f>psz_internal_shtaxukg!H10</f>
        <v>0.10824986547231674</v>
      </c>
      <c r="R62" s="122"/>
      <c r="S62" s="122"/>
      <c r="T62" s="1">
        <v>2.9756190712628371E-2</v>
      </c>
      <c r="U62" s="122"/>
      <c r="V62" s="122">
        <f>psz_internal_shtaxukg!I10</f>
        <v>4.127265140414238E-2</v>
      </c>
      <c r="W62" s="122"/>
      <c r="X62" s="122"/>
    </row>
    <row r="63" spans="1:24" x14ac:dyDescent="0.2">
      <c r="A63">
        <v>1971</v>
      </c>
      <c r="B63" s="122">
        <f>psz_internal_shequalkg!D11</f>
        <v>0.69140022993087769</v>
      </c>
      <c r="C63" s="122">
        <v>0.67701518355170232</v>
      </c>
      <c r="D63" s="1">
        <v>0.68834573397316801</v>
      </c>
      <c r="F63" s="122">
        <f>psz_internal_shequalkg!F11</f>
        <v>0.27622437477111816</v>
      </c>
      <c r="G63" s="122">
        <v>0.25421785833896127</v>
      </c>
      <c r="H63" s="1">
        <v>0.26126617276117747</v>
      </c>
      <c r="I63" s="122">
        <v>0.26989000000000002</v>
      </c>
      <c r="J63" s="122">
        <f>psz_internal_shtaxukg!F11</f>
        <v>0.28239446878433228</v>
      </c>
      <c r="K63" s="1">
        <v>0.27661999990199998</v>
      </c>
      <c r="M63" s="122">
        <f>psz_internal_shequalkg!H11</f>
        <v>0.10343530029058456</v>
      </c>
      <c r="N63" s="122">
        <v>8.5111064065131359E-2</v>
      </c>
      <c r="O63" s="122">
        <v>8.7169118602869106E-2</v>
      </c>
      <c r="P63" s="122"/>
      <c r="Q63" s="122">
        <f>psz_internal_shtaxukg!H11</f>
        <v>0.10562044382095337</v>
      </c>
      <c r="R63" s="122"/>
      <c r="S63" s="122"/>
      <c r="T63" s="1">
        <v>2.814592117704693E-2</v>
      </c>
      <c r="U63" s="122"/>
      <c r="V63" s="122">
        <f>psz_internal_shtaxukg!I11</f>
        <v>4.0401581674814224E-2</v>
      </c>
      <c r="W63" s="122"/>
      <c r="X63" s="122"/>
    </row>
    <row r="64" spans="1:24" x14ac:dyDescent="0.2">
      <c r="A64">
        <v>1972</v>
      </c>
      <c r="B64" s="122">
        <f>psz_internal_shequalkg!D12</f>
        <v>0.70079195499420166</v>
      </c>
      <c r="C64" s="122">
        <v>0.67645290448854212</v>
      </c>
      <c r="D64" s="1">
        <v>0.68903332466707001</v>
      </c>
      <c r="F64" s="122">
        <f>psz_internal_shequalkg!F12</f>
        <v>0.27418091893196106</v>
      </c>
      <c r="G64" s="122">
        <v>0.24716147661820259</v>
      </c>
      <c r="H64" s="1">
        <v>0.25428119529071008</v>
      </c>
      <c r="I64" s="122">
        <v>0.26495000000000002</v>
      </c>
      <c r="J64" s="122">
        <f>psz_internal_shtaxukg!F12</f>
        <v>0.28058496117591858</v>
      </c>
      <c r="K64" s="1">
        <v>0.27448999858500001</v>
      </c>
      <c r="M64" s="122">
        <f>psz_internal_shequalkg!H12</f>
        <v>0.10306750237941742</v>
      </c>
      <c r="N64" s="122">
        <v>8.0975598928489531E-2</v>
      </c>
      <c r="O64" s="122">
        <v>8.2499602929381396E-2</v>
      </c>
      <c r="P64" s="122"/>
      <c r="Q64" s="122">
        <f>psz_internal_shtaxukg!H12</f>
        <v>0.10487914830446243</v>
      </c>
      <c r="R64" s="122"/>
      <c r="S64" s="122"/>
      <c r="T64" s="1">
        <v>2.642449557829497E-2</v>
      </c>
      <c r="U64" s="122"/>
      <c r="V64" s="122">
        <f>psz_internal_shtaxukg!I12</f>
        <v>4.0766488760709763E-2</v>
      </c>
      <c r="W64" s="122"/>
      <c r="X64" s="122"/>
    </row>
    <row r="65" spans="1:24" x14ac:dyDescent="0.2">
      <c r="A65">
        <v>1973</v>
      </c>
      <c r="B65" s="122">
        <f>psz_internal_shequalkg!D13</f>
        <v>0.68872368335723877</v>
      </c>
      <c r="C65" s="122">
        <v>0.66858106095241943</v>
      </c>
      <c r="D65" s="1">
        <v>0.6829191127235219</v>
      </c>
      <c r="F65" s="122">
        <f>psz_internal_shequalkg!F13</f>
        <v>0.25930789113044739</v>
      </c>
      <c r="G65" s="122">
        <v>0.2385039848104494</v>
      </c>
      <c r="H65" s="1">
        <v>0.24479757462118418</v>
      </c>
      <c r="I65" s="122">
        <v>0.24857000000000001</v>
      </c>
      <c r="J65" s="122">
        <f>psz_internal_shtaxukg!F13</f>
        <v>0.2662467360496521</v>
      </c>
      <c r="K65" s="1">
        <v>0.25938000273900003</v>
      </c>
      <c r="M65" s="122">
        <f>psz_internal_shequalkg!H13</f>
        <v>9.0548932552337646E-2</v>
      </c>
      <c r="N65" s="122">
        <v>7.5553769081125224E-2</v>
      </c>
      <c r="O65" s="122">
        <v>7.7108080415092747E-2</v>
      </c>
      <c r="P65" s="122"/>
      <c r="Q65" s="122">
        <f>psz_internal_shtaxukg!H13</f>
        <v>9.2069700360298157E-2</v>
      </c>
      <c r="R65" s="122"/>
      <c r="S65" s="122"/>
      <c r="T65" s="1">
        <v>2.3678270394573979E-2</v>
      </c>
      <c r="U65" s="122"/>
      <c r="V65" s="122">
        <f>psz_internal_shtaxukg!I13</f>
        <v>3.3447869122028351E-2</v>
      </c>
      <c r="W65" s="122"/>
      <c r="X65" s="122"/>
    </row>
    <row r="66" spans="1:24" x14ac:dyDescent="0.2">
      <c r="A66">
        <v>1974</v>
      </c>
      <c r="B66" s="122">
        <f>psz_internal_shequalkg!D14</f>
        <v>0.67132169008255005</v>
      </c>
      <c r="C66" s="122">
        <v>0.66298985292178236</v>
      </c>
      <c r="D66" s="1">
        <v>0.67737952538510782</v>
      </c>
      <c r="F66" s="122">
        <f>psz_internal_shequalkg!F14</f>
        <v>0.24540586769580841</v>
      </c>
      <c r="G66" s="122">
        <v>0.2341810929779056</v>
      </c>
      <c r="H66" s="1">
        <v>0.2413294032136595</v>
      </c>
      <c r="I66" s="122">
        <v>0.24876000000000001</v>
      </c>
      <c r="J66" s="122">
        <f>psz_internal_shtaxukg!F14</f>
        <v>0.25291210412979126</v>
      </c>
      <c r="K66" s="1">
        <v>0.24573000089700001</v>
      </c>
      <c r="M66" s="122">
        <f>psz_internal_shequalkg!H14</f>
        <v>8.1785410642623901E-2</v>
      </c>
      <c r="N66" s="122">
        <v>7.2899885900142194E-2</v>
      </c>
      <c r="O66" s="122">
        <v>7.4702617813088304E-2</v>
      </c>
      <c r="P66" s="122"/>
      <c r="Q66" s="122">
        <f>psz_internal_shtaxukg!H14</f>
        <v>8.4335558116436005E-2</v>
      </c>
      <c r="R66" s="122"/>
      <c r="S66" s="122"/>
      <c r="T66" s="1">
        <v>2.2448427536001878E-2</v>
      </c>
      <c r="U66" s="122"/>
      <c r="V66" s="122">
        <f>psz_internal_shtaxukg!I14</f>
        <v>2.7848048135638237E-2</v>
      </c>
      <c r="W66" s="122"/>
      <c r="X66" s="122"/>
    </row>
    <row r="67" spans="1:24" x14ac:dyDescent="0.2">
      <c r="A67">
        <v>1975</v>
      </c>
      <c r="B67" s="122">
        <f>psz_internal_shequalkg!D15</f>
        <v>0.6723368763923645</v>
      </c>
      <c r="C67" s="122">
        <v>0.65878699672634866</v>
      </c>
      <c r="D67" s="1">
        <v>0.67405530341838948</v>
      </c>
      <c r="F67" s="122">
        <f>psz_internal_shequalkg!F15</f>
        <v>0.23814892768859863</v>
      </c>
      <c r="G67" s="122">
        <v>0.22802951231608415</v>
      </c>
      <c r="H67" s="1">
        <v>0.23637427643030021</v>
      </c>
      <c r="I67" s="122">
        <v>0.24714000000000003</v>
      </c>
      <c r="J67" s="122">
        <f>psz_internal_shtaxukg!F15</f>
        <v>0.24745072424411774</v>
      </c>
      <c r="K67" s="1">
        <v>0.238499997533</v>
      </c>
      <c r="M67" s="122">
        <f>psz_internal_shequalkg!H15</f>
        <v>7.6408997178077698E-2</v>
      </c>
      <c r="N67" s="122">
        <v>6.9533994527489554E-2</v>
      </c>
      <c r="O67" s="122">
        <v>7.1409655623554086E-2</v>
      </c>
      <c r="P67" s="122"/>
      <c r="Q67" s="122">
        <f>psz_internal_shtaxukg!H15</f>
        <v>7.8190654516220093E-2</v>
      </c>
      <c r="R67" s="122"/>
      <c r="S67" s="122"/>
      <c r="T67" s="1">
        <v>2.1699583465205362E-2</v>
      </c>
      <c r="U67" s="122"/>
      <c r="V67" s="122">
        <f>psz_internal_shtaxukg!I15</f>
        <v>2.5689948350191116E-2</v>
      </c>
      <c r="W67" s="122"/>
      <c r="X67" s="122"/>
    </row>
    <row r="68" spans="1:24" x14ac:dyDescent="0.2">
      <c r="A68">
        <v>1976</v>
      </c>
      <c r="B68" s="122">
        <f>psz_internal_shequalkg!D16</f>
        <v>0.65693837404251099</v>
      </c>
      <c r="C68" s="122">
        <v>0.6505420765589065</v>
      </c>
      <c r="D68" s="1">
        <v>0.66700669844211302</v>
      </c>
      <c r="F68" s="122">
        <f>psz_internal_shequalkg!F16</f>
        <v>0.22870753705501556</v>
      </c>
      <c r="G68" s="122">
        <v>0.22143884573134179</v>
      </c>
      <c r="H68" s="1">
        <v>0.23030837777031735</v>
      </c>
      <c r="I68" s="122">
        <v>0.23460000000000003</v>
      </c>
      <c r="J68" s="122">
        <f>psz_internal_shtaxukg!F16</f>
        <v>0.2372511625289917</v>
      </c>
      <c r="K68" s="1">
        <v>0.229089997825</v>
      </c>
      <c r="M68" s="122">
        <f>psz_internal_shequalkg!H16</f>
        <v>7.2773292660713196E-2</v>
      </c>
      <c r="N68" s="122">
        <v>6.6911918603338463E-2</v>
      </c>
      <c r="O68" s="122">
        <v>6.911172504283962E-2</v>
      </c>
      <c r="P68" s="122"/>
      <c r="Q68" s="122">
        <f>psz_internal_shtaxukg!H16</f>
        <v>7.5577713549137115E-2</v>
      </c>
      <c r="R68" s="122"/>
      <c r="S68" s="122"/>
      <c r="T68" s="1">
        <v>2.1242958794650459E-2</v>
      </c>
      <c r="U68" s="122"/>
      <c r="V68" s="122">
        <f>psz_internal_shtaxukg!I16</f>
        <v>2.5672199204564095E-2</v>
      </c>
      <c r="W68" s="122"/>
      <c r="X68" s="122"/>
    </row>
    <row r="69" spans="1:24" x14ac:dyDescent="0.2">
      <c r="A69">
        <v>1977</v>
      </c>
      <c r="B69" s="122">
        <f>psz_internal_shequalkg!D17</f>
        <v>0.66295892000198364</v>
      </c>
      <c r="C69" s="122">
        <v>0.6470428099560338</v>
      </c>
      <c r="D69" s="1">
        <v>0.66427507574093914</v>
      </c>
      <c r="F69" s="122">
        <f>psz_internal_shequalkg!F17</f>
        <v>0.23079995810985565</v>
      </c>
      <c r="G69" s="122">
        <v>0.21869689741172493</v>
      </c>
      <c r="H69" s="1">
        <v>0.22878423564645564</v>
      </c>
      <c r="I69" s="122">
        <v>0.23906000000000002</v>
      </c>
      <c r="J69" s="122">
        <f>psz_internal_shtaxukg!F17</f>
        <v>0.24143204092979431</v>
      </c>
      <c r="K69" s="1">
        <v>0.23119000194100001</v>
      </c>
      <c r="M69" s="122">
        <f>psz_internal_shequalkg!H17</f>
        <v>7.4537597596645355E-2</v>
      </c>
      <c r="N69" s="122">
        <v>6.6309715977052278E-2</v>
      </c>
      <c r="O69" s="122">
        <v>6.8560292830122632E-2</v>
      </c>
      <c r="P69" s="122"/>
      <c r="Q69" s="122">
        <f>psz_internal_shtaxukg!H17</f>
        <v>7.7153600752353668E-2</v>
      </c>
      <c r="R69" s="122"/>
      <c r="S69" s="122"/>
      <c r="T69" s="1">
        <v>2.0963594775344419E-2</v>
      </c>
      <c r="U69" s="122"/>
      <c r="V69" s="122">
        <f>psz_internal_shtaxukg!I17</f>
        <v>2.6074009016156197E-2</v>
      </c>
      <c r="W69" s="122"/>
      <c r="X69" s="122"/>
    </row>
    <row r="70" spans="1:24" x14ac:dyDescent="0.2">
      <c r="A70">
        <v>1978</v>
      </c>
      <c r="B70" s="122">
        <f>psz_internal_shequalkg!D18</f>
        <v>0.64061129093170166</v>
      </c>
      <c r="C70" s="122">
        <v>0.63904897844611608</v>
      </c>
      <c r="D70" s="1">
        <v>0.65768608491847225</v>
      </c>
      <c r="F70" s="122">
        <f>psz_internal_shequalkg!F18</f>
        <v>0.21902000904083252</v>
      </c>
      <c r="G70" s="122">
        <v>0.21656877676257996</v>
      </c>
      <c r="H70" s="1">
        <v>0.22699753341334289</v>
      </c>
      <c r="I70" s="122">
        <v>0.22941000000000003</v>
      </c>
      <c r="J70" s="122">
        <f>psz_internal_shtaxukg!F18</f>
        <v>0.22916729748249054</v>
      </c>
      <c r="K70" s="1">
        <v>0.21956999844399999</v>
      </c>
      <c r="M70" s="122">
        <f>psz_internal_shequalkg!H18</f>
        <v>6.9532908499240875E-2</v>
      </c>
      <c r="N70" s="122">
        <v>6.6610433948720377E-2</v>
      </c>
      <c r="O70" s="122">
        <v>6.9070680997575198E-2</v>
      </c>
      <c r="P70" s="122"/>
      <c r="Q70" s="122">
        <f>psz_internal_shtaxukg!H18</f>
        <v>7.196035236120224E-2</v>
      </c>
      <c r="R70" s="122"/>
      <c r="S70" s="122"/>
      <c r="T70" s="1">
        <v>2.1514669087749121E-2</v>
      </c>
      <c r="U70" s="122"/>
      <c r="V70" s="122">
        <f>psz_internal_shtaxukg!I18</f>
        <v>2.3460354655981064E-2</v>
      </c>
      <c r="W70" s="122"/>
      <c r="X70" s="122"/>
    </row>
    <row r="71" spans="1:24" x14ac:dyDescent="0.2">
      <c r="A71">
        <v>1979</v>
      </c>
      <c r="B71" s="122">
        <f>psz_internal_shequalkg!D19</f>
        <v>0.65220743417739868</v>
      </c>
      <c r="C71" s="122">
        <v>0.64475703239440896</v>
      </c>
      <c r="D71" s="1">
        <v>0.66537425812062134</v>
      </c>
      <c r="F71" s="122">
        <f>psz_internal_shequalkg!F19</f>
        <v>0.23234951496124268</v>
      </c>
      <c r="G71" s="122">
        <v>0.224081486463547</v>
      </c>
      <c r="H71" s="1">
        <v>0.23538827503985907</v>
      </c>
      <c r="I71" s="122">
        <v>0.24360000000000001</v>
      </c>
      <c r="J71" s="122">
        <f>psz_internal_shtaxukg!F19</f>
        <v>0.24302753806114197</v>
      </c>
      <c r="K71" s="1">
        <v>0.232749998337</v>
      </c>
      <c r="M71" s="122">
        <f>psz_internal_shequalkg!H19</f>
        <v>7.8631795942783356E-2</v>
      </c>
      <c r="N71" s="122">
        <v>7.1735747158527402E-2</v>
      </c>
      <c r="O71" s="122">
        <v>7.4480446043055551E-2</v>
      </c>
      <c r="P71" s="122"/>
      <c r="Q71" s="122">
        <f>psz_internal_shtaxukg!H19</f>
        <v>8.1442229449748993E-2</v>
      </c>
      <c r="R71" s="122"/>
      <c r="S71" s="122"/>
      <c r="T71" s="1">
        <v>2.4401150160366987E-2</v>
      </c>
      <c r="U71" s="122"/>
      <c r="V71" s="122">
        <f>psz_internal_shtaxukg!I19</f>
        <v>2.9227510094642639E-2</v>
      </c>
      <c r="W71" s="122"/>
      <c r="X71" s="122"/>
    </row>
    <row r="72" spans="1:24" x14ac:dyDescent="0.2">
      <c r="A72">
        <v>1980</v>
      </c>
      <c r="B72" s="122">
        <f>psz_internal_shequalkg!D20</f>
        <v>0.65040558576583862</v>
      </c>
      <c r="C72" s="122">
        <v>0.64208322763443004</v>
      </c>
      <c r="D72" s="1">
        <v>0.66231138084437746</v>
      </c>
      <c r="F72" s="122">
        <f>psz_internal_shequalkg!F20</f>
        <v>0.23515824973583221</v>
      </c>
      <c r="G72" s="122">
        <v>0.22544974088668801</v>
      </c>
      <c r="H72" s="1">
        <v>0.23567687023054507</v>
      </c>
      <c r="I72" s="122">
        <v>0.24341000000000002</v>
      </c>
      <c r="J72" s="122">
        <f>psz_internal_shtaxukg!F20</f>
        <v>0.24575434625148773</v>
      </c>
      <c r="K72" s="1">
        <v>0.23554000037299999</v>
      </c>
      <c r="M72" s="122">
        <f>psz_internal_shequalkg!H20</f>
        <v>8.1003665924072266E-2</v>
      </c>
      <c r="N72" s="122">
        <v>7.2859168052673298E-2</v>
      </c>
      <c r="O72" s="122">
        <v>7.5996329444321803E-2</v>
      </c>
      <c r="P72" s="122"/>
      <c r="Q72" s="122">
        <f>psz_internal_shtaxukg!H20</f>
        <v>8.4347851574420929E-2</v>
      </c>
      <c r="R72" s="122"/>
      <c r="S72" s="122"/>
      <c r="T72" s="1">
        <v>2.4131839170942804E-2</v>
      </c>
      <c r="U72" s="122"/>
      <c r="V72" s="122">
        <f>psz_internal_shtaxukg!I20</f>
        <v>2.9568759724497795E-2</v>
      </c>
      <c r="W72" s="122"/>
      <c r="X72" s="122"/>
    </row>
    <row r="73" spans="1:24" x14ac:dyDescent="0.2">
      <c r="A73">
        <v>1981</v>
      </c>
      <c r="B73" s="122">
        <f>psz_internal_shequalkg!D21</f>
        <v>0.64721757173538208</v>
      </c>
      <c r="C73" s="122">
        <v>0.63910341262817405</v>
      </c>
      <c r="D73" s="1">
        <v>0.65897193081365002</v>
      </c>
      <c r="F73" s="122">
        <f>psz_internal_shequalkg!F21</f>
        <v>0.24385146796703339</v>
      </c>
      <c r="G73" s="122">
        <v>0.23357211053371399</v>
      </c>
      <c r="H73" s="1">
        <v>0.24364201551764372</v>
      </c>
      <c r="I73" s="122">
        <v>0.25287999999999999</v>
      </c>
      <c r="J73" s="122">
        <f>psz_internal_shtaxukg!F21</f>
        <v>0.25403201580047607</v>
      </c>
      <c r="K73" s="1">
        <v>0.244169999612</v>
      </c>
      <c r="M73" s="122">
        <f>psz_internal_shequalkg!H21</f>
        <v>8.8983304798603058E-2</v>
      </c>
      <c r="N73" s="122">
        <v>8.0330923199653584E-2</v>
      </c>
      <c r="O73" s="122">
        <v>8.3287305247261578E-2</v>
      </c>
      <c r="P73" s="122"/>
      <c r="Q73" s="122">
        <f>psz_internal_shtaxukg!H21</f>
        <v>9.2187613248825073E-2</v>
      </c>
      <c r="R73" s="122"/>
      <c r="S73" s="122"/>
      <c r="T73" s="1">
        <v>2.7922553772108016E-2</v>
      </c>
      <c r="U73" s="122"/>
      <c r="V73" s="122">
        <f>psz_internal_shtaxukg!I21</f>
        <v>3.3752862364053726E-2</v>
      </c>
      <c r="W73" s="122"/>
      <c r="X73" s="122"/>
    </row>
    <row r="74" spans="1:24" x14ac:dyDescent="0.2">
      <c r="A74">
        <v>1982</v>
      </c>
      <c r="B74" s="122">
        <f>psz_internal_shequalkg!D22</f>
        <v>0.63457125425338745</v>
      </c>
      <c r="C74" s="122">
        <v>0.62872755527496305</v>
      </c>
      <c r="D74" s="1">
        <v>0.64864501808935005</v>
      </c>
      <c r="F74" s="122">
        <f>psz_internal_shequalkg!F22</f>
        <v>0.24653352797031403</v>
      </c>
      <c r="G74" s="122">
        <v>0.23780144751071899</v>
      </c>
      <c r="H74" s="1">
        <v>0.24720004832090822</v>
      </c>
      <c r="I74" s="122">
        <v>0.25663000000000002</v>
      </c>
      <c r="J74" s="122">
        <f>psz_internal_shtaxukg!F22</f>
        <v>0.25603875517845154</v>
      </c>
      <c r="K74" s="1">
        <v>0.24689999769900001</v>
      </c>
      <c r="M74" s="122">
        <f>psz_internal_shequalkg!H22</f>
        <v>9.3697540462017059E-2</v>
      </c>
      <c r="N74" s="122">
        <v>8.5009902715682997E-2</v>
      </c>
      <c r="O74" s="122">
        <v>8.9058821587264358E-2</v>
      </c>
      <c r="P74" s="122"/>
      <c r="Q74" s="122">
        <f>psz_internal_shtaxukg!H22</f>
        <v>9.7604192793369293E-2</v>
      </c>
      <c r="R74" s="122"/>
      <c r="S74" s="122"/>
      <c r="T74" s="1">
        <v>3.0125038171610233E-2</v>
      </c>
      <c r="U74" s="122"/>
      <c r="V74" s="122">
        <f>psz_internal_shtaxukg!I22</f>
        <v>3.6412790417671204E-2</v>
      </c>
      <c r="W74" s="122"/>
      <c r="X74" s="122"/>
    </row>
    <row r="75" spans="1:24" x14ac:dyDescent="0.2">
      <c r="A75">
        <v>1983</v>
      </c>
      <c r="B75" s="122">
        <f>psz_internal_shequalkg!D23</f>
        <v>0.62612390518188477</v>
      </c>
      <c r="C75" s="122">
        <v>0.61929285526275601</v>
      </c>
      <c r="D75" s="1">
        <v>0.6386405236828343</v>
      </c>
      <c r="F75" s="122">
        <f>psz_internal_shequalkg!F23</f>
        <v>0.23691438138484955</v>
      </c>
      <c r="G75" s="122">
        <v>0.227215856313705</v>
      </c>
      <c r="H75" s="1">
        <v>0.23670615137116985</v>
      </c>
      <c r="I75" s="122">
        <v>0.24722000000000002</v>
      </c>
      <c r="J75" s="122">
        <f>psz_internal_shtaxukg!F23</f>
        <v>0.2462337464094162</v>
      </c>
      <c r="K75" s="1">
        <v>0.23736999870700001</v>
      </c>
      <c r="M75" s="122">
        <f>psz_internal_shequalkg!H23</f>
        <v>8.8858671486377716E-2</v>
      </c>
      <c r="N75" s="122">
        <v>8.0330468714237185E-2</v>
      </c>
      <c r="O75" s="122">
        <v>8.3865678925326564E-2</v>
      </c>
      <c r="P75" s="122"/>
      <c r="Q75" s="122">
        <f>psz_internal_shtaxukg!H23</f>
        <v>9.2778615653514862E-2</v>
      </c>
      <c r="R75" s="122"/>
      <c r="S75" s="122"/>
      <c r="T75" s="1">
        <v>2.851363770797213E-2</v>
      </c>
      <c r="U75" s="122"/>
      <c r="V75" s="122">
        <f>psz_internal_shtaxukg!I23</f>
        <v>3.4514199942350388E-2</v>
      </c>
      <c r="W75" s="122"/>
      <c r="X75" s="122"/>
    </row>
    <row r="76" spans="1:24" x14ac:dyDescent="0.2">
      <c r="A76">
        <v>1984</v>
      </c>
      <c r="B76" s="122">
        <f>psz_internal_shequalkg!D24</f>
        <v>0.61989754438400269</v>
      </c>
      <c r="C76" s="122">
        <v>0.61374610662460305</v>
      </c>
      <c r="D76" s="1">
        <v>0.63330424753212733</v>
      </c>
      <c r="F76" s="122">
        <f>psz_internal_shequalkg!F24</f>
        <v>0.23812660574913025</v>
      </c>
      <c r="G76" s="122">
        <v>0.22947601974010501</v>
      </c>
      <c r="H76" s="1">
        <v>0.23751337734303879</v>
      </c>
      <c r="I76" s="122">
        <v>0.24809000000000003</v>
      </c>
      <c r="J76" s="122">
        <f>psz_internal_shtaxukg!F24</f>
        <v>0.24644310772418976</v>
      </c>
      <c r="K76" s="1">
        <v>0.23865000018800001</v>
      </c>
      <c r="M76" s="122">
        <f>psz_internal_shequalkg!H24</f>
        <v>9.2772014439105988E-2</v>
      </c>
      <c r="N76" s="122">
        <v>8.4566846489906283E-2</v>
      </c>
      <c r="O76" s="122">
        <v>8.7015139475375855E-2</v>
      </c>
      <c r="P76" s="122"/>
      <c r="Q76" s="122">
        <f>psz_internal_shtaxukg!H24</f>
        <v>9.5756642520427704E-2</v>
      </c>
      <c r="R76" s="122"/>
      <c r="S76" s="122"/>
      <c r="T76" s="1">
        <v>3.0617907877707084E-2</v>
      </c>
      <c r="U76" s="122"/>
      <c r="V76" s="122">
        <f>psz_internal_shtaxukg!I24</f>
        <v>3.6600522696971893E-2</v>
      </c>
      <c r="W76" s="122"/>
      <c r="X76" s="122"/>
    </row>
    <row r="77" spans="1:24" x14ac:dyDescent="0.2">
      <c r="A77">
        <v>1985</v>
      </c>
      <c r="B77" s="122">
        <f>psz_internal_shequalkg!D25</f>
        <v>0.61331874132156372</v>
      </c>
      <c r="C77" s="122">
        <v>0.60795152187347401</v>
      </c>
      <c r="D77" s="1">
        <v>0.62680159116741607</v>
      </c>
      <c r="F77" s="122">
        <f>psz_internal_shequalkg!F25</f>
        <v>0.23885451257228851</v>
      </c>
      <c r="G77" s="122">
        <v>0.23147204518318201</v>
      </c>
      <c r="H77" s="1">
        <v>0.2398666586258929</v>
      </c>
      <c r="I77" s="122">
        <v>0.25073000000000001</v>
      </c>
      <c r="J77" s="122">
        <f>psz_internal_shtaxukg!F25</f>
        <v>0.24726122617721558</v>
      </c>
      <c r="K77" s="1">
        <v>0.24282499833499999</v>
      </c>
      <c r="M77" s="122">
        <f>psz_internal_shequalkg!H25</f>
        <v>9.4849303364753723E-2</v>
      </c>
      <c r="N77" s="122">
        <v>8.7738215923309326E-2</v>
      </c>
      <c r="O77" s="122">
        <v>9.101072287231049E-2</v>
      </c>
      <c r="P77" s="122"/>
      <c r="Q77" s="122">
        <f>psz_internal_shtaxukg!H25</f>
        <v>9.8494917154312134E-2</v>
      </c>
      <c r="R77" s="122"/>
      <c r="S77" s="122"/>
      <c r="T77" s="1">
        <v>3.3813249882099723E-2</v>
      </c>
      <c r="U77" s="122"/>
      <c r="V77" s="122">
        <f>psz_internal_shtaxukg!I25</f>
        <v>3.4343104809522629E-2</v>
      </c>
      <c r="W77" s="122"/>
      <c r="X77" s="122"/>
    </row>
    <row r="78" spans="1:24" x14ac:dyDescent="0.2">
      <c r="A78">
        <v>1986</v>
      </c>
      <c r="B78" s="122">
        <f>psz_internal_shequalkg!D26</f>
        <v>0.61259377002716064</v>
      </c>
      <c r="C78" s="122">
        <v>0.60649698972702004</v>
      </c>
      <c r="D78" s="1">
        <v>0.62544512509508188</v>
      </c>
      <c r="F78" s="122">
        <f>psz_internal_shequalkg!F26</f>
        <v>0.23992305994033813</v>
      </c>
      <c r="G78" s="122">
        <v>0.22979696094989799</v>
      </c>
      <c r="H78" s="1">
        <v>0.239255543102078</v>
      </c>
      <c r="I78" s="122">
        <v>0.25108000000000003</v>
      </c>
      <c r="J78" s="122">
        <f>psz_internal_shtaxukg!F26</f>
        <v>0.24926562607288361</v>
      </c>
      <c r="K78" s="1">
        <v>0.240620001685</v>
      </c>
      <c r="M78" s="122">
        <f>psz_internal_shequalkg!H26</f>
        <v>9.2911355197429657E-2</v>
      </c>
      <c r="N78" s="122">
        <v>8.3800464868545504E-2</v>
      </c>
      <c r="O78" s="122">
        <v>8.7341840400232004E-2</v>
      </c>
      <c r="P78" s="122"/>
      <c r="Q78" s="122">
        <f>psz_internal_shtaxukg!H26</f>
        <v>9.8539687693119049E-2</v>
      </c>
      <c r="R78" s="122"/>
      <c r="S78" s="122"/>
      <c r="T78" s="1">
        <v>3.0811368609345718E-2</v>
      </c>
      <c r="U78" s="122"/>
      <c r="V78" s="122">
        <f>psz_internal_shtaxukg!I26</f>
        <v>3.66237573325634E-2</v>
      </c>
      <c r="W78" s="122"/>
      <c r="X78" s="122"/>
    </row>
    <row r="79" spans="1:24" x14ac:dyDescent="0.2">
      <c r="A79">
        <v>1987</v>
      </c>
      <c r="B79" s="122">
        <f>psz_internal_shequalkg!D27</f>
        <v>0.62185108661651611</v>
      </c>
      <c r="C79" s="122">
        <v>0.61578154563903797</v>
      </c>
      <c r="D79" s="1">
        <v>0.63536308147308806</v>
      </c>
      <c r="F79" s="122">
        <f>psz_internal_shequalkg!F27</f>
        <v>0.25339949131011963</v>
      </c>
      <c r="G79" s="122">
        <v>0.24608835577964799</v>
      </c>
      <c r="H79" s="1">
        <v>0.25569373593407191</v>
      </c>
      <c r="I79" s="122">
        <v>0.26159000000000004</v>
      </c>
      <c r="J79" s="122">
        <f>psz_internal_shtaxukg!F27</f>
        <v>0.26300963759422302</v>
      </c>
      <c r="K79" s="1">
        <v>0.25339999969600002</v>
      </c>
      <c r="M79" s="122">
        <f>psz_internal_shequalkg!H27</f>
        <v>9.9072538316249847E-2</v>
      </c>
      <c r="N79" s="122">
        <v>9.3165040016174303E-2</v>
      </c>
      <c r="O79" s="122">
        <v>9.7697993789420498E-2</v>
      </c>
      <c r="P79" s="122"/>
      <c r="Q79" s="122">
        <f>psz_internal_shtaxukg!H27</f>
        <v>0.10350081324577332</v>
      </c>
      <c r="R79" s="122"/>
      <c r="S79" s="122"/>
      <c r="T79" s="1">
        <v>3.5778176039263601E-2</v>
      </c>
      <c r="U79" s="122"/>
      <c r="V79" s="122">
        <f>psz_internal_shtaxukg!I27</f>
        <v>3.9482932537794113E-2</v>
      </c>
      <c r="W79" s="122"/>
      <c r="X79" s="122"/>
    </row>
    <row r="80" spans="1:24" x14ac:dyDescent="0.2">
      <c r="A80">
        <v>1988</v>
      </c>
      <c r="B80" s="122">
        <f>psz_internal_shequalkg!D28</f>
        <v>0.63293731212615967</v>
      </c>
      <c r="C80" s="122">
        <v>0.62737607955932595</v>
      </c>
      <c r="D80" s="1">
        <v>0.64878747792523994</v>
      </c>
      <c r="F80" s="122">
        <f>psz_internal_shequalkg!F28</f>
        <v>0.2718970775604248</v>
      </c>
      <c r="G80" s="122">
        <v>0.26496449112892201</v>
      </c>
      <c r="H80" s="1">
        <v>0.2757346364030866</v>
      </c>
      <c r="I80" s="122">
        <v>0.27934000000000003</v>
      </c>
      <c r="J80" s="122">
        <f>psz_internal_shtaxukg!F28</f>
        <v>0.28243979811668396</v>
      </c>
      <c r="K80" s="1">
        <v>0.27186999935700001</v>
      </c>
      <c r="M80" s="122">
        <f>psz_internal_shequalkg!H28</f>
        <v>0.11560571193695068</v>
      </c>
      <c r="N80" s="122">
        <v>0.10920864343643198</v>
      </c>
      <c r="O80" s="122">
        <v>0.11469068401984678</v>
      </c>
      <c r="P80" s="122"/>
      <c r="Q80" s="122">
        <f>psz_internal_shtaxukg!H28</f>
        <v>0.12104180455207825</v>
      </c>
      <c r="R80" s="122"/>
      <c r="S80" s="122"/>
      <c r="T80" s="1">
        <v>4.4141580025312613E-2</v>
      </c>
      <c r="U80" s="122"/>
      <c r="V80" s="122">
        <f>psz_internal_shtaxukg!I28</f>
        <v>4.87787164747715E-2</v>
      </c>
      <c r="W80" s="122"/>
      <c r="X80" s="122"/>
    </row>
    <row r="81" spans="1:24" x14ac:dyDescent="0.2">
      <c r="A81">
        <v>1989</v>
      </c>
      <c r="B81" s="122">
        <f>psz_internal_shequalkg!D29</f>
        <v>0.63322693109512329</v>
      </c>
      <c r="C81" s="122">
        <v>0.62700736522674605</v>
      </c>
      <c r="D81" s="1">
        <v>0.64920500756622257</v>
      </c>
      <c r="F81" s="122">
        <f>psz_internal_shequalkg!F29</f>
        <v>0.27297872304916382</v>
      </c>
      <c r="G81" s="122">
        <v>0.26571738719940202</v>
      </c>
      <c r="H81" s="1">
        <v>0.27559264952149387</v>
      </c>
      <c r="I81" s="122">
        <v>0.27807000000000004</v>
      </c>
      <c r="J81" s="122">
        <f>psz_internal_shtaxukg!F29</f>
        <v>0.28279945254325867</v>
      </c>
      <c r="K81" s="1">
        <v>0.27298000000900002</v>
      </c>
      <c r="M81" s="122">
        <f>psz_internal_shequalkg!H29</f>
        <v>0.11335055530071259</v>
      </c>
      <c r="N81" s="122">
        <v>0.107091836631298</v>
      </c>
      <c r="O81" s="122">
        <v>0.11308689753739426</v>
      </c>
      <c r="P81" s="122"/>
      <c r="Q81" s="122">
        <f>psz_internal_shtaxukg!H29</f>
        <v>0.11931570619344711</v>
      </c>
      <c r="R81" s="122"/>
      <c r="S81" s="122"/>
      <c r="T81" s="1">
        <v>4.2982509379860818E-2</v>
      </c>
      <c r="U81" s="122"/>
      <c r="V81" s="122">
        <f>psz_internal_shtaxukg!I29</f>
        <v>4.7672811895608902E-2</v>
      </c>
      <c r="W81" s="122"/>
      <c r="X81" s="122"/>
    </row>
    <row r="82" spans="1:24" x14ac:dyDescent="0.2">
      <c r="A82">
        <v>1990</v>
      </c>
      <c r="B82" s="122">
        <f>psz_internal_shequalkg!D30</f>
        <v>0.63551157712936401</v>
      </c>
      <c r="C82" s="122">
        <v>0.62882995605468806</v>
      </c>
      <c r="D82" s="1">
        <v>0.65198484024488401</v>
      </c>
      <c r="F82" s="122">
        <f>psz_internal_shequalkg!F30</f>
        <v>0.27434933185577393</v>
      </c>
      <c r="G82" s="122">
        <v>0.266572535037994</v>
      </c>
      <c r="H82" s="1">
        <v>0.27691185481265129</v>
      </c>
      <c r="I82" s="122">
        <v>0.28127000000000002</v>
      </c>
      <c r="J82" s="122">
        <f>psz_internal_shtaxukg!F30</f>
        <v>0.28520199656486511</v>
      </c>
      <c r="K82" s="1">
        <v>0.27433999814100002</v>
      </c>
      <c r="M82" s="122">
        <f>psz_internal_shequalkg!H30</f>
        <v>0.11485228687524796</v>
      </c>
      <c r="N82" s="122">
        <v>0.10794435441494002</v>
      </c>
      <c r="O82" s="122">
        <v>0.11391831149818904</v>
      </c>
      <c r="P82" s="122"/>
      <c r="Q82" s="122">
        <f>psz_internal_shtaxukg!H30</f>
        <v>0.12075134366750717</v>
      </c>
      <c r="R82" s="122"/>
      <c r="S82" s="122"/>
      <c r="T82" s="1">
        <v>4.3175065786705692E-2</v>
      </c>
      <c r="U82" s="122"/>
      <c r="V82" s="122">
        <f>psz_internal_shtaxukg!I30</f>
        <v>4.8209115862846375E-2</v>
      </c>
      <c r="W82" s="122"/>
      <c r="X82" s="122"/>
    </row>
    <row r="83" spans="1:24" x14ac:dyDescent="0.2">
      <c r="A83">
        <v>1991</v>
      </c>
      <c r="B83" s="122">
        <f>psz_internal_shequalkg!D31</f>
        <v>0.63493615388870239</v>
      </c>
      <c r="C83" s="122">
        <v>0.62743532657623302</v>
      </c>
      <c r="D83" s="1">
        <v>0.64916652544422926</v>
      </c>
      <c r="F83" s="122">
        <f>psz_internal_shequalkg!F31</f>
        <v>0.26877909898757935</v>
      </c>
      <c r="G83" s="122">
        <v>0.259941697120667</v>
      </c>
      <c r="H83" s="1">
        <v>0.27097391520313646</v>
      </c>
      <c r="I83" s="122">
        <v>0.27616000000000002</v>
      </c>
      <c r="J83" s="122">
        <f>psz_internal_shtaxukg!F31</f>
        <v>0.27977988123893738</v>
      </c>
      <c r="K83" s="1">
        <v>0.26878999837200002</v>
      </c>
      <c r="M83" s="122">
        <f>psz_internal_shequalkg!H31</f>
        <v>0.11066571623086929</v>
      </c>
      <c r="N83" s="122">
        <v>0.10323628783225999</v>
      </c>
      <c r="O83" s="122">
        <v>0.10869566124157989</v>
      </c>
      <c r="P83" s="122"/>
      <c r="Q83" s="122">
        <f>psz_internal_shtaxukg!H31</f>
        <v>0.11604539304971695</v>
      </c>
      <c r="R83" s="122"/>
      <c r="S83" s="122"/>
      <c r="T83" s="1">
        <v>4.1387257034843625E-2</v>
      </c>
      <c r="U83" s="122"/>
      <c r="V83" s="122">
        <f>psz_internal_shtaxukg!I31</f>
        <v>4.6504244208335876E-2</v>
      </c>
      <c r="W83" s="122"/>
      <c r="X83" s="122"/>
    </row>
    <row r="84" spans="1:24" x14ac:dyDescent="0.2">
      <c r="A84">
        <v>1992</v>
      </c>
      <c r="B84" s="122">
        <f>psz_internal_shequalkg!D32</f>
        <v>0.65109467506408691</v>
      </c>
      <c r="C84" s="122">
        <v>0.6425361633300779</v>
      </c>
      <c r="D84" s="1">
        <v>0.6638745611050767</v>
      </c>
      <c r="F84" s="122">
        <f>psz_internal_shequalkg!F32</f>
        <v>0.28612715005874634</v>
      </c>
      <c r="G84" s="122">
        <v>0.27566218376159701</v>
      </c>
      <c r="H84" s="1">
        <v>0.28621570542248614</v>
      </c>
      <c r="I84" s="122">
        <v>0.29193000000000002</v>
      </c>
      <c r="J84" s="122">
        <f>psz_internal_shtaxukg!F32</f>
        <v>0.29698061943054199</v>
      </c>
      <c r="K84" s="1">
        <v>0.286160004558</v>
      </c>
      <c r="M84" s="122">
        <f>psz_internal_shequalkg!H32</f>
        <v>0.12288793921470642</v>
      </c>
      <c r="N84" s="122">
        <v>0.11380795389413799</v>
      </c>
      <c r="O84" s="122">
        <v>0.11886139947079406</v>
      </c>
      <c r="P84" s="122"/>
      <c r="Q84" s="122">
        <f>psz_internal_shtaxukg!H32</f>
        <v>0.12805894017219543</v>
      </c>
      <c r="R84" s="122"/>
      <c r="S84" s="122"/>
      <c r="T84" s="1">
        <v>4.6754776827182216E-2</v>
      </c>
      <c r="U84" s="122"/>
      <c r="V84" s="122">
        <f>psz_internal_shtaxukg!I32</f>
        <v>5.392075702548027E-2</v>
      </c>
      <c r="W84" s="122"/>
      <c r="X84" s="122"/>
    </row>
    <row r="85" spans="1:24" x14ac:dyDescent="0.2">
      <c r="A85">
        <v>1993</v>
      </c>
      <c r="B85" s="122">
        <f>psz_internal_shequalkg!D33</f>
        <v>0.65483659505844116</v>
      </c>
      <c r="C85" s="122">
        <v>0.64571458101272594</v>
      </c>
      <c r="D85" s="1">
        <v>0.66718676205197824</v>
      </c>
      <c r="F85" s="122">
        <f>psz_internal_shequalkg!F33</f>
        <v>0.28838932514190674</v>
      </c>
      <c r="G85" s="122">
        <v>0.27686855196952798</v>
      </c>
      <c r="H85" s="1">
        <v>0.28807711966825661</v>
      </c>
      <c r="I85" s="122">
        <v>0.29460000000000003</v>
      </c>
      <c r="J85" s="122">
        <f>psz_internal_shtaxukg!F33</f>
        <v>0.29954057931900024</v>
      </c>
      <c r="K85" s="1">
        <v>0.28834999981300002</v>
      </c>
      <c r="M85" s="122">
        <f>psz_internal_shequalkg!H33</f>
        <v>0.12509173154830933</v>
      </c>
      <c r="N85" s="122">
        <v>0.11520540714263898</v>
      </c>
      <c r="O85" s="122">
        <v>0.12065475053357111</v>
      </c>
      <c r="P85" s="122"/>
      <c r="Q85" s="122">
        <f>psz_internal_shtaxukg!H33</f>
        <v>0.13031370937824249</v>
      </c>
      <c r="R85" s="122"/>
      <c r="S85" s="122"/>
      <c r="T85" s="1">
        <v>4.8477274523008602E-2</v>
      </c>
      <c r="U85" s="122"/>
      <c r="V85" s="122">
        <f>psz_internal_shtaxukg!I33</f>
        <v>5.6388180702924728E-2</v>
      </c>
      <c r="W85" s="122"/>
      <c r="X85" s="122"/>
    </row>
    <row r="86" spans="1:24" x14ac:dyDescent="0.2">
      <c r="A86">
        <v>1994</v>
      </c>
      <c r="B86" s="122">
        <f>psz_internal_shequalkg!D34</f>
        <v>0.65545535087585449</v>
      </c>
      <c r="C86" s="122">
        <v>0.64633065462112405</v>
      </c>
      <c r="D86" s="1">
        <v>0.66809945798007964</v>
      </c>
      <c r="F86" s="122">
        <f>psz_internal_shequalkg!F34</f>
        <v>0.2884184718132019</v>
      </c>
      <c r="G86" s="122">
        <v>0.27605798840522799</v>
      </c>
      <c r="H86" s="1">
        <v>0.28753616335882387</v>
      </c>
      <c r="I86" s="122">
        <v>0.29167000000000004</v>
      </c>
      <c r="J86" s="122">
        <f>psz_internal_shtaxukg!F34</f>
        <v>0.29950457811355591</v>
      </c>
      <c r="K86" s="1">
        <v>0.28841000376300002</v>
      </c>
      <c r="M86" s="122">
        <f>psz_internal_shequalkg!H34</f>
        <v>0.1256357878446579</v>
      </c>
      <c r="N86" s="122">
        <v>0.114253282546997</v>
      </c>
      <c r="O86" s="122">
        <v>0.11953099762432075</v>
      </c>
      <c r="P86" s="122"/>
      <c r="Q86" s="122">
        <f>psz_internal_shtaxukg!H34</f>
        <v>0.13086839020252228</v>
      </c>
      <c r="R86" s="122"/>
      <c r="S86" s="122"/>
      <c r="T86" s="1">
        <v>4.7428131896716949E-2</v>
      </c>
      <c r="U86" s="122"/>
      <c r="V86" s="122">
        <f>psz_internal_shtaxukg!I34</f>
        <v>5.6328248232603073E-2</v>
      </c>
      <c r="W86" s="122"/>
      <c r="X86" s="122"/>
    </row>
    <row r="87" spans="1:24" x14ac:dyDescent="0.2">
      <c r="A87">
        <v>1995</v>
      </c>
      <c r="B87" s="122">
        <f>psz_internal_shequalkg!D35</f>
        <v>0.65899664163589478</v>
      </c>
      <c r="C87" s="122">
        <v>0.650016129016876</v>
      </c>
      <c r="D87" s="1">
        <v>0.6708218655285999</v>
      </c>
      <c r="F87" s="122">
        <f>psz_internal_shequalkg!F35</f>
        <v>0.29140868782997131</v>
      </c>
      <c r="G87" s="122">
        <v>0.27920734882354697</v>
      </c>
      <c r="H87" s="1">
        <v>0.2906608470052372</v>
      </c>
      <c r="I87" s="122">
        <v>0.29465000000000002</v>
      </c>
      <c r="J87" s="122">
        <f>psz_internal_shtaxukg!F35</f>
        <v>0.30256086587905884</v>
      </c>
      <c r="K87" s="1">
        <v>0.29142999975</v>
      </c>
      <c r="M87" s="122">
        <f>psz_internal_shequalkg!H35</f>
        <v>0.1284230649471283</v>
      </c>
      <c r="N87" s="122">
        <v>0.11639715731144</v>
      </c>
      <c r="O87" s="122">
        <v>0.12182412952019364</v>
      </c>
      <c r="P87" s="122"/>
      <c r="Q87" s="122">
        <f>psz_internal_shtaxukg!H35</f>
        <v>0.13356208801269531</v>
      </c>
      <c r="R87" s="122"/>
      <c r="S87" s="122"/>
      <c r="T87" s="1">
        <v>4.8500235144856352E-2</v>
      </c>
      <c r="U87" s="122"/>
      <c r="V87" s="122">
        <f>psz_internal_shtaxukg!I35</f>
        <v>5.7447105646133423E-2</v>
      </c>
      <c r="W87" s="122"/>
      <c r="X87" s="122"/>
    </row>
    <row r="88" spans="1:24" x14ac:dyDescent="0.2">
      <c r="A88">
        <v>1996</v>
      </c>
      <c r="B88" s="122">
        <f>psz_internal_shequalkg!D36</f>
        <v>0.66410183906555176</v>
      </c>
      <c r="C88" s="122">
        <v>0.65442448854446411</v>
      </c>
      <c r="D88" s="1">
        <v>0.67424951290744661</v>
      </c>
      <c r="F88" s="122">
        <f>psz_internal_shequalkg!F36</f>
        <v>0.30021190643310547</v>
      </c>
      <c r="G88" s="122">
        <v>0.28577533364295998</v>
      </c>
      <c r="H88" s="1">
        <v>0.29759553078136641</v>
      </c>
      <c r="I88" s="122">
        <v>0.30274999141693115</v>
      </c>
      <c r="J88" s="122">
        <f>psz_internal_shtaxukg!F36</f>
        <v>0.31127521395683289</v>
      </c>
      <c r="K88" s="1">
        <v>0.30021000048099999</v>
      </c>
      <c r="M88" s="122">
        <f>psz_internal_shequalkg!H36</f>
        <v>0.13658328354358673</v>
      </c>
      <c r="N88" s="122">
        <v>0.12253510951995901</v>
      </c>
      <c r="O88" s="122">
        <v>0.12850177073660857</v>
      </c>
      <c r="P88" s="122"/>
      <c r="Q88" s="122">
        <f>psz_internal_shtaxukg!H36</f>
        <v>0.1423182338476181</v>
      </c>
      <c r="R88" s="122"/>
      <c r="S88" s="122"/>
      <c r="T88" s="1">
        <v>5.250777087456969E-2</v>
      </c>
      <c r="U88" s="122"/>
      <c r="V88" s="122">
        <f>psz_internal_shtaxukg!I36</f>
        <v>6.3633941113948822E-2</v>
      </c>
      <c r="W88" s="122"/>
      <c r="X88" s="122"/>
    </row>
    <row r="89" spans="1:24" x14ac:dyDescent="0.2">
      <c r="A89">
        <v>1997</v>
      </c>
      <c r="B89" s="122">
        <f>psz_internal_shequalkg!D37</f>
        <v>0.66985368728637695</v>
      </c>
      <c r="C89" s="122">
        <v>0.65985316038131714</v>
      </c>
      <c r="D89" s="1">
        <v>0.67995336153427899</v>
      </c>
      <c r="F89" s="122">
        <f>psz_internal_shequalkg!F37</f>
        <v>0.30972751975059509</v>
      </c>
      <c r="G89" s="122">
        <v>0.29462435841560403</v>
      </c>
      <c r="H89" s="1">
        <v>0.30723473657526251</v>
      </c>
      <c r="I89" s="122">
        <v>0.31237000226974487</v>
      </c>
      <c r="J89" s="122">
        <f>psz_internal_shtaxukg!F37</f>
        <v>0.32124289870262146</v>
      </c>
      <c r="K89" s="1">
        <v>0.30973000079399998</v>
      </c>
      <c r="M89" s="122">
        <f>psz_internal_shequalkg!H37</f>
        <v>0.14476895332336426</v>
      </c>
      <c r="N89" s="122">
        <v>0.129928544163704</v>
      </c>
      <c r="O89" s="122">
        <v>0.13651183022606936</v>
      </c>
      <c r="P89" s="122"/>
      <c r="Q89" s="122">
        <f>psz_internal_shtaxukg!H37</f>
        <v>0.15127141773700714</v>
      </c>
      <c r="R89" s="122"/>
      <c r="S89" s="122"/>
      <c r="T89" s="1">
        <v>5.5575080367687366E-2</v>
      </c>
      <c r="U89" s="122"/>
      <c r="V89" s="122">
        <f>psz_internal_shtaxukg!I37</f>
        <v>6.7156501114368439E-2</v>
      </c>
      <c r="W89" s="122"/>
      <c r="X89" s="122"/>
    </row>
    <row r="90" spans="1:24" x14ac:dyDescent="0.2">
      <c r="A90">
        <v>1998</v>
      </c>
      <c r="B90" s="122">
        <f>psz_internal_shequalkg!D38</f>
        <v>0.68000549077987671</v>
      </c>
      <c r="C90" s="122">
        <v>0.66802811622619596</v>
      </c>
      <c r="D90" s="1">
        <v>0.68643350911963041</v>
      </c>
      <c r="F90" s="122">
        <f>psz_internal_shequalkg!F38</f>
        <v>0.32616207003593445</v>
      </c>
      <c r="G90" s="122">
        <v>0.30697238445281999</v>
      </c>
      <c r="H90" s="1">
        <v>0.31911471604888958</v>
      </c>
      <c r="I90" s="122">
        <v>0.32289999723434448</v>
      </c>
      <c r="J90" s="122">
        <f>psz_internal_shtaxukg!F38</f>
        <v>0.3379991352558136</v>
      </c>
      <c r="K90" s="1">
        <v>0.32614000071799998</v>
      </c>
      <c r="M90" s="122">
        <f>psz_internal_shequalkg!H38</f>
        <v>0.15658175945281982</v>
      </c>
      <c r="N90" s="122">
        <v>0.13650389015674599</v>
      </c>
      <c r="O90" s="122">
        <v>0.14344869845214722</v>
      </c>
      <c r="P90" s="122"/>
      <c r="Q90" s="122">
        <f>psz_internal_shtaxukg!H38</f>
        <v>0.16307581961154938</v>
      </c>
      <c r="R90" s="122"/>
      <c r="S90" s="122"/>
      <c r="T90" s="1">
        <v>5.8598967017190751E-2</v>
      </c>
      <c r="U90" s="122"/>
      <c r="V90" s="122">
        <f>psz_internal_shtaxukg!I38</f>
        <v>7.4600383639335632E-2</v>
      </c>
      <c r="W90" s="122"/>
      <c r="X90" s="122"/>
    </row>
    <row r="91" spans="1:24" x14ac:dyDescent="0.2">
      <c r="A91">
        <v>1999</v>
      </c>
      <c r="B91" s="122">
        <f>psz_internal_shequalkg!D39</f>
        <v>0.68638652563095093</v>
      </c>
      <c r="C91" s="122">
        <v>0.670313000679016</v>
      </c>
      <c r="D91" s="1">
        <v>0.68884659119941272</v>
      </c>
      <c r="F91" s="122">
        <f>psz_internal_shequalkg!F39</f>
        <v>0.33898767828941345</v>
      </c>
      <c r="G91" s="122">
        <v>0.31470489501953097</v>
      </c>
      <c r="H91" s="1">
        <v>0.32817501953063688</v>
      </c>
      <c r="I91" s="122">
        <v>0.3330099880695343</v>
      </c>
      <c r="J91" s="122">
        <f>psz_internal_shtaxukg!F39</f>
        <v>0.35132023692131042</v>
      </c>
      <c r="K91" s="1">
        <v>0.33900000154999999</v>
      </c>
      <c r="M91" s="122">
        <f>psz_internal_shequalkg!H39</f>
        <v>0.16543908417224884</v>
      </c>
      <c r="N91" s="122">
        <v>0.14153069257736201</v>
      </c>
      <c r="O91" s="122">
        <v>0.14815934975927739</v>
      </c>
      <c r="P91" s="122"/>
      <c r="Q91" s="122">
        <f>psz_internal_shtaxukg!H39</f>
        <v>0.17285516858100891</v>
      </c>
      <c r="R91" s="122"/>
      <c r="S91" s="122"/>
      <c r="T91" s="1">
        <v>6.1707972919261757E-2</v>
      </c>
      <c r="U91" s="122"/>
      <c r="V91" s="122">
        <f>psz_internal_shtaxukg!I39</f>
        <v>8.0315887928009033E-2</v>
      </c>
      <c r="W91" s="122"/>
      <c r="X91" s="122"/>
    </row>
    <row r="92" spans="1:24" x14ac:dyDescent="0.2">
      <c r="A92">
        <v>2000</v>
      </c>
      <c r="B92" s="122">
        <f>psz_internal_shequalkg!D40</f>
        <v>0.68791663646697998</v>
      </c>
      <c r="C92" s="122">
        <v>0.67375773191451993</v>
      </c>
      <c r="D92" s="1">
        <v>0.69341435819929986</v>
      </c>
      <c r="F92" s="122">
        <f>psz_internal_shequalkg!F40</f>
        <v>0.34438925981521606</v>
      </c>
      <c r="G92" s="122">
        <v>0.32299152016639698</v>
      </c>
      <c r="H92" s="1">
        <v>0.33661478640472831</v>
      </c>
      <c r="I92" s="122">
        <v>0.3414900004863739</v>
      </c>
      <c r="J92" s="122">
        <f>psz_internal_shtaxukg!F40</f>
        <v>0.35750266909599304</v>
      </c>
      <c r="K92" s="1">
        <v>0.344400000293</v>
      </c>
      <c r="M92" s="122">
        <f>psz_internal_shequalkg!H40</f>
        <v>0.17150825262069702</v>
      </c>
      <c r="N92" s="122">
        <v>0.14925391972065</v>
      </c>
      <c r="O92" s="122">
        <v>0.15671414333422773</v>
      </c>
      <c r="P92" s="122"/>
      <c r="Q92" s="122">
        <f>psz_internal_shtaxukg!H40</f>
        <v>0.17882794141769409</v>
      </c>
      <c r="R92" s="122"/>
      <c r="S92" s="122"/>
      <c r="T92" s="1">
        <v>6.7641460977654083E-2</v>
      </c>
      <c r="U92" s="122"/>
      <c r="V92" s="122">
        <f>psz_internal_shtaxukg!I40</f>
        <v>8.6095273494720459E-2</v>
      </c>
      <c r="W92" s="122"/>
      <c r="X92" s="122"/>
    </row>
    <row r="93" spans="1:24" x14ac:dyDescent="0.2">
      <c r="A93">
        <v>2001</v>
      </c>
      <c r="B93" s="122">
        <f>psz_internal_shequalkg!D41</f>
        <v>0.67823910713195801</v>
      </c>
      <c r="C93" s="122">
        <v>0.66447401046752907</v>
      </c>
      <c r="D93" s="1">
        <v>0.68567489548363636</v>
      </c>
      <c r="F93" s="122">
        <f>psz_internal_shequalkg!F41</f>
        <v>0.33367016911506653</v>
      </c>
      <c r="G93" s="122">
        <v>0.31334158778190602</v>
      </c>
      <c r="H93" s="1">
        <v>0.32617627974165081</v>
      </c>
      <c r="I93" s="122">
        <v>0.33237001299858093</v>
      </c>
      <c r="J93" s="122">
        <f>psz_internal_shtaxukg!F41</f>
        <v>0.346029132604599</v>
      </c>
      <c r="K93" s="1">
        <v>0.33368000038899998</v>
      </c>
      <c r="M93" s="122">
        <f>psz_internal_shequalkg!H41</f>
        <v>0.1666804701089859</v>
      </c>
      <c r="N93" s="122">
        <v>0.147152319550514</v>
      </c>
      <c r="O93" s="122">
        <v>0.15381879111787272</v>
      </c>
      <c r="P93" s="122"/>
      <c r="Q93" s="122">
        <f>psz_internal_shtaxukg!H41</f>
        <v>0.17338523268699646</v>
      </c>
      <c r="R93" s="122"/>
      <c r="S93" s="122"/>
      <c r="T93" s="1">
        <v>6.8489175252450338E-2</v>
      </c>
      <c r="U93" s="122"/>
      <c r="V93" s="122">
        <f>psz_internal_shtaxukg!I41</f>
        <v>8.3896979689598083E-2</v>
      </c>
      <c r="W93" s="122"/>
      <c r="X93" s="122"/>
    </row>
    <row r="94" spans="1:24" x14ac:dyDescent="0.2">
      <c r="A94">
        <v>2002</v>
      </c>
      <c r="B94" s="122">
        <f>psz_internal_shequalkg!D42</f>
        <v>0.678139328956604</v>
      </c>
      <c r="C94" s="122">
        <v>0.66348350048065186</v>
      </c>
      <c r="D94" s="1">
        <v>0.68601596757585204</v>
      </c>
      <c r="F94" s="122">
        <f>psz_internal_shequalkg!F42</f>
        <v>0.32273638248443604</v>
      </c>
      <c r="G94" s="122">
        <v>0.30158150196075401</v>
      </c>
      <c r="H94" s="1">
        <v>0.31572982325952748</v>
      </c>
      <c r="I94" s="122">
        <v>0.32023000717163086</v>
      </c>
      <c r="J94" s="122">
        <f>psz_internal_shtaxukg!F42</f>
        <v>0.33542156219482422</v>
      </c>
      <c r="K94" s="1">
        <v>0.32273999811199999</v>
      </c>
      <c r="M94" s="122">
        <f>psz_internal_shequalkg!H42</f>
        <v>0.15368631482124329</v>
      </c>
      <c r="N94" s="122">
        <v>0.13571275770664201</v>
      </c>
      <c r="O94" s="122">
        <v>0.14251308985675432</v>
      </c>
      <c r="P94" s="122"/>
      <c r="Q94" s="122">
        <f>psz_internal_shtaxukg!H42</f>
        <v>0.16039279103279114</v>
      </c>
      <c r="R94" s="122"/>
      <c r="S94" s="122"/>
      <c r="T94" s="1">
        <v>6.1628705665050451E-2</v>
      </c>
      <c r="U94" s="122"/>
      <c r="V94" s="122">
        <f>psz_internal_shtaxukg!I42</f>
        <v>7.5328491628170013E-2</v>
      </c>
      <c r="W94" s="122"/>
      <c r="X94" s="122"/>
    </row>
    <row r="95" spans="1:24" x14ac:dyDescent="0.2">
      <c r="A95">
        <v>2003</v>
      </c>
      <c r="B95" s="122">
        <f>psz_internal_shequalkg!D43</f>
        <v>0.67930328845977783</v>
      </c>
      <c r="C95" s="122">
        <v>0.66558730602264393</v>
      </c>
      <c r="D95" s="1">
        <v>0.68830514513555618</v>
      </c>
      <c r="F95" s="122">
        <f>psz_internal_shequalkg!F43</f>
        <v>0.32154202461242676</v>
      </c>
      <c r="G95" s="122">
        <v>0.30323013663291898</v>
      </c>
      <c r="H95" s="1">
        <v>0.3182550010069351</v>
      </c>
      <c r="I95" s="122">
        <v>0.32295998930931091</v>
      </c>
      <c r="J95" s="122">
        <f>psz_internal_shtaxukg!F43</f>
        <v>0.33625128865242004</v>
      </c>
      <c r="K95" s="1">
        <v>0.321539998055</v>
      </c>
      <c r="M95" s="122">
        <f>psz_internal_shequalkg!H43</f>
        <v>0.15243235230445862</v>
      </c>
      <c r="N95" s="122">
        <v>0.13612610101699804</v>
      </c>
      <c r="O95" s="122">
        <v>0.14403930737230769</v>
      </c>
      <c r="P95" s="122"/>
      <c r="Q95" s="122">
        <f>psz_internal_shtaxukg!H43</f>
        <v>0.1601383239030838</v>
      </c>
      <c r="R95" s="122"/>
      <c r="S95" s="122"/>
      <c r="T95" s="1">
        <v>6.3661035283210765E-2</v>
      </c>
      <c r="U95" s="122"/>
      <c r="V95" s="122">
        <f>psz_internal_shtaxukg!I43</f>
        <v>7.5256586074829102E-2</v>
      </c>
      <c r="W95" s="122"/>
      <c r="X95" s="122"/>
    </row>
    <row r="96" spans="1:24" x14ac:dyDescent="0.2">
      <c r="A96">
        <v>2004</v>
      </c>
      <c r="B96" s="122">
        <f>psz_internal_shequalkg!D44</f>
        <v>0.68596625328063965</v>
      </c>
      <c r="C96" s="122">
        <v>0.67369800806045499</v>
      </c>
      <c r="D96" s="1">
        <v>0.69641918025177496</v>
      </c>
      <c r="F96" s="122">
        <f>psz_internal_shequalkg!F44</f>
        <v>0.3317272961139679</v>
      </c>
      <c r="G96" s="122">
        <v>0.31475982069969199</v>
      </c>
      <c r="H96" s="1">
        <v>0.3306742988368222</v>
      </c>
      <c r="I96" s="122">
        <v>0.33535999059677124</v>
      </c>
      <c r="J96" s="122">
        <f>psz_internal_shtaxukg!F44</f>
        <v>0.34727895259857178</v>
      </c>
      <c r="K96" s="1">
        <v>0.33171999850299999</v>
      </c>
      <c r="M96" s="122">
        <f>psz_internal_shequalkg!H44</f>
        <v>0.16054266691207886</v>
      </c>
      <c r="N96" s="122">
        <v>0.14576418697834001</v>
      </c>
      <c r="O96" s="122">
        <v>0.15334036050712488</v>
      </c>
      <c r="P96" s="122"/>
      <c r="Q96" s="122">
        <f>psz_internal_shtaxukg!H44</f>
        <v>0.16806548833847046</v>
      </c>
      <c r="R96" s="122"/>
      <c r="S96" s="122"/>
      <c r="T96" s="1">
        <v>6.8897434346672407E-2</v>
      </c>
      <c r="U96" s="122"/>
      <c r="V96" s="122">
        <f>psz_internal_shtaxukg!I44</f>
        <v>7.9794615507125854E-2</v>
      </c>
      <c r="W96" s="122"/>
      <c r="X96" s="122"/>
    </row>
    <row r="97" spans="1:24" x14ac:dyDescent="0.2">
      <c r="A97">
        <v>2005</v>
      </c>
      <c r="B97" s="122">
        <f>psz_internal_shequalkg!D45</f>
        <v>0.68513649702072144</v>
      </c>
      <c r="C97" s="122">
        <v>0.67417842149734508</v>
      </c>
      <c r="D97" s="1">
        <v>0.69870005340221852</v>
      </c>
      <c r="F97" s="122">
        <f>psz_internal_shequalkg!F45</f>
        <v>0.33536142110824585</v>
      </c>
      <c r="G97" s="122">
        <v>0.32096618413925199</v>
      </c>
      <c r="H97" s="1">
        <v>0.33629523383105098</v>
      </c>
      <c r="I97" s="122">
        <v>0.33976998925209045</v>
      </c>
      <c r="J97" s="122">
        <f>psz_internal_shtaxukg!F45</f>
        <v>0.35032442212104797</v>
      </c>
      <c r="K97" s="1">
        <v>0.335339996498</v>
      </c>
      <c r="M97" s="122">
        <f>psz_internal_shequalkg!H45</f>
        <v>0.16554485261440277</v>
      </c>
      <c r="N97" s="122">
        <v>0.15242196619510703</v>
      </c>
      <c r="O97" s="122">
        <v>0.16047094357944028</v>
      </c>
      <c r="P97" s="122"/>
      <c r="Q97" s="122">
        <f>psz_internal_shtaxukg!H45</f>
        <v>0.17353582382202148</v>
      </c>
      <c r="R97" s="122"/>
      <c r="S97" s="122"/>
      <c r="T97" s="1">
        <v>7.2621789774017134E-2</v>
      </c>
      <c r="U97" s="122"/>
      <c r="V97" s="122">
        <f>psz_internal_shtaxukg!I45</f>
        <v>8.1997796893119812E-2</v>
      </c>
      <c r="W97" s="122"/>
      <c r="X97" s="122"/>
    </row>
    <row r="98" spans="1:24" x14ac:dyDescent="0.2">
      <c r="A98">
        <v>2006</v>
      </c>
      <c r="B98" s="122">
        <f>psz_internal_shequalkg!D46</f>
        <v>0.6890028715133667</v>
      </c>
      <c r="C98" s="122">
        <v>0.67979222536086992</v>
      </c>
      <c r="D98" s="1">
        <v>0.70414241416918943</v>
      </c>
      <c r="F98" s="122">
        <f>psz_internal_shequalkg!F46</f>
        <v>0.34085538983345032</v>
      </c>
      <c r="G98" s="122">
        <v>0.32833462953567499</v>
      </c>
      <c r="H98" s="1">
        <v>0.34520679235595259</v>
      </c>
      <c r="I98" s="122">
        <v>0.34898000955581665</v>
      </c>
      <c r="J98" s="122">
        <f>psz_internal_shtaxukg!F46</f>
        <v>0.35731548070907593</v>
      </c>
      <c r="K98" s="1">
        <v>0.340860000346</v>
      </c>
      <c r="M98" s="122">
        <f>psz_internal_shequalkg!H46</f>
        <v>0.16885828971862793</v>
      </c>
      <c r="N98" s="122">
        <v>0.156584307551384</v>
      </c>
      <c r="O98" s="122">
        <v>0.16500943998556361</v>
      </c>
      <c r="P98" s="122"/>
      <c r="Q98" s="122">
        <f>psz_internal_shtaxukg!H46</f>
        <v>0.17715385556221008</v>
      </c>
      <c r="R98" s="122"/>
      <c r="S98" s="122"/>
      <c r="T98" s="1">
        <v>7.5077860066530833E-2</v>
      </c>
      <c r="U98" s="122"/>
      <c r="V98" s="122">
        <f>psz_internal_shtaxukg!I46</f>
        <v>8.4338665008544922E-2</v>
      </c>
      <c r="W98" s="122"/>
      <c r="X98" s="122"/>
    </row>
    <row r="99" spans="1:24" x14ac:dyDescent="0.2">
      <c r="A99">
        <v>2007</v>
      </c>
      <c r="B99" s="122">
        <f>psz_internal_shequalkg!D47</f>
        <v>0.69793754816055298</v>
      </c>
      <c r="C99" s="122">
        <v>0.69030469655990623</v>
      </c>
      <c r="D99" s="1">
        <v>0.71483097854950628</v>
      </c>
      <c r="F99" s="122">
        <f>psz_internal_shequalkg!F47</f>
        <v>0.35102301836013794</v>
      </c>
      <c r="G99" s="122">
        <v>0.33960574865341198</v>
      </c>
      <c r="H99" s="1">
        <v>0.35631579624842863</v>
      </c>
      <c r="I99" s="122">
        <v>0.35951000452041626</v>
      </c>
      <c r="J99" s="122">
        <f>psz_internal_shtaxukg!F47</f>
        <v>0.36712586879730225</v>
      </c>
      <c r="K99" s="1">
        <v>0.35100999847100001</v>
      </c>
      <c r="M99" s="122">
        <f>psz_internal_shequalkg!H47</f>
        <v>0.1778857558965683</v>
      </c>
      <c r="N99" s="122">
        <v>0.16620376706123405</v>
      </c>
      <c r="O99" s="122">
        <v>0.1741884314927627</v>
      </c>
      <c r="P99" s="122"/>
      <c r="Q99" s="122">
        <f>psz_internal_shtaxukg!H47</f>
        <v>0.18602895736694336</v>
      </c>
      <c r="R99" s="122"/>
      <c r="S99" s="122"/>
      <c r="T99" s="1">
        <v>8.3116786046642591E-2</v>
      </c>
      <c r="U99" s="122"/>
      <c r="V99" s="122">
        <f>psz_internal_shtaxukg!I47</f>
        <v>9.23505499958992E-2</v>
      </c>
      <c r="W99" s="122"/>
      <c r="X99" s="122"/>
    </row>
    <row r="100" spans="1:24" x14ac:dyDescent="0.2">
      <c r="A100">
        <v>2008</v>
      </c>
      <c r="B100" s="122">
        <f>psz_internal_shequalkg!D48</f>
        <v>0.72764527797698975</v>
      </c>
      <c r="C100" s="122">
        <v>0.71999448537826494</v>
      </c>
      <c r="D100" s="1">
        <v>0.74382801758577743</v>
      </c>
      <c r="F100" s="122">
        <f>psz_internal_shequalkg!F48</f>
        <v>0.37380713224411011</v>
      </c>
      <c r="G100" s="122">
        <v>0.36090961098670998</v>
      </c>
      <c r="H100" s="1">
        <v>0.37734192798068583</v>
      </c>
      <c r="I100" s="122">
        <v>0.38133001327514648</v>
      </c>
      <c r="J100" s="122">
        <f>psz_internal_shtaxukg!F48</f>
        <v>0.38940659165382385</v>
      </c>
      <c r="K100" s="1">
        <v>0.373800000641</v>
      </c>
      <c r="M100" s="122">
        <f>psz_internal_shequalkg!H48</f>
        <v>0.19181670248508453</v>
      </c>
      <c r="N100" s="122">
        <v>0.17841573059558899</v>
      </c>
      <c r="O100" s="122">
        <v>0.18708114412920637</v>
      </c>
      <c r="P100" s="122"/>
      <c r="Q100" s="122">
        <f>psz_internal_shtaxukg!H48</f>
        <v>0.20032946765422821</v>
      </c>
      <c r="R100" s="122"/>
      <c r="S100" s="122"/>
      <c r="T100" s="1">
        <v>8.9992796543103312E-2</v>
      </c>
      <c r="U100" s="122"/>
      <c r="V100" s="122">
        <f>psz_internal_shtaxukg!I48</f>
        <v>0.10078115016222</v>
      </c>
      <c r="W100" s="122"/>
      <c r="X100" s="122"/>
    </row>
    <row r="101" spans="1:24" x14ac:dyDescent="0.2">
      <c r="A101">
        <v>2009</v>
      </c>
      <c r="B101" s="122">
        <f>psz_internal_shequalkg!D49</f>
        <v>0.73640120029449463</v>
      </c>
      <c r="C101" s="122">
        <v>0.727669358253479</v>
      </c>
      <c r="D101" s="1">
        <v>0.75153094960231415</v>
      </c>
      <c r="F101" s="122">
        <f>psz_internal_shequalkg!F49</f>
        <v>0.37343549728393555</v>
      </c>
      <c r="G101" s="122">
        <v>0.36149084568023698</v>
      </c>
      <c r="H101" s="1">
        <v>0.37723528414844132</v>
      </c>
      <c r="I101" s="122">
        <v>0.37847000360488892</v>
      </c>
      <c r="J101" s="122">
        <f>psz_internal_shtaxukg!F49</f>
        <v>0.38852161169052124</v>
      </c>
      <c r="K101" s="1">
        <v>0.37342999596100002</v>
      </c>
      <c r="M101" s="122">
        <f>psz_internal_shequalkg!H49</f>
        <v>0.19158045947551727</v>
      </c>
      <c r="N101" s="122">
        <v>0.18012531101703599</v>
      </c>
      <c r="O101" s="122">
        <v>0.18788532960437387</v>
      </c>
      <c r="P101" s="122"/>
      <c r="Q101" s="122">
        <f>psz_internal_shtaxukg!H49</f>
        <v>0.19956128299236298</v>
      </c>
      <c r="R101" s="122"/>
      <c r="S101" s="122"/>
      <c r="T101" s="1">
        <v>9.5785609967601631E-2</v>
      </c>
      <c r="U101" s="122"/>
      <c r="V101" s="122">
        <f>psz_internal_shtaxukg!I49</f>
        <v>0.10471498221158981</v>
      </c>
      <c r="W101" s="122"/>
      <c r="X101" s="122"/>
    </row>
    <row r="102" spans="1:24" x14ac:dyDescent="0.2">
      <c r="A102">
        <v>2010</v>
      </c>
      <c r="B102" s="122">
        <f>psz_internal_shequalkg!D50</f>
        <v>0.74184870719909668</v>
      </c>
      <c r="C102" s="122">
        <v>0.73254340887069713</v>
      </c>
      <c r="D102" s="1">
        <v>0.75636997903271952</v>
      </c>
      <c r="F102" s="122">
        <f>psz_internal_shequalkg!F50</f>
        <v>0.39008846879005432</v>
      </c>
      <c r="G102" s="122">
        <v>0.37569454312324502</v>
      </c>
      <c r="H102" s="1">
        <v>0.3923364130315587</v>
      </c>
      <c r="I102" s="122">
        <v>0.3952299952507019</v>
      </c>
      <c r="J102" s="122">
        <f>psz_internal_shtaxukg!F50</f>
        <v>0.40575972199440002</v>
      </c>
      <c r="K102" s="1">
        <v>0.39004999795</v>
      </c>
      <c r="M102" s="122">
        <f>psz_internal_shequalkg!H50</f>
        <v>0.21108418703079224</v>
      </c>
      <c r="N102" s="122">
        <v>0.19609510898590102</v>
      </c>
      <c r="O102" s="122">
        <v>0.20522132564882697</v>
      </c>
      <c r="P102" s="122"/>
      <c r="Q102" s="122">
        <f>psz_internal_shtaxukg!H50</f>
        <v>0.22003141045570374</v>
      </c>
      <c r="R102" s="122"/>
      <c r="S102" s="122"/>
      <c r="T102" s="1">
        <v>0.10647815115844406</v>
      </c>
      <c r="U102" s="122"/>
      <c r="V102" s="122">
        <f>psz_internal_shtaxukg!I50</f>
        <v>0.11956056952476501</v>
      </c>
      <c r="W102" s="122"/>
      <c r="X102" s="122"/>
    </row>
    <row r="103" spans="1:24" x14ac:dyDescent="0.2">
      <c r="A103">
        <v>2011</v>
      </c>
      <c r="B103" s="122">
        <f>psz_internal_shequalkg!D51</f>
        <v>0.74125665426254272</v>
      </c>
      <c r="C103" s="122">
        <v>0.73263251781463601</v>
      </c>
      <c r="D103" s="1">
        <v>0.75562500007449773</v>
      </c>
      <c r="F103" s="122">
        <f>psz_internal_shequalkg!F51</f>
        <v>0.38828861713409424</v>
      </c>
      <c r="G103" s="122">
        <v>0.37428435683250399</v>
      </c>
      <c r="H103" s="1">
        <v>0.39221977444099426</v>
      </c>
      <c r="I103" s="122">
        <v>0.39800998568534851</v>
      </c>
      <c r="J103" s="122">
        <f>psz_internal_shtaxukg!F51</f>
        <v>0.4050450325012207</v>
      </c>
      <c r="K103" s="1">
        <v>0.38830999657499998</v>
      </c>
      <c r="M103" s="122">
        <f>psz_internal_shequalkg!H51</f>
        <v>0.2056305855512619</v>
      </c>
      <c r="N103" s="122">
        <v>0.19034110009670299</v>
      </c>
      <c r="O103" s="122">
        <v>0.19951837093385236</v>
      </c>
      <c r="P103" s="122"/>
      <c r="Q103" s="122">
        <f>psz_internal_shtaxukg!H51</f>
        <v>0.21455024182796478</v>
      </c>
      <c r="R103" s="122"/>
      <c r="S103" s="122"/>
      <c r="T103" s="1">
        <v>9.8759152510676684E-2</v>
      </c>
      <c r="U103" s="122"/>
      <c r="V103" s="122">
        <f>psz_internal_shtaxukg!I51</f>
        <v>0.11095665395259857</v>
      </c>
      <c r="W103" s="122"/>
      <c r="X103" s="122"/>
    </row>
    <row r="104" spans="1:24" x14ac:dyDescent="0.2">
      <c r="A104">
        <v>2012</v>
      </c>
      <c r="B104" s="122">
        <f>psz_internal_shequalkg!D52</f>
        <v>0.74458694458007813</v>
      </c>
      <c r="C104" s="122">
        <v>0.73744320869445801</v>
      </c>
      <c r="D104" s="1">
        <v>0.76191210946160048</v>
      </c>
      <c r="F104" s="122">
        <f>psz_internal_shequalkg!F52</f>
        <v>0.40098366141319275</v>
      </c>
      <c r="G104" s="122">
        <v>0.38848647475242598</v>
      </c>
      <c r="H104" s="1">
        <v>0.40664446291181316</v>
      </c>
      <c r="I104" s="122">
        <v>0.4182400107383728</v>
      </c>
      <c r="J104" s="122">
        <f>psz_internal_shtaxukg!F52</f>
        <v>0.41821235418319702</v>
      </c>
      <c r="K104" s="1">
        <v>0.40098000247999999</v>
      </c>
      <c r="M104" s="122">
        <f>psz_internal_shequalkg!H52</f>
        <v>0.21664883196353912</v>
      </c>
      <c r="N104" s="122">
        <v>0.20218908786773704</v>
      </c>
      <c r="O104" s="122">
        <v>0.21207535974421479</v>
      </c>
      <c r="P104" s="122"/>
      <c r="Q104" s="122">
        <f>psz_internal_shtaxukg!H52</f>
        <v>0.2263844758272171</v>
      </c>
      <c r="R104" s="122"/>
      <c r="S104" s="122"/>
      <c r="T104" s="1">
        <v>0.10740402639133419</v>
      </c>
      <c r="U104" s="122"/>
      <c r="V104" s="122">
        <f>psz_internal_shtaxukg!I52</f>
        <v>0.11896129697561264</v>
      </c>
      <c r="W104" s="122"/>
      <c r="X104" s="122"/>
    </row>
    <row r="105" spans="1:24" x14ac:dyDescent="0.2">
      <c r="A105">
        <v>2013</v>
      </c>
      <c r="B105" s="122">
        <f>psz_internal_shequalkg!D53</f>
        <v>0.73200923204421997</v>
      </c>
      <c r="C105" s="122">
        <v>0.72308248281478904</v>
      </c>
      <c r="D105" s="1">
        <v>0.74994975871069736</v>
      </c>
      <c r="F105" s="122">
        <f>psz_internal_shequalkg!F53</f>
        <v>0.38276690244674683</v>
      </c>
      <c r="G105" s="122">
        <v>0.37031877040862998</v>
      </c>
      <c r="H105" s="1">
        <v>0.38855409264470048</v>
      </c>
      <c r="I105" s="122"/>
      <c r="J105" s="122">
        <f>psz_internal_shtaxukg!F53</f>
        <v>0.40061455965042114</v>
      </c>
      <c r="K105" s="1">
        <v>0.38277000142299999</v>
      </c>
      <c r="M105" s="122">
        <f>psz_internal_shequalkg!H53</f>
        <v>0.20253829658031464</v>
      </c>
      <c r="N105" s="122">
        <v>0.191117644309998</v>
      </c>
      <c r="O105" s="122">
        <v>0.20005191897885954</v>
      </c>
      <c r="P105" s="122"/>
      <c r="Q105" s="122">
        <f>psz_internal_shtaxukg!H53</f>
        <v>0.21164748072624207</v>
      </c>
      <c r="R105" s="122"/>
      <c r="S105" s="122"/>
      <c r="T105" s="1">
        <v>0.10307204624725579</v>
      </c>
      <c r="U105" s="122"/>
      <c r="V105" s="122">
        <f>psz_internal_shtaxukg!I53</f>
        <v>0.11174289882183075</v>
      </c>
      <c r="W105" s="122"/>
      <c r="X105" s="122"/>
    </row>
    <row r="106" spans="1:24" x14ac:dyDescent="0.2">
      <c r="A106">
        <v>2014</v>
      </c>
      <c r="B106" s="122">
        <f>psz_internal_shequalkg!D54</f>
        <v>0.72951090335845947</v>
      </c>
      <c r="C106" s="122">
        <v>0.72183471918106101</v>
      </c>
      <c r="D106" s="1">
        <v>0.74883522229144839</v>
      </c>
      <c r="F106" s="122">
        <f>psz_internal_shequalkg!F54</f>
        <v>0.38519191741943359</v>
      </c>
      <c r="G106" s="122">
        <v>0.372446179389954</v>
      </c>
      <c r="H106" s="1">
        <v>0.39106355913060886</v>
      </c>
      <c r="I106" s="122"/>
      <c r="J106" s="122">
        <f>psz_internal_shtaxukg!F54</f>
        <v>0.40354469418525696</v>
      </c>
      <c r="K106" s="1">
        <v>0.38562000147100001</v>
      </c>
      <c r="M106" s="122">
        <f>psz_internal_shequalkg!H54</f>
        <v>0.20428949594497681</v>
      </c>
      <c r="N106" s="122">
        <v>0.190877079963684</v>
      </c>
      <c r="O106" s="122">
        <v>0.20103237204132907</v>
      </c>
      <c r="P106" s="122"/>
      <c r="Q106" s="122">
        <f>psz_internal_shtaxukg!H54</f>
        <v>0.21415023505687714</v>
      </c>
      <c r="R106" s="122"/>
      <c r="S106" s="122"/>
      <c r="T106" s="1">
        <v>0.1018566846326584</v>
      </c>
      <c r="U106" s="122"/>
      <c r="V106" s="122">
        <f>psz_internal_shtaxukg!I54</f>
        <v>0.11230096966028214</v>
      </c>
      <c r="W106" s="122"/>
      <c r="X106" s="122"/>
    </row>
    <row r="107" spans="1:24" x14ac:dyDescent="0.2">
      <c r="A107">
        <v>2015</v>
      </c>
      <c r="B107" s="122">
        <f>psz_internal_shequalkg!D55</f>
        <v>0.72899192571640015</v>
      </c>
      <c r="C107" s="122">
        <v>0.72005355358123802</v>
      </c>
      <c r="D107" s="1">
        <v>0.74799990130327521</v>
      </c>
      <c r="F107" s="122">
        <f>psz_internal_shequalkg!F55</f>
        <v>0.38704586029052734</v>
      </c>
      <c r="G107" s="122">
        <v>0.37209448218345598</v>
      </c>
      <c r="H107" s="1">
        <v>0.39215174478647774</v>
      </c>
      <c r="I107" s="122"/>
      <c r="J107" s="122">
        <f>psz_internal_shtaxukg!F55</f>
        <v>0.40629830956459045</v>
      </c>
      <c r="K107" s="122"/>
      <c r="M107" s="122">
        <f>psz_internal_shequalkg!H55</f>
        <v>0.20625361800193787</v>
      </c>
      <c r="N107" s="122">
        <v>0.19061554968357097</v>
      </c>
      <c r="O107" s="122">
        <v>0.20073301987189551</v>
      </c>
      <c r="P107" s="122"/>
      <c r="Q107" s="122">
        <f>psz_internal_shtaxukg!H55</f>
        <v>0.21628180146217346</v>
      </c>
      <c r="R107" s="122"/>
      <c r="S107" s="122"/>
      <c r="T107" s="1">
        <v>0.10121680070985374</v>
      </c>
      <c r="U107" s="122"/>
      <c r="V107" s="122">
        <f>psz_internal_shtaxukg!I55</f>
        <v>0.1131768673658371</v>
      </c>
      <c r="W107" s="122"/>
      <c r="X107" s="122"/>
    </row>
    <row r="108" spans="1:24" x14ac:dyDescent="0.2">
      <c r="A108">
        <v>2016</v>
      </c>
      <c r="B108" s="122">
        <f>psz_internal_shequalkg!D56</f>
        <v>0.7275276780128479</v>
      </c>
      <c r="C108" s="122">
        <v>0.71613156795501687</v>
      </c>
      <c r="D108" s="1">
        <v>0.74460095972872575</v>
      </c>
      <c r="F108" s="122">
        <f>psz_internal_shequalkg!F56</f>
        <v>0.38773906230926514</v>
      </c>
      <c r="G108" s="122">
        <v>0.369031131267548</v>
      </c>
      <c r="H108" s="1">
        <v>0.38893481625860293</v>
      </c>
      <c r="I108" s="122"/>
      <c r="J108" s="122">
        <f>psz_internal_shtaxukg!F56</f>
        <v>0.40636169910430908</v>
      </c>
      <c r="K108" s="122"/>
      <c r="M108" s="122">
        <f>psz_internal_shequalkg!H56</f>
        <v>0.20902839303016663</v>
      </c>
      <c r="N108" s="122">
        <v>0.18991743028163899</v>
      </c>
      <c r="O108" s="122">
        <v>0.19958442766358822</v>
      </c>
      <c r="P108" s="122"/>
      <c r="Q108" s="122">
        <f>psz_internal_shtaxukg!H56</f>
        <v>0.21863207221031189</v>
      </c>
      <c r="R108" s="122"/>
      <c r="S108" s="122"/>
      <c r="T108" s="1">
        <v>0.10298537455476875</v>
      </c>
      <c r="U108" s="122"/>
      <c r="V108" s="122">
        <f>psz_internal_shtaxukg!I56</f>
        <v>0.11749055236577988</v>
      </c>
      <c r="W108" s="122"/>
      <c r="X108" s="122"/>
    </row>
    <row r="109" spans="1:24" x14ac:dyDescent="0.2">
      <c r="A109">
        <v>2017</v>
      </c>
      <c r="B109" s="122"/>
      <c r="C109" s="122"/>
      <c r="D109" s="1"/>
      <c r="F109" s="122"/>
      <c r="G109" s="122"/>
      <c r="H109" s="122"/>
      <c r="I109" s="122"/>
      <c r="J109" s="122"/>
      <c r="K109" s="122"/>
      <c r="M109" s="122"/>
      <c r="N109" s="122"/>
      <c r="O109" s="122"/>
      <c r="P109" s="122"/>
      <c r="Q109" s="122"/>
      <c r="R109" s="122"/>
      <c r="S109" s="122"/>
      <c r="T109" s="122"/>
      <c r="U109" s="122"/>
      <c r="V109" s="122"/>
      <c r="W109" s="122"/>
      <c r="X109" s="122"/>
    </row>
    <row r="110" spans="1:24" x14ac:dyDescent="0.2">
      <c r="A110">
        <v>2018</v>
      </c>
      <c r="B110" s="122"/>
      <c r="C110" s="122"/>
      <c r="D110" s="1"/>
      <c r="F110" s="122"/>
      <c r="G110" s="122"/>
      <c r="H110" s="122"/>
      <c r="I110" s="122"/>
      <c r="J110" s="122"/>
      <c r="K110" s="122"/>
    </row>
    <row r="111" spans="1:24" x14ac:dyDescent="0.2">
      <c r="B111" s="122"/>
      <c r="C111" s="122"/>
      <c r="D111" s="1"/>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1"/>
  </sheetPr>
  <dimension ref="A1"/>
  <sheetViews>
    <sheetView workbookViewId="0">
      <selection activeCell="L47" sqref="L47"/>
    </sheetView>
  </sheetViews>
  <sheetFormatPr defaultColWidth="11.5546875" defaultRowHeight="15" x14ac:dyDescent="0.2"/>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3:L8"/>
  <sheetViews>
    <sheetView workbookViewId="0">
      <selection activeCell="L6" sqref="L6"/>
    </sheetView>
  </sheetViews>
  <sheetFormatPr defaultColWidth="7.5546875" defaultRowHeight="15" x14ac:dyDescent="0.25"/>
  <cols>
    <col min="1" max="16384" width="7.5546875" style="120"/>
  </cols>
  <sheetData>
    <row r="3" spans="1:12" x14ac:dyDescent="0.25">
      <c r="C3" s="120">
        <v>1989</v>
      </c>
      <c r="D3" s="120">
        <v>1992</v>
      </c>
      <c r="E3" s="120">
        <v>1995</v>
      </c>
      <c r="F3" s="120">
        <v>1998</v>
      </c>
      <c r="G3" s="120">
        <v>2001</v>
      </c>
      <c r="H3" s="120">
        <v>2004</v>
      </c>
      <c r="I3" s="120">
        <v>2007</v>
      </c>
      <c r="J3" s="120">
        <v>2010</v>
      </c>
      <c r="K3" s="120">
        <v>2013</v>
      </c>
      <c r="L3" s="120">
        <v>2016</v>
      </c>
    </row>
    <row r="4" spans="1:12" x14ac:dyDescent="0.25">
      <c r="B4" s="120" t="s">
        <v>48</v>
      </c>
      <c r="C4" s="120">
        <v>0.33199919999999999</v>
      </c>
      <c r="D4" s="120">
        <v>0.33038390000000001</v>
      </c>
      <c r="E4" s="120">
        <v>0.3221619</v>
      </c>
      <c r="F4" s="120">
        <v>0.31458199999999997</v>
      </c>
      <c r="G4" s="120">
        <v>0.30364479999999999</v>
      </c>
      <c r="H4" s="120">
        <v>0.30521130000000002</v>
      </c>
      <c r="I4" s="120">
        <v>0.2852228</v>
      </c>
      <c r="J4" s="120">
        <v>0.2548628</v>
      </c>
      <c r="K4" s="120">
        <v>0.24684610000000001</v>
      </c>
      <c r="L4" s="120">
        <v>0.2283386</v>
      </c>
    </row>
    <row r="5" spans="1:12" x14ac:dyDescent="0.25">
      <c r="B5" s="120" t="s">
        <v>47</v>
      </c>
      <c r="C5" s="120">
        <v>0.37103520000000001</v>
      </c>
      <c r="D5" s="120">
        <v>0.36862339999999999</v>
      </c>
      <c r="E5" s="120">
        <v>0.33247890000000002</v>
      </c>
      <c r="F5" s="120">
        <v>0.34711750000000002</v>
      </c>
      <c r="G5" s="120">
        <v>0.37046309999999999</v>
      </c>
      <c r="H5" s="120">
        <v>0.36165079999999999</v>
      </c>
      <c r="I5" s="120">
        <v>0.37689990000000001</v>
      </c>
      <c r="J5" s="120">
        <v>0.39998679999999998</v>
      </c>
      <c r="K5" s="120">
        <v>0.39005499999999999</v>
      </c>
      <c r="L5" s="120">
        <v>0.38375140000000002</v>
      </c>
    </row>
    <row r="6" spans="1:12" x14ac:dyDescent="0.25">
      <c r="B6" s="120" t="s">
        <v>46</v>
      </c>
      <c r="C6" s="120">
        <f t="shared" ref="C6:L6" si="0">SUM(C7:C8)</f>
        <v>0.2969656</v>
      </c>
      <c r="D6" s="120">
        <f t="shared" si="0"/>
        <v>0.3009927</v>
      </c>
      <c r="E6" s="120">
        <f t="shared" si="0"/>
        <v>0.34535910000000003</v>
      </c>
      <c r="F6" s="120">
        <f t="shared" si="0"/>
        <v>0.3383005</v>
      </c>
      <c r="G6" s="120">
        <f t="shared" si="0"/>
        <v>0.32589210000000002</v>
      </c>
      <c r="H6" s="120">
        <f t="shared" si="0"/>
        <v>0.33313789999999999</v>
      </c>
      <c r="I6" s="120">
        <f t="shared" si="0"/>
        <v>0.33787730000000005</v>
      </c>
      <c r="J6" s="120">
        <f t="shared" si="0"/>
        <v>0.34515039999999997</v>
      </c>
      <c r="K6" s="120">
        <f t="shared" si="0"/>
        <v>0.36309900000000001</v>
      </c>
      <c r="L6" s="120">
        <f t="shared" si="0"/>
        <v>0.38790990000000003</v>
      </c>
    </row>
    <row r="7" spans="1:12" x14ac:dyDescent="0.25">
      <c r="A7" s="120" t="s">
        <v>45</v>
      </c>
      <c r="B7" s="120" t="s">
        <v>44</v>
      </c>
      <c r="C7" s="120">
        <v>0.1885964</v>
      </c>
      <c r="D7" s="120">
        <v>0.188445</v>
      </c>
      <c r="E7" s="120">
        <v>0.2187315</v>
      </c>
      <c r="F7" s="120">
        <v>0.2121547</v>
      </c>
      <c r="G7" s="120">
        <v>0.2156873</v>
      </c>
      <c r="H7" s="120">
        <v>0.2163515</v>
      </c>
      <c r="I7" s="120">
        <v>0.21193310000000001</v>
      </c>
      <c r="J7" s="120">
        <v>0.216393</v>
      </c>
      <c r="K7" s="120">
        <v>0.22099530000000001</v>
      </c>
      <c r="L7" s="120">
        <v>0.2374925</v>
      </c>
    </row>
    <row r="8" spans="1:12" x14ac:dyDescent="0.25">
      <c r="B8" s="120" t="s">
        <v>43</v>
      </c>
      <c r="C8" s="120">
        <v>0.1083692</v>
      </c>
      <c r="D8" s="120">
        <v>0.1125477</v>
      </c>
      <c r="E8" s="120">
        <v>0.12662760000000001</v>
      </c>
      <c r="F8" s="120">
        <v>0.1261458</v>
      </c>
      <c r="G8" s="120">
        <v>0.11020480000000001</v>
      </c>
      <c r="H8" s="120">
        <v>0.1167864</v>
      </c>
      <c r="I8" s="120">
        <v>0.12594420000000001</v>
      </c>
      <c r="J8" s="120">
        <v>0.12875739999999999</v>
      </c>
      <c r="K8" s="120">
        <v>0.1421037</v>
      </c>
      <c r="L8" s="120">
        <v>0.15041740000000001</v>
      </c>
    </row>
  </sheetData>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L8"/>
  <sheetViews>
    <sheetView workbookViewId="0">
      <selection activeCell="Q21" sqref="Q21"/>
    </sheetView>
  </sheetViews>
  <sheetFormatPr defaultColWidth="7.5546875" defaultRowHeight="15" x14ac:dyDescent="0.25"/>
  <cols>
    <col min="1" max="16384" width="7.5546875" style="120"/>
  </cols>
  <sheetData>
    <row r="3" spans="1:12" x14ac:dyDescent="0.25">
      <c r="C3" s="120">
        <v>1989</v>
      </c>
      <c r="D3" s="120">
        <v>1992</v>
      </c>
      <c r="E3" s="120">
        <v>1995</v>
      </c>
      <c r="F3" s="120">
        <v>1998</v>
      </c>
      <c r="G3" s="120">
        <v>2001</v>
      </c>
      <c r="H3" s="120">
        <v>2004</v>
      </c>
      <c r="I3" s="120">
        <v>2007</v>
      </c>
      <c r="J3" s="120">
        <v>2010</v>
      </c>
      <c r="K3" s="120">
        <v>2013</v>
      </c>
      <c r="L3" s="120">
        <v>2016</v>
      </c>
    </row>
    <row r="4" spans="1:12" x14ac:dyDescent="0.25">
      <c r="B4" s="120" t="s">
        <v>48</v>
      </c>
      <c r="C4" s="120">
        <v>0.58104230000000001</v>
      </c>
      <c r="D4" s="120">
        <v>0.62427290000000002</v>
      </c>
      <c r="E4" s="120">
        <v>0.60697579999999995</v>
      </c>
      <c r="F4" s="120">
        <v>0.58725039999999995</v>
      </c>
      <c r="G4" s="120">
        <v>0.5547919</v>
      </c>
      <c r="H4" s="120">
        <v>0.57289730000000005</v>
      </c>
      <c r="I4" s="120">
        <v>0.52801869999999995</v>
      </c>
      <c r="J4" s="120">
        <v>0.55526220000000004</v>
      </c>
      <c r="K4" s="120">
        <v>0.52729429999999999</v>
      </c>
      <c r="L4" s="120">
        <v>0.4989382</v>
      </c>
    </row>
    <row r="5" spans="1:12" x14ac:dyDescent="0.25">
      <c r="B5" s="120" t="s">
        <v>47</v>
      </c>
      <c r="C5" s="120">
        <v>0.25395450000000003</v>
      </c>
      <c r="D5" s="120">
        <v>0.2585655</v>
      </c>
      <c r="E5" s="120">
        <v>0.25031219999999998</v>
      </c>
      <c r="F5" s="120">
        <v>0.2449181</v>
      </c>
      <c r="G5" s="120">
        <v>0.2570269</v>
      </c>
      <c r="H5" s="120">
        <v>0.25555260000000002</v>
      </c>
      <c r="I5" s="120">
        <v>0.25787280000000001</v>
      </c>
      <c r="J5" s="120">
        <v>0.27187600000000001</v>
      </c>
      <c r="K5" s="120">
        <v>0.27028350000000001</v>
      </c>
      <c r="L5" s="120">
        <v>0.26375460000000001</v>
      </c>
    </row>
    <row r="6" spans="1:12" x14ac:dyDescent="0.25">
      <c r="B6" s="120" t="s">
        <v>46</v>
      </c>
      <c r="C6" s="120">
        <f t="shared" ref="C6:L6" si="0">SUM(C7:C8)</f>
        <v>0.16500329999999999</v>
      </c>
      <c r="D6" s="120">
        <f t="shared" si="0"/>
        <v>0.1171616</v>
      </c>
      <c r="E6" s="120">
        <f t="shared" si="0"/>
        <v>0.14271200000000001</v>
      </c>
      <c r="F6" s="120">
        <f t="shared" si="0"/>
        <v>0.16783149999999999</v>
      </c>
      <c r="G6" s="120">
        <f t="shared" si="0"/>
        <v>0.18818109999999999</v>
      </c>
      <c r="H6" s="120">
        <f t="shared" si="0"/>
        <v>0.17155010000000001</v>
      </c>
      <c r="I6" s="120">
        <f t="shared" si="0"/>
        <v>0.21410859999999998</v>
      </c>
      <c r="J6" s="120">
        <f t="shared" si="0"/>
        <v>0.17286170000000001</v>
      </c>
      <c r="K6" s="120">
        <f t="shared" si="0"/>
        <v>0.20242209999999999</v>
      </c>
      <c r="L6" s="120">
        <f t="shared" si="0"/>
        <v>0.23730709999999999</v>
      </c>
    </row>
    <row r="7" spans="1:12" x14ac:dyDescent="0.25">
      <c r="A7" s="120" t="s">
        <v>45</v>
      </c>
      <c r="B7" s="120" t="s">
        <v>44</v>
      </c>
      <c r="C7" s="120">
        <v>9.0916999999999998E-2</v>
      </c>
      <c r="D7" s="120">
        <v>7.9641500000000004E-2</v>
      </c>
      <c r="E7" s="120">
        <v>8.2571400000000003E-2</v>
      </c>
      <c r="F7" s="120">
        <v>0.1057433</v>
      </c>
      <c r="G7" s="120">
        <v>0.11885039999999999</v>
      </c>
      <c r="H7" s="120">
        <v>0.10648050000000001</v>
      </c>
      <c r="I7" s="120">
        <v>0.1337546</v>
      </c>
      <c r="J7" s="120">
        <v>0.11393200000000001</v>
      </c>
      <c r="K7" s="120">
        <v>0.115816</v>
      </c>
      <c r="L7" s="120">
        <v>0.1428122</v>
      </c>
    </row>
    <row r="8" spans="1:12" x14ac:dyDescent="0.25">
      <c r="B8" s="120" t="s">
        <v>43</v>
      </c>
      <c r="C8" s="120">
        <v>7.4086299999999994E-2</v>
      </c>
      <c r="D8" s="120">
        <v>3.7520100000000001E-2</v>
      </c>
      <c r="E8" s="120">
        <v>6.0140600000000002E-2</v>
      </c>
      <c r="F8" s="120">
        <v>6.2088200000000003E-2</v>
      </c>
      <c r="G8" s="120">
        <v>6.9330699999999995E-2</v>
      </c>
      <c r="H8" s="120">
        <v>6.5069600000000005E-2</v>
      </c>
      <c r="I8" s="120">
        <v>8.0353999999999995E-2</v>
      </c>
      <c r="J8" s="120">
        <v>5.8929700000000002E-2</v>
      </c>
      <c r="K8" s="120">
        <v>8.6606100000000005E-2</v>
      </c>
      <c r="L8" s="120">
        <v>9.4494900000000007E-2</v>
      </c>
    </row>
  </sheetData>
  <pageMargins left="0.7" right="0.7" top="0.75" bottom="0.75"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56"/>
  <sheetViews>
    <sheetView workbookViewId="0">
      <selection activeCell="A5" sqref="A5:XFD5"/>
    </sheetView>
  </sheetViews>
  <sheetFormatPr defaultColWidth="7.5546875" defaultRowHeight="15" x14ac:dyDescent="0.25"/>
  <cols>
    <col min="1" max="16384" width="7.5546875" style="121"/>
  </cols>
  <sheetData>
    <row r="1" spans="1:9" x14ac:dyDescent="0.25">
      <c r="A1" s="121" t="s">
        <v>57</v>
      </c>
      <c r="B1" s="121" t="s">
        <v>56</v>
      </c>
      <c r="C1" s="121" t="s">
        <v>55</v>
      </c>
      <c r="D1" s="121" t="s">
        <v>54</v>
      </c>
      <c r="E1" s="121" t="s">
        <v>53</v>
      </c>
      <c r="F1" s="121" t="s">
        <v>52</v>
      </c>
      <c r="G1" s="121" t="s">
        <v>51</v>
      </c>
      <c r="H1" s="121" t="s">
        <v>50</v>
      </c>
      <c r="I1" s="121" t="s">
        <v>49</v>
      </c>
    </row>
    <row r="2" spans="1:9" x14ac:dyDescent="0.25">
      <c r="A2" s="121">
        <v>1962</v>
      </c>
      <c r="B2" s="121">
        <v>1</v>
      </c>
      <c r="C2" s="121">
        <v>0.99017989635467529</v>
      </c>
      <c r="D2" s="121">
        <v>0.72220909595489502</v>
      </c>
      <c r="E2" s="121">
        <v>0.57479864358901978</v>
      </c>
      <c r="F2" s="121">
        <v>0.29977318644523621</v>
      </c>
      <c r="G2" s="121">
        <v>0.22356310486793518</v>
      </c>
      <c r="H2" s="121">
        <v>0.11253079771995544</v>
      </c>
      <c r="I2" s="121">
        <v>4.2579840868711472E-2</v>
      </c>
    </row>
    <row r="4" spans="1:9" x14ac:dyDescent="0.25">
      <c r="A4" s="121">
        <v>1964</v>
      </c>
      <c r="B4" s="121">
        <v>1</v>
      </c>
      <c r="C4" s="121">
        <v>0.99191254377365112</v>
      </c>
      <c r="D4" s="121">
        <v>0.72303634881973267</v>
      </c>
      <c r="E4" s="121">
        <v>0.57291829586029053</v>
      </c>
      <c r="F4" s="121">
        <v>0.29622852802276611</v>
      </c>
      <c r="G4" s="121">
        <v>0.22075587511062622</v>
      </c>
      <c r="H4" s="121">
        <v>0.11341705918312073</v>
      </c>
      <c r="I4" s="121">
        <v>4.483310878276825E-2</v>
      </c>
    </row>
    <row r="6" spans="1:9" x14ac:dyDescent="0.25">
      <c r="A6" s="121">
        <v>1966</v>
      </c>
      <c r="B6" s="121">
        <v>1</v>
      </c>
      <c r="C6" s="121">
        <v>0.9906923770904541</v>
      </c>
      <c r="D6" s="121">
        <v>0.71198177337646484</v>
      </c>
      <c r="E6" s="121">
        <v>0.55946236848831177</v>
      </c>
      <c r="F6" s="121">
        <v>0.28968942165374756</v>
      </c>
      <c r="G6" s="121">
        <v>0.21734952926635742</v>
      </c>
      <c r="H6" s="121">
        <v>0.11353658884763718</v>
      </c>
      <c r="I6" s="121">
        <v>4.4165108352899551E-2</v>
      </c>
    </row>
    <row r="7" spans="1:9" x14ac:dyDescent="0.25">
      <c r="A7" s="121">
        <v>1967</v>
      </c>
      <c r="B7" s="121">
        <v>1</v>
      </c>
      <c r="C7" s="121">
        <v>0.99471467733383179</v>
      </c>
      <c r="D7" s="121">
        <v>0.70235943794250488</v>
      </c>
      <c r="E7" s="121">
        <v>0.55164057016372681</v>
      </c>
      <c r="F7" s="121">
        <v>0.2863185703754425</v>
      </c>
      <c r="G7" s="121">
        <v>0.21399413049221039</v>
      </c>
      <c r="H7" s="121">
        <v>0.10827020555734634</v>
      </c>
      <c r="I7" s="121">
        <v>4.1571587324142456E-2</v>
      </c>
    </row>
    <row r="8" spans="1:9" x14ac:dyDescent="0.25">
      <c r="A8" s="121">
        <v>1968</v>
      </c>
      <c r="B8" s="121">
        <v>1</v>
      </c>
      <c r="C8" s="121">
        <v>0.99294203519821167</v>
      </c>
      <c r="D8" s="121">
        <v>0.7164122462272644</v>
      </c>
      <c r="E8" s="121">
        <v>0.56644624471664429</v>
      </c>
      <c r="F8" s="121">
        <v>0.30471965670585632</v>
      </c>
      <c r="G8" s="121">
        <v>0.23159873485565186</v>
      </c>
      <c r="H8" s="121">
        <v>0.12057787179946899</v>
      </c>
      <c r="I8" s="121">
        <v>4.7544673085212708E-2</v>
      </c>
    </row>
    <row r="9" spans="1:9" x14ac:dyDescent="0.25">
      <c r="A9" s="121">
        <v>1969</v>
      </c>
      <c r="B9" s="121">
        <v>1</v>
      </c>
      <c r="C9" s="121">
        <v>0.9931146502494812</v>
      </c>
      <c r="D9" s="121">
        <v>0.69277071952819824</v>
      </c>
      <c r="E9" s="121">
        <v>0.54352980852127075</v>
      </c>
      <c r="F9" s="121">
        <v>0.28886270523071289</v>
      </c>
      <c r="G9" s="121">
        <v>0.22026261687278748</v>
      </c>
      <c r="H9" s="121">
        <v>0.11938419193029404</v>
      </c>
      <c r="I9" s="121">
        <v>4.9997452646493912E-2</v>
      </c>
    </row>
    <row r="10" spans="1:9" x14ac:dyDescent="0.25">
      <c r="A10" s="121">
        <v>1970</v>
      </c>
      <c r="B10" s="121">
        <v>1</v>
      </c>
      <c r="C10" s="121">
        <v>0.99183988571166992</v>
      </c>
      <c r="D10" s="121">
        <v>0.70678716897964478</v>
      </c>
      <c r="E10" s="121">
        <v>0.55327582359313965</v>
      </c>
      <c r="F10" s="121">
        <v>0.2804790735244751</v>
      </c>
      <c r="G10" s="121">
        <v>0.20862782001495361</v>
      </c>
      <c r="H10" s="121">
        <v>0.10613010078668594</v>
      </c>
      <c r="I10" s="121">
        <v>4.0214259177446365E-2</v>
      </c>
    </row>
    <row r="11" spans="1:9" x14ac:dyDescent="0.25">
      <c r="A11" s="121">
        <v>1971</v>
      </c>
      <c r="B11" s="121">
        <v>1</v>
      </c>
      <c r="C11" s="121">
        <v>0.99208897352218628</v>
      </c>
      <c r="D11" s="121">
        <v>0.69140022993087769</v>
      </c>
      <c r="E11" s="121">
        <v>0.54036432504653931</v>
      </c>
      <c r="F11" s="121">
        <v>0.27622437477111816</v>
      </c>
      <c r="G11" s="121">
        <v>0.20422613620758057</v>
      </c>
      <c r="H11" s="121">
        <v>0.10343530029058456</v>
      </c>
      <c r="I11" s="121">
        <v>3.9221618324518204E-2</v>
      </c>
    </row>
    <row r="12" spans="1:9" x14ac:dyDescent="0.25">
      <c r="A12" s="121">
        <v>1972</v>
      </c>
      <c r="B12" s="121">
        <v>1</v>
      </c>
      <c r="C12" s="121">
        <v>0.99021989107131958</v>
      </c>
      <c r="D12" s="121">
        <v>0.70079195499420166</v>
      </c>
      <c r="E12" s="121">
        <v>0.54313391447067261</v>
      </c>
      <c r="F12" s="121">
        <v>0.27418091893196106</v>
      </c>
      <c r="G12" s="121">
        <v>0.20300476253032684</v>
      </c>
      <c r="H12" s="121">
        <v>0.10306750237941742</v>
      </c>
      <c r="I12" s="121">
        <v>3.9534222334623337E-2</v>
      </c>
    </row>
    <row r="13" spans="1:9" x14ac:dyDescent="0.25">
      <c r="A13" s="121">
        <v>1973</v>
      </c>
      <c r="B13" s="121">
        <v>1</v>
      </c>
      <c r="C13" s="121">
        <v>0.98975604772567749</v>
      </c>
      <c r="D13" s="121">
        <v>0.68872368335723877</v>
      </c>
      <c r="E13" s="121">
        <v>0.53053820133209229</v>
      </c>
      <c r="F13" s="121">
        <v>0.25930789113044739</v>
      </c>
      <c r="G13" s="121">
        <v>0.18755486607551575</v>
      </c>
      <c r="H13" s="121">
        <v>9.0548932552337646E-2</v>
      </c>
      <c r="I13" s="121">
        <v>3.2481644302606583E-2</v>
      </c>
    </row>
    <row r="14" spans="1:9" x14ac:dyDescent="0.25">
      <c r="A14" s="121">
        <v>1974</v>
      </c>
      <c r="B14" s="121">
        <v>1</v>
      </c>
      <c r="C14" s="121">
        <v>0.9968571662902832</v>
      </c>
      <c r="D14" s="121">
        <v>0.67132169008255005</v>
      </c>
      <c r="E14" s="121">
        <v>0.50834840536117554</v>
      </c>
      <c r="F14" s="121">
        <v>0.24540586769580841</v>
      </c>
      <c r="G14" s="121">
        <v>0.17617511749267578</v>
      </c>
      <c r="H14" s="121">
        <v>8.1785410642623901E-2</v>
      </c>
      <c r="I14" s="121">
        <v>2.7291633188724518E-2</v>
      </c>
    </row>
    <row r="15" spans="1:9" x14ac:dyDescent="0.25">
      <c r="A15" s="121">
        <v>1975</v>
      </c>
      <c r="B15" s="121">
        <v>1</v>
      </c>
      <c r="C15" s="121">
        <v>0.99040096998214722</v>
      </c>
      <c r="D15" s="121">
        <v>0.6723368763923645</v>
      </c>
      <c r="E15" s="121">
        <v>0.5086638331413269</v>
      </c>
      <c r="F15" s="121">
        <v>0.23814892768859863</v>
      </c>
      <c r="G15" s="121">
        <v>0.16938605904579163</v>
      </c>
      <c r="H15" s="121">
        <v>7.6408997178077698E-2</v>
      </c>
      <c r="I15" s="121">
        <v>2.5067873299121857E-2</v>
      </c>
    </row>
    <row r="16" spans="1:9" x14ac:dyDescent="0.25">
      <c r="A16" s="121">
        <v>1976</v>
      </c>
      <c r="B16" s="121">
        <v>1</v>
      </c>
      <c r="C16" s="121">
        <v>0.9909089207649231</v>
      </c>
      <c r="D16" s="121">
        <v>0.65693837404251099</v>
      </c>
      <c r="E16" s="121">
        <v>0.49210044741630554</v>
      </c>
      <c r="F16" s="121">
        <v>0.22870753705501556</v>
      </c>
      <c r="G16" s="121">
        <v>0.16134801506996155</v>
      </c>
      <c r="H16" s="121">
        <v>7.2773292660713196E-2</v>
      </c>
      <c r="I16" s="121">
        <v>2.4974619969725609E-2</v>
      </c>
    </row>
    <row r="17" spans="1:9" x14ac:dyDescent="0.25">
      <c r="A17" s="121">
        <v>1977</v>
      </c>
      <c r="B17" s="121">
        <v>1</v>
      </c>
      <c r="C17" s="121">
        <v>0.99022090435028076</v>
      </c>
      <c r="D17" s="121">
        <v>0.66295892000198364</v>
      </c>
      <c r="E17" s="121">
        <v>0.49902111291885376</v>
      </c>
      <c r="F17" s="121">
        <v>0.23079995810985565</v>
      </c>
      <c r="G17" s="121">
        <v>0.16359271109104156</v>
      </c>
      <c r="H17" s="121">
        <v>7.4537597596645355E-2</v>
      </c>
      <c r="I17" s="121">
        <v>2.5353346019983292E-2</v>
      </c>
    </row>
    <row r="18" spans="1:9" x14ac:dyDescent="0.25">
      <c r="A18" s="121">
        <v>1978</v>
      </c>
      <c r="B18" s="121">
        <v>1</v>
      </c>
      <c r="C18" s="121">
        <v>0.99237591028213501</v>
      </c>
      <c r="D18" s="121">
        <v>0.64061129093170166</v>
      </c>
      <c r="E18" s="121">
        <v>0.47680509090423584</v>
      </c>
      <c r="F18" s="121">
        <v>0.21902000904083252</v>
      </c>
      <c r="G18" s="121">
        <v>0.15478098392486572</v>
      </c>
      <c r="H18" s="121">
        <v>6.9532908499240875E-2</v>
      </c>
      <c r="I18" s="121">
        <v>2.2812943905591965E-2</v>
      </c>
    </row>
    <row r="19" spans="1:9" x14ac:dyDescent="0.25">
      <c r="A19" s="121">
        <v>1979</v>
      </c>
      <c r="B19" s="121">
        <v>1</v>
      </c>
      <c r="C19" s="121">
        <v>0.98976480960845947</v>
      </c>
      <c r="D19" s="121">
        <v>0.65220743417739868</v>
      </c>
      <c r="E19" s="121">
        <v>0.4909014105796814</v>
      </c>
      <c r="F19" s="121">
        <v>0.23234951496124268</v>
      </c>
      <c r="G19" s="121">
        <v>0.16682398319244385</v>
      </c>
      <c r="H19" s="121">
        <v>7.8631795942783356E-2</v>
      </c>
      <c r="I19" s="121">
        <v>2.8245871886610985E-2</v>
      </c>
    </row>
    <row r="20" spans="1:9" x14ac:dyDescent="0.25">
      <c r="A20" s="121">
        <v>1980</v>
      </c>
      <c r="B20" s="121">
        <v>1</v>
      </c>
      <c r="C20" s="121">
        <v>0.98925179243087769</v>
      </c>
      <c r="D20" s="121">
        <v>0.65040558576583862</v>
      </c>
      <c r="E20" s="121">
        <v>0.48985454440116882</v>
      </c>
      <c r="F20" s="121">
        <v>0.23515824973583221</v>
      </c>
      <c r="G20" s="121">
        <v>0.16987857222557068</v>
      </c>
      <c r="H20" s="121">
        <v>8.1003665924072266E-2</v>
      </c>
      <c r="I20" s="121">
        <v>2.8539387509226799E-2</v>
      </c>
    </row>
    <row r="21" spans="1:9" x14ac:dyDescent="0.25">
      <c r="A21" s="121">
        <v>1981</v>
      </c>
      <c r="B21" s="121">
        <v>1</v>
      </c>
      <c r="C21" s="121">
        <v>0.98756510019302368</v>
      </c>
      <c r="D21" s="121">
        <v>0.64721757173538208</v>
      </c>
      <c r="E21" s="121">
        <v>0.49121904373168945</v>
      </c>
      <c r="F21" s="121">
        <v>0.24385146796703339</v>
      </c>
      <c r="G21" s="121">
        <v>0.17944885790348053</v>
      </c>
      <c r="H21" s="121">
        <v>8.8983304798603058E-2</v>
      </c>
      <c r="I21" s="121">
        <v>3.2536700367927551E-2</v>
      </c>
    </row>
    <row r="22" spans="1:9" x14ac:dyDescent="0.25">
      <c r="A22" s="121">
        <v>1982</v>
      </c>
      <c r="B22" s="121">
        <v>1</v>
      </c>
      <c r="C22" s="121">
        <v>0.98353058099746704</v>
      </c>
      <c r="D22" s="121">
        <v>0.63457125425338745</v>
      </c>
      <c r="E22" s="121">
        <v>0.48376461863517761</v>
      </c>
      <c r="F22" s="121">
        <v>0.24653352797031403</v>
      </c>
      <c r="G22" s="121">
        <v>0.18359321355819702</v>
      </c>
      <c r="H22" s="121">
        <v>9.3697540462017059E-2</v>
      </c>
      <c r="I22" s="121">
        <v>3.5070285201072693E-2</v>
      </c>
    </row>
    <row r="23" spans="1:9" x14ac:dyDescent="0.25">
      <c r="A23" s="121">
        <v>1983</v>
      </c>
      <c r="B23" s="121">
        <v>1</v>
      </c>
      <c r="C23" s="121">
        <v>0.98136311769485474</v>
      </c>
      <c r="D23" s="121">
        <v>0.62612390518188477</v>
      </c>
      <c r="E23" s="121">
        <v>0.47346338629722595</v>
      </c>
      <c r="F23" s="121">
        <v>0.23691438138484955</v>
      </c>
      <c r="G23" s="121">
        <v>0.17532184720039368</v>
      </c>
      <c r="H23" s="121">
        <v>8.8858671486377716E-2</v>
      </c>
      <c r="I23" s="121">
        <v>3.3074349164962769E-2</v>
      </c>
    </row>
    <row r="24" spans="1:9" x14ac:dyDescent="0.25">
      <c r="A24" s="121">
        <v>1984</v>
      </c>
      <c r="B24" s="121">
        <v>1</v>
      </c>
      <c r="C24" s="121">
        <v>0.97985988855361938</v>
      </c>
      <c r="D24" s="121">
        <v>0.61989754438400269</v>
      </c>
      <c r="E24" s="121">
        <v>0.46901705861091614</v>
      </c>
      <c r="F24" s="121">
        <v>0.23812660574913025</v>
      </c>
      <c r="G24" s="121">
        <v>0.17838473618030548</v>
      </c>
      <c r="H24" s="121">
        <v>9.2772014439105988E-2</v>
      </c>
      <c r="I24" s="121">
        <v>3.50051149725914E-2</v>
      </c>
    </row>
    <row r="25" spans="1:9" x14ac:dyDescent="0.25">
      <c r="A25" s="121">
        <v>1985</v>
      </c>
      <c r="B25" s="121">
        <v>1</v>
      </c>
      <c r="C25" s="121">
        <v>0.97759640216827393</v>
      </c>
      <c r="D25" s="121">
        <v>0.61331874132156372</v>
      </c>
      <c r="E25" s="121">
        <v>0.46483209729194641</v>
      </c>
      <c r="F25" s="121">
        <v>0.23885451257228851</v>
      </c>
      <c r="G25" s="121">
        <v>0.18033178150653839</v>
      </c>
      <c r="H25" s="121">
        <v>9.4849303364753723E-2</v>
      </c>
      <c r="I25" s="121">
        <v>3.4283604472875595E-2</v>
      </c>
    </row>
    <row r="26" spans="1:9" x14ac:dyDescent="0.25">
      <c r="A26" s="121">
        <v>1986</v>
      </c>
      <c r="B26" s="121">
        <v>1</v>
      </c>
      <c r="C26" s="121">
        <v>0.97797667980194092</v>
      </c>
      <c r="D26" s="121">
        <v>0.61259377002716064</v>
      </c>
      <c r="E26" s="121">
        <v>0.46532875299453735</v>
      </c>
      <c r="F26" s="121">
        <v>0.23992305994033813</v>
      </c>
      <c r="G26" s="121">
        <v>0.18034452199935913</v>
      </c>
      <c r="H26" s="121">
        <v>9.2911355197429657E-2</v>
      </c>
      <c r="I26" s="121">
        <v>3.5027176141738892E-2</v>
      </c>
    </row>
    <row r="27" spans="1:9" x14ac:dyDescent="0.25">
      <c r="A27" s="121">
        <v>1987</v>
      </c>
      <c r="B27" s="121">
        <v>1</v>
      </c>
      <c r="C27" s="121">
        <v>0.97593063116073608</v>
      </c>
      <c r="D27" s="121">
        <v>0.62185108661651611</v>
      </c>
      <c r="E27" s="121">
        <v>0.4786226749420166</v>
      </c>
      <c r="F27" s="121">
        <v>0.25339949131011963</v>
      </c>
      <c r="G27" s="121">
        <v>0.1915908008813858</v>
      </c>
      <c r="H27" s="121">
        <v>9.9072538316249847E-2</v>
      </c>
      <c r="I27" s="121">
        <v>3.7802085280418396E-2</v>
      </c>
    </row>
    <row r="28" spans="1:9" x14ac:dyDescent="0.25">
      <c r="A28" s="121">
        <v>1988</v>
      </c>
      <c r="B28" s="121">
        <v>1</v>
      </c>
      <c r="C28" s="121">
        <v>0.97703438997268677</v>
      </c>
      <c r="D28" s="121">
        <v>0.63293731212615967</v>
      </c>
      <c r="E28" s="121">
        <v>0.49221399426460266</v>
      </c>
      <c r="F28" s="121">
        <v>0.2718970775604248</v>
      </c>
      <c r="G28" s="121">
        <v>0.21089421212673187</v>
      </c>
      <c r="H28" s="121">
        <v>0.11560571193695068</v>
      </c>
      <c r="I28" s="121">
        <v>4.6767685562372208E-2</v>
      </c>
    </row>
    <row r="29" spans="1:9" x14ac:dyDescent="0.25">
      <c r="A29" s="121">
        <v>1989</v>
      </c>
      <c r="B29" s="121">
        <v>1</v>
      </c>
      <c r="C29" s="121">
        <v>0.97623687982559204</v>
      </c>
      <c r="D29" s="121">
        <v>0.63322693109512329</v>
      </c>
      <c r="E29" s="121">
        <v>0.4926379919052124</v>
      </c>
      <c r="F29" s="121">
        <v>0.27297872304916382</v>
      </c>
      <c r="G29" s="121">
        <v>0.21048341691493988</v>
      </c>
      <c r="H29" s="121">
        <v>0.11335055530071259</v>
      </c>
      <c r="I29" s="121">
        <v>4.565000906586647E-2</v>
      </c>
    </row>
    <row r="30" spans="1:9" x14ac:dyDescent="0.25">
      <c r="A30" s="121">
        <v>1990</v>
      </c>
      <c r="B30" s="121">
        <v>1</v>
      </c>
      <c r="C30" s="121">
        <v>0.97805863618850708</v>
      </c>
      <c r="D30" s="121">
        <v>0.63551157712936401</v>
      </c>
      <c r="E30" s="121">
        <v>0.49497252702713013</v>
      </c>
      <c r="F30" s="121">
        <v>0.27434933185577393</v>
      </c>
      <c r="G30" s="121">
        <v>0.21222284436225891</v>
      </c>
      <c r="H30" s="121">
        <v>0.11485228687524796</v>
      </c>
      <c r="I30" s="121">
        <v>4.6313371509313583E-2</v>
      </c>
    </row>
    <row r="31" spans="1:9" x14ac:dyDescent="0.25">
      <c r="A31" s="121">
        <v>1991</v>
      </c>
      <c r="B31" s="121">
        <v>1</v>
      </c>
      <c r="C31" s="121">
        <v>0.97849798202514648</v>
      </c>
      <c r="D31" s="121">
        <v>0.63493615388870239</v>
      </c>
      <c r="E31" s="121">
        <v>0.49382826685905457</v>
      </c>
      <c r="F31" s="121">
        <v>0.26877909898757935</v>
      </c>
      <c r="G31" s="121">
        <v>0.20597770810127258</v>
      </c>
      <c r="H31" s="121">
        <v>0.11066571623086929</v>
      </c>
      <c r="I31" s="121">
        <v>4.4516026973724365E-2</v>
      </c>
    </row>
    <row r="32" spans="1:9" x14ac:dyDescent="0.25">
      <c r="A32" s="121">
        <v>1992</v>
      </c>
      <c r="B32" s="121">
        <v>1</v>
      </c>
      <c r="C32" s="121">
        <v>0.98103785514831543</v>
      </c>
      <c r="D32" s="121">
        <v>0.65109467506408691</v>
      </c>
      <c r="E32" s="121">
        <v>0.5117916464805603</v>
      </c>
      <c r="F32" s="121">
        <v>0.28612715005874634</v>
      </c>
      <c r="G32" s="121">
        <v>0.22162853181362152</v>
      </c>
      <c r="H32" s="121">
        <v>0.12288793921470642</v>
      </c>
      <c r="I32" s="121">
        <v>5.1899734884500504E-2</v>
      </c>
    </row>
    <row r="33" spans="1:9" x14ac:dyDescent="0.25">
      <c r="A33" s="121">
        <v>1993</v>
      </c>
      <c r="B33" s="121">
        <v>1</v>
      </c>
      <c r="C33" s="121">
        <v>0.98236733675003052</v>
      </c>
      <c r="D33" s="121">
        <v>0.65483659505844116</v>
      </c>
      <c r="E33" s="121">
        <v>0.51529961824417114</v>
      </c>
      <c r="F33" s="121">
        <v>0.28838932514190674</v>
      </c>
      <c r="G33" s="121">
        <v>0.2240111231803894</v>
      </c>
      <c r="H33" s="121">
        <v>0.12509173154830933</v>
      </c>
      <c r="I33" s="121">
        <v>5.4216243326663971E-2</v>
      </c>
    </row>
    <row r="34" spans="1:9" x14ac:dyDescent="0.25">
      <c r="A34" s="121">
        <v>1994</v>
      </c>
      <c r="B34" s="121">
        <v>1</v>
      </c>
      <c r="C34" s="121">
        <v>0.98426264524459839</v>
      </c>
      <c r="D34" s="121">
        <v>0.65545535087585449</v>
      </c>
      <c r="E34" s="121">
        <v>0.51556676626205444</v>
      </c>
      <c r="F34" s="121">
        <v>0.2884184718132019</v>
      </c>
      <c r="G34" s="121">
        <v>0.2243817001581192</v>
      </c>
      <c r="H34" s="121">
        <v>0.1256357878446579</v>
      </c>
      <c r="I34" s="121">
        <v>5.4223377257585526E-2</v>
      </c>
    </row>
    <row r="35" spans="1:9" x14ac:dyDescent="0.25">
      <c r="A35" s="121">
        <v>1995</v>
      </c>
      <c r="B35" s="121">
        <v>1</v>
      </c>
      <c r="C35" s="121">
        <v>0.98631250858306885</v>
      </c>
      <c r="D35" s="121">
        <v>0.65899664163589478</v>
      </c>
      <c r="E35" s="121">
        <v>0.51811814308166504</v>
      </c>
      <c r="F35" s="121">
        <v>0.29140868782997131</v>
      </c>
      <c r="G35" s="121">
        <v>0.22754710912704468</v>
      </c>
      <c r="H35" s="121">
        <v>0.1284230649471283</v>
      </c>
      <c r="I35" s="121">
        <v>5.5277049541473389E-2</v>
      </c>
    </row>
    <row r="36" spans="1:9" x14ac:dyDescent="0.25">
      <c r="A36" s="121">
        <v>1996</v>
      </c>
      <c r="B36" s="121">
        <v>1</v>
      </c>
      <c r="C36" s="121">
        <v>0.98759269714355469</v>
      </c>
      <c r="D36" s="121">
        <v>0.66410183906555176</v>
      </c>
      <c r="E36" s="121">
        <v>0.52519851922988892</v>
      </c>
      <c r="F36" s="121">
        <v>0.30021190643310547</v>
      </c>
      <c r="G36" s="121">
        <v>0.2362537682056427</v>
      </c>
      <c r="H36" s="121">
        <v>0.13658328354358673</v>
      </c>
      <c r="I36" s="121">
        <v>6.1005871742963791E-2</v>
      </c>
    </row>
    <row r="37" spans="1:9" x14ac:dyDescent="0.25">
      <c r="A37" s="121">
        <v>1997</v>
      </c>
      <c r="B37" s="121">
        <v>1</v>
      </c>
      <c r="C37" s="121">
        <v>0.99002474546432495</v>
      </c>
      <c r="D37" s="121">
        <v>0.66985368728637695</v>
      </c>
      <c r="E37" s="121">
        <v>0.53323757648468018</v>
      </c>
      <c r="F37" s="121">
        <v>0.30972751975059509</v>
      </c>
      <c r="G37" s="121">
        <v>0.24674075841903687</v>
      </c>
      <c r="H37" s="121">
        <v>0.14476895332336426</v>
      </c>
      <c r="I37" s="121">
        <v>6.4178124070167542E-2</v>
      </c>
    </row>
    <row r="38" spans="1:9" x14ac:dyDescent="0.25">
      <c r="A38" s="121">
        <v>1998</v>
      </c>
      <c r="B38" s="121">
        <v>1</v>
      </c>
      <c r="C38" s="121">
        <v>0.9904024600982666</v>
      </c>
      <c r="D38" s="121">
        <v>0.68000549077987671</v>
      </c>
      <c r="E38" s="121">
        <v>0.54775279760360718</v>
      </c>
      <c r="F38" s="121">
        <v>0.32616207003593445</v>
      </c>
      <c r="G38" s="121">
        <v>0.26101627945899963</v>
      </c>
      <c r="H38" s="121">
        <v>0.15658175945281982</v>
      </c>
      <c r="I38" s="121">
        <v>7.1364022791385651E-2</v>
      </c>
    </row>
    <row r="39" spans="1:9" x14ac:dyDescent="0.25">
      <c r="A39" s="121">
        <v>1999</v>
      </c>
      <c r="B39" s="121">
        <v>1</v>
      </c>
      <c r="C39" s="121">
        <v>0.98947256803512573</v>
      </c>
      <c r="D39" s="121">
        <v>0.68638652563095093</v>
      </c>
      <c r="E39" s="121">
        <v>0.55832356214523315</v>
      </c>
      <c r="F39" s="121">
        <v>0.33898767828941345</v>
      </c>
      <c r="G39" s="121">
        <v>0.27312681078910828</v>
      </c>
      <c r="H39" s="121">
        <v>0.16543908417224884</v>
      </c>
      <c r="I39" s="121">
        <v>7.6778188347816467E-2</v>
      </c>
    </row>
    <row r="40" spans="1:9" x14ac:dyDescent="0.25">
      <c r="A40" s="121">
        <v>2000</v>
      </c>
      <c r="B40" s="121">
        <v>1</v>
      </c>
      <c r="C40" s="121">
        <v>0.98963409662246704</v>
      </c>
      <c r="D40" s="121">
        <v>0.68791663646697998</v>
      </c>
      <c r="E40" s="121">
        <v>0.56063324213027954</v>
      </c>
      <c r="F40" s="121">
        <v>0.34438925981521606</v>
      </c>
      <c r="G40" s="121">
        <v>0.27939257025718689</v>
      </c>
      <c r="H40" s="121">
        <v>0.17150825262069702</v>
      </c>
      <c r="I40" s="121">
        <v>8.2078874111175537E-2</v>
      </c>
    </row>
    <row r="41" spans="1:9" x14ac:dyDescent="0.25">
      <c r="A41" s="121">
        <v>2001</v>
      </c>
      <c r="B41" s="121">
        <v>1</v>
      </c>
      <c r="C41" s="121">
        <v>0.99026328325271606</v>
      </c>
      <c r="D41" s="121">
        <v>0.67823910713195801</v>
      </c>
      <c r="E41" s="121">
        <v>0.54888623952865601</v>
      </c>
      <c r="F41" s="121">
        <v>0.33367016911506653</v>
      </c>
      <c r="G41" s="121">
        <v>0.26994362473487854</v>
      </c>
      <c r="H41" s="121">
        <v>0.1666804701089859</v>
      </c>
      <c r="I41" s="121">
        <v>8.0940790474414825E-2</v>
      </c>
    </row>
    <row r="42" spans="1:9" x14ac:dyDescent="0.25">
      <c r="A42" s="121">
        <v>2002</v>
      </c>
      <c r="B42" s="121">
        <v>1</v>
      </c>
      <c r="C42" s="121">
        <v>0.9914667010307312</v>
      </c>
      <c r="D42" s="121">
        <v>0.678139328956604</v>
      </c>
      <c r="E42" s="121">
        <v>0.54502785205841064</v>
      </c>
      <c r="F42" s="121">
        <v>0.32273638248443604</v>
      </c>
      <c r="G42" s="121">
        <v>0.25779220461845398</v>
      </c>
      <c r="H42" s="121">
        <v>0.15368631482124329</v>
      </c>
      <c r="I42" s="121">
        <v>7.2302460670471191E-2</v>
      </c>
    </row>
    <row r="43" spans="1:9" x14ac:dyDescent="0.25">
      <c r="A43" s="121">
        <v>2003</v>
      </c>
      <c r="B43" s="121">
        <v>1</v>
      </c>
      <c r="C43" s="121">
        <v>0.99270510673522949</v>
      </c>
      <c r="D43" s="121">
        <v>0.67930328845977783</v>
      </c>
      <c r="E43" s="121">
        <v>0.54559105634689331</v>
      </c>
      <c r="F43" s="121">
        <v>0.32154202461242676</v>
      </c>
      <c r="G43" s="121">
        <v>0.25656554102897644</v>
      </c>
      <c r="H43" s="121">
        <v>0.15243235230445862</v>
      </c>
      <c r="I43" s="121">
        <v>7.1919083595275879E-2</v>
      </c>
    </row>
    <row r="44" spans="1:9" x14ac:dyDescent="0.25">
      <c r="A44" s="121">
        <v>2004</v>
      </c>
      <c r="B44" s="121">
        <v>1</v>
      </c>
      <c r="C44" s="121">
        <v>0.99210381507873535</v>
      </c>
      <c r="D44" s="121">
        <v>0.68596625328063965</v>
      </c>
      <c r="E44" s="121">
        <v>0.55474120378494263</v>
      </c>
      <c r="F44" s="121">
        <v>0.3317272961139679</v>
      </c>
      <c r="G44" s="121">
        <v>0.26658305525779724</v>
      </c>
      <c r="H44" s="121">
        <v>0.16054266691207886</v>
      </c>
      <c r="I44" s="121">
        <v>7.6093129813671112E-2</v>
      </c>
    </row>
    <row r="45" spans="1:9" x14ac:dyDescent="0.25">
      <c r="A45" s="121">
        <v>2005</v>
      </c>
      <c r="B45" s="121">
        <v>1</v>
      </c>
      <c r="C45" s="121">
        <v>0.99154430627822876</v>
      </c>
      <c r="D45" s="121">
        <v>0.68513649702072144</v>
      </c>
      <c r="E45" s="121">
        <v>0.55466049909591675</v>
      </c>
      <c r="F45" s="121">
        <v>0.33536142110824585</v>
      </c>
      <c r="G45" s="121">
        <v>0.27106231451034546</v>
      </c>
      <c r="H45" s="121">
        <v>0.16554485261440277</v>
      </c>
      <c r="I45" s="121">
        <v>7.8491866588592529E-2</v>
      </c>
    </row>
    <row r="46" spans="1:9" x14ac:dyDescent="0.25">
      <c r="A46" s="121">
        <v>2006</v>
      </c>
      <c r="B46" s="121">
        <v>1</v>
      </c>
      <c r="C46" s="121">
        <v>0.99357795715332031</v>
      </c>
      <c r="D46" s="121">
        <v>0.6890028715133667</v>
      </c>
      <c r="E46" s="121">
        <v>0.56005263328552246</v>
      </c>
      <c r="F46" s="121">
        <v>0.34085538983345032</v>
      </c>
      <c r="G46" s="121">
        <v>0.27592432498931885</v>
      </c>
      <c r="H46" s="121">
        <v>0.16885828971862793</v>
      </c>
      <c r="I46" s="121">
        <v>8.023621141910553E-2</v>
      </c>
    </row>
    <row r="47" spans="1:9" x14ac:dyDescent="0.25">
      <c r="A47" s="121">
        <v>2007</v>
      </c>
      <c r="B47" s="121">
        <v>1</v>
      </c>
      <c r="C47" s="121">
        <v>0.9987824559211731</v>
      </c>
      <c r="D47" s="121">
        <v>0.69793754816055298</v>
      </c>
      <c r="E47" s="121">
        <v>0.56997126340866089</v>
      </c>
      <c r="F47" s="121">
        <v>0.35102301836013794</v>
      </c>
      <c r="G47" s="121">
        <v>0.28537836670875549</v>
      </c>
      <c r="H47" s="121">
        <v>0.1778857558965683</v>
      </c>
      <c r="I47" s="121">
        <v>8.8140934705734253E-2</v>
      </c>
    </row>
    <row r="48" spans="1:9" x14ac:dyDescent="0.25">
      <c r="A48" s="121">
        <v>2008</v>
      </c>
      <c r="B48" s="121">
        <v>1</v>
      </c>
      <c r="C48" s="121">
        <v>1.0123378038406372</v>
      </c>
      <c r="D48" s="121">
        <v>0.72764527797698975</v>
      </c>
      <c r="E48" s="121">
        <v>0.59812027215957642</v>
      </c>
      <c r="F48" s="121">
        <v>0.37380713224411011</v>
      </c>
      <c r="G48" s="121">
        <v>0.30538198351860046</v>
      </c>
      <c r="H48" s="121">
        <v>0.19181670248508453</v>
      </c>
      <c r="I48" s="121">
        <v>9.665350615978241E-2</v>
      </c>
    </row>
    <row r="49" spans="1:9" x14ac:dyDescent="0.25">
      <c r="A49" s="121">
        <v>2009</v>
      </c>
      <c r="B49" s="121">
        <v>1</v>
      </c>
      <c r="C49" s="121">
        <v>1.019722580909729</v>
      </c>
      <c r="D49" s="121">
        <v>0.73640120029449463</v>
      </c>
      <c r="E49" s="121">
        <v>0.60336130857467651</v>
      </c>
      <c r="F49" s="121">
        <v>0.37343549728393555</v>
      </c>
      <c r="G49" s="121">
        <v>0.30453076958656311</v>
      </c>
      <c r="H49" s="121">
        <v>0.19158045947551727</v>
      </c>
      <c r="I49" s="121">
        <v>0.10095978528261185</v>
      </c>
    </row>
    <row r="50" spans="1:9" x14ac:dyDescent="0.25">
      <c r="A50" s="121">
        <v>2010</v>
      </c>
      <c r="B50" s="121">
        <v>1</v>
      </c>
      <c r="C50" s="121">
        <v>1.0162736177444458</v>
      </c>
      <c r="D50" s="121">
        <v>0.74184870719909668</v>
      </c>
      <c r="E50" s="121">
        <v>0.61401140689849854</v>
      </c>
      <c r="F50" s="121">
        <v>0.39008846879005432</v>
      </c>
      <c r="G50" s="121">
        <v>0.32256594300270081</v>
      </c>
      <c r="H50" s="121">
        <v>0.21108418703079224</v>
      </c>
      <c r="I50" s="121">
        <v>0.11451960355043411</v>
      </c>
    </row>
    <row r="51" spans="1:9" x14ac:dyDescent="0.25">
      <c r="A51" s="121">
        <v>2011</v>
      </c>
      <c r="B51" s="121">
        <v>1</v>
      </c>
      <c r="C51" s="121">
        <v>1.0144094228744507</v>
      </c>
      <c r="D51" s="121">
        <v>0.74125665426254272</v>
      </c>
      <c r="E51" s="121">
        <v>0.61339515447616577</v>
      </c>
      <c r="F51" s="121">
        <v>0.38828861713409424</v>
      </c>
      <c r="G51" s="121">
        <v>0.32004883885383606</v>
      </c>
      <c r="H51" s="121">
        <v>0.2056305855512619</v>
      </c>
      <c r="I51" s="121">
        <v>0.1058233305811882</v>
      </c>
    </row>
    <row r="52" spans="1:9" x14ac:dyDescent="0.25">
      <c r="A52" s="121">
        <v>2012</v>
      </c>
      <c r="B52" s="121">
        <v>1</v>
      </c>
      <c r="C52" s="121">
        <v>1.0104148387908936</v>
      </c>
      <c r="D52" s="121">
        <v>0.74458694458007813</v>
      </c>
      <c r="E52" s="121">
        <v>0.62095856666564941</v>
      </c>
      <c r="F52" s="121">
        <v>0.40098366141319275</v>
      </c>
      <c r="G52" s="121">
        <v>0.33270052075386047</v>
      </c>
      <c r="H52" s="121">
        <v>0.21664883196353912</v>
      </c>
      <c r="I52" s="121">
        <v>0.11338771134614944</v>
      </c>
    </row>
    <row r="53" spans="1:9" x14ac:dyDescent="0.25">
      <c r="A53" s="121">
        <v>2013</v>
      </c>
      <c r="B53" s="121">
        <v>1</v>
      </c>
      <c r="C53" s="121">
        <v>1.004797101020813</v>
      </c>
      <c r="D53" s="121">
        <v>0.73200923204421997</v>
      </c>
      <c r="E53" s="121">
        <v>0.60622531175613403</v>
      </c>
      <c r="F53" s="121">
        <v>0.38276690244674683</v>
      </c>
      <c r="G53" s="121">
        <v>0.31431308388710022</v>
      </c>
      <c r="H53" s="121">
        <v>0.20253829658031464</v>
      </c>
      <c r="I53" s="121">
        <v>0.10665828734636307</v>
      </c>
    </row>
    <row r="54" spans="1:9" x14ac:dyDescent="0.25">
      <c r="A54" s="121">
        <v>2014</v>
      </c>
      <c r="B54" s="121">
        <v>1</v>
      </c>
      <c r="C54" s="121">
        <v>1.0015689134597778</v>
      </c>
      <c r="D54" s="121">
        <v>0.72951090335845947</v>
      </c>
      <c r="E54" s="121">
        <v>0.60525482892990112</v>
      </c>
      <c r="F54" s="121">
        <v>0.38519191741943359</v>
      </c>
      <c r="G54" s="121">
        <v>0.31713172793388367</v>
      </c>
      <c r="H54" s="121">
        <v>0.20428949594497681</v>
      </c>
      <c r="I54" s="121">
        <v>0.10697130858898163</v>
      </c>
    </row>
    <row r="55" spans="1:9" x14ac:dyDescent="0.25">
      <c r="A55" s="121">
        <v>2015</v>
      </c>
      <c r="B55" s="121">
        <v>1</v>
      </c>
      <c r="C55" s="121">
        <v>1.0005149841308594</v>
      </c>
      <c r="D55" s="121">
        <v>0.72899192571640015</v>
      </c>
      <c r="E55" s="121">
        <v>0.60607022047042847</v>
      </c>
      <c r="F55" s="121">
        <v>0.38704586029052734</v>
      </c>
      <c r="G55" s="121">
        <v>0.31911101937294006</v>
      </c>
      <c r="H55" s="121">
        <v>0.20625361800193787</v>
      </c>
      <c r="I55" s="121">
        <v>0.10752847790718079</v>
      </c>
    </row>
    <row r="56" spans="1:9" x14ac:dyDescent="0.25">
      <c r="A56" s="121">
        <v>2016</v>
      </c>
      <c r="B56" s="121">
        <v>1</v>
      </c>
      <c r="C56" s="121">
        <v>1.000004768371582</v>
      </c>
      <c r="D56" s="121">
        <v>0.7275276780128479</v>
      </c>
      <c r="E56" s="121">
        <v>0.60449731349945068</v>
      </c>
      <c r="F56" s="121">
        <v>0.38773906230926514</v>
      </c>
      <c r="G56" s="121">
        <v>0.32063472270965576</v>
      </c>
      <c r="H56" s="121">
        <v>0.20902839303016663</v>
      </c>
      <c r="I56" s="121">
        <v>0.11158760637044907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56"/>
  <sheetViews>
    <sheetView workbookViewId="0">
      <pane xSplit="1" ySplit="1" topLeftCell="B2" activePane="bottomRight" state="frozen"/>
      <selection pane="topRight" activeCell="B1" sqref="B1"/>
      <selection pane="bottomLeft" activeCell="A2" sqref="A2"/>
      <selection pane="bottomRight" activeCell="A5" sqref="A5:XFD5"/>
    </sheetView>
  </sheetViews>
  <sheetFormatPr defaultColWidth="7.5546875" defaultRowHeight="15" x14ac:dyDescent="0.25"/>
  <cols>
    <col min="1" max="16384" width="7.5546875" style="121"/>
  </cols>
  <sheetData>
    <row r="1" spans="1:9" x14ac:dyDescent="0.25">
      <c r="A1" s="121" t="s">
        <v>57</v>
      </c>
      <c r="B1" s="121" t="s">
        <v>56</v>
      </c>
      <c r="C1" s="121" t="s">
        <v>55</v>
      </c>
      <c r="D1" s="121" t="s">
        <v>54</v>
      </c>
      <c r="E1" s="121" t="s">
        <v>53</v>
      </c>
      <c r="F1" s="121" t="s">
        <v>52</v>
      </c>
      <c r="G1" s="121" t="s">
        <v>51</v>
      </c>
      <c r="H1" s="121" t="s">
        <v>50</v>
      </c>
      <c r="I1" s="121" t="s">
        <v>49</v>
      </c>
    </row>
    <row r="2" spans="1:9" x14ac:dyDescent="0.25">
      <c r="A2" s="121">
        <v>1962</v>
      </c>
      <c r="B2" s="121">
        <v>1</v>
      </c>
      <c r="C2" s="121">
        <v>0.99423927068710327</v>
      </c>
      <c r="D2" s="121">
        <v>0.73443502187728882</v>
      </c>
      <c r="E2" s="121">
        <v>0.58388209342956543</v>
      </c>
      <c r="F2" s="121">
        <v>0.30446407198905945</v>
      </c>
      <c r="G2" s="121">
        <v>0.22628094255924225</v>
      </c>
      <c r="H2" s="121">
        <v>0.11441165953874588</v>
      </c>
      <c r="I2" s="121">
        <v>4.3485663831233978E-2</v>
      </c>
    </row>
    <row r="4" spans="1:9" x14ac:dyDescent="0.25">
      <c r="A4" s="121">
        <v>1964</v>
      </c>
      <c r="B4" s="121">
        <v>1</v>
      </c>
      <c r="C4" s="121">
        <v>0.99595171213150024</v>
      </c>
      <c r="D4" s="121">
        <v>0.73393994569778442</v>
      </c>
      <c r="E4" s="121">
        <v>0.5819694995880127</v>
      </c>
      <c r="F4" s="121">
        <v>0.30311432480812073</v>
      </c>
      <c r="G4" s="121">
        <v>0.22569359838962555</v>
      </c>
      <c r="H4" s="121">
        <v>0.11670642346143723</v>
      </c>
      <c r="I4" s="121">
        <v>4.6282064169645309E-2</v>
      </c>
    </row>
    <row r="6" spans="1:9" x14ac:dyDescent="0.25">
      <c r="A6" s="121">
        <v>1966</v>
      </c>
      <c r="B6" s="121">
        <v>1</v>
      </c>
      <c r="C6" s="121">
        <v>0.99578338861465454</v>
      </c>
      <c r="D6" s="121">
        <v>0.72333931922912598</v>
      </c>
      <c r="E6" s="121">
        <v>0.56749951839447021</v>
      </c>
      <c r="F6" s="121">
        <v>0.29762759804725647</v>
      </c>
      <c r="G6" s="121">
        <v>0.22302807867527008</v>
      </c>
      <c r="H6" s="121">
        <v>0.11591027677059174</v>
      </c>
      <c r="I6" s="121">
        <v>4.559924453496933E-2</v>
      </c>
    </row>
    <row r="7" spans="1:9" x14ac:dyDescent="0.25">
      <c r="A7" s="121">
        <v>1967</v>
      </c>
      <c r="B7" s="121">
        <v>1</v>
      </c>
      <c r="C7" s="121">
        <v>1.0008096694946289</v>
      </c>
      <c r="D7" s="121">
        <v>0.7152247428894043</v>
      </c>
      <c r="E7" s="121">
        <v>0.56268274784088135</v>
      </c>
      <c r="F7" s="121">
        <v>0.29435786604881287</v>
      </c>
      <c r="G7" s="121">
        <v>0.21892030537128448</v>
      </c>
      <c r="H7" s="121">
        <v>0.11105379462242126</v>
      </c>
      <c r="I7" s="121">
        <v>4.298841580748558E-2</v>
      </c>
    </row>
    <row r="8" spans="1:9" x14ac:dyDescent="0.25">
      <c r="A8" s="121">
        <v>1968</v>
      </c>
      <c r="B8" s="121">
        <v>1</v>
      </c>
      <c r="C8" s="121">
        <v>0.99779617786407471</v>
      </c>
      <c r="D8" s="121">
        <v>0.72834479808807373</v>
      </c>
      <c r="E8" s="121">
        <v>0.57663720846176147</v>
      </c>
      <c r="F8" s="121">
        <v>0.31124484539031982</v>
      </c>
      <c r="G8" s="121">
        <v>0.23521287739276886</v>
      </c>
      <c r="H8" s="121">
        <v>0.12314689159393311</v>
      </c>
      <c r="I8" s="121">
        <v>4.8984896391630173E-2</v>
      </c>
    </row>
    <row r="9" spans="1:9" x14ac:dyDescent="0.25">
      <c r="A9" s="121">
        <v>1969</v>
      </c>
      <c r="B9" s="121">
        <v>1</v>
      </c>
      <c r="C9" s="121">
        <v>0.99932682514190674</v>
      </c>
      <c r="D9" s="121">
        <v>0.70298647880554199</v>
      </c>
      <c r="E9" s="121">
        <v>0.5510217547416687</v>
      </c>
      <c r="F9" s="121">
        <v>0.2955717146396637</v>
      </c>
      <c r="G9" s="121">
        <v>0.22490975260734558</v>
      </c>
      <c r="H9" s="121">
        <v>0.12154761701822281</v>
      </c>
      <c r="I9" s="121">
        <v>5.1747988909482956E-2</v>
      </c>
    </row>
    <row r="10" spans="1:9" x14ac:dyDescent="0.25">
      <c r="A10" s="121">
        <v>1970</v>
      </c>
      <c r="B10" s="121">
        <v>1</v>
      </c>
      <c r="C10" s="121">
        <v>0.99659323692321777</v>
      </c>
      <c r="D10" s="121">
        <v>0.71776497364044189</v>
      </c>
      <c r="E10" s="121">
        <v>0.56070709228515625</v>
      </c>
      <c r="F10" s="121">
        <v>0.28884917497634888</v>
      </c>
      <c r="G10" s="121">
        <v>0.21300560235977173</v>
      </c>
      <c r="H10" s="121">
        <v>0.10824986547231674</v>
      </c>
      <c r="I10" s="121">
        <v>4.127265140414238E-2</v>
      </c>
    </row>
    <row r="11" spans="1:9" x14ac:dyDescent="0.25">
      <c r="A11" s="121">
        <v>1971</v>
      </c>
      <c r="B11" s="121">
        <v>1</v>
      </c>
      <c r="C11" s="121">
        <v>0.99767941236495972</v>
      </c>
      <c r="D11" s="121">
        <v>0.70301306247711182</v>
      </c>
      <c r="E11" s="121">
        <v>0.55096995830535889</v>
      </c>
      <c r="F11" s="121">
        <v>0.28239446878433228</v>
      </c>
      <c r="G11" s="121">
        <v>0.20921489596366882</v>
      </c>
      <c r="H11" s="121">
        <v>0.10562044382095337</v>
      </c>
      <c r="I11" s="121">
        <v>4.0401581674814224E-2</v>
      </c>
    </row>
    <row r="12" spans="1:9" x14ac:dyDescent="0.25">
      <c r="A12" s="121">
        <v>1972</v>
      </c>
      <c r="B12" s="121">
        <v>1</v>
      </c>
      <c r="C12" s="121">
        <v>0.99511301517486572</v>
      </c>
      <c r="D12" s="121">
        <v>0.71280938386917114</v>
      </c>
      <c r="E12" s="121">
        <v>0.5522533655166626</v>
      </c>
      <c r="F12" s="121">
        <v>0.28058496117591858</v>
      </c>
      <c r="G12" s="121">
        <v>0.20794744789600372</v>
      </c>
      <c r="H12" s="121">
        <v>0.10487914830446243</v>
      </c>
      <c r="I12" s="121">
        <v>4.0766488760709763E-2</v>
      </c>
    </row>
    <row r="13" spans="1:9" x14ac:dyDescent="0.25">
      <c r="A13" s="121">
        <v>1973</v>
      </c>
      <c r="B13" s="121">
        <v>1</v>
      </c>
      <c r="C13" s="121">
        <v>0.99539518356323242</v>
      </c>
      <c r="D13" s="121">
        <v>0.70372688770294189</v>
      </c>
      <c r="E13" s="121">
        <v>0.54201966524124146</v>
      </c>
      <c r="F13" s="121">
        <v>0.2662467360496521</v>
      </c>
      <c r="G13" s="121">
        <v>0.19268807768821716</v>
      </c>
      <c r="H13" s="121">
        <v>9.2069700360298157E-2</v>
      </c>
      <c r="I13" s="121">
        <v>3.3447869122028351E-2</v>
      </c>
    </row>
    <row r="14" spans="1:9" x14ac:dyDescent="0.25">
      <c r="A14" s="121">
        <v>1974</v>
      </c>
      <c r="B14" s="121">
        <v>1</v>
      </c>
      <c r="C14" s="121">
        <v>1.0024125576019287</v>
      </c>
      <c r="D14" s="121">
        <v>0.68597263097763062</v>
      </c>
      <c r="E14" s="121">
        <v>0.52205413579940796</v>
      </c>
      <c r="F14" s="121">
        <v>0.25291210412979126</v>
      </c>
      <c r="G14" s="121">
        <v>0.18170703947544098</v>
      </c>
      <c r="H14" s="121">
        <v>8.4335558116436005E-2</v>
      </c>
      <c r="I14" s="121">
        <v>2.7848048135638237E-2</v>
      </c>
    </row>
    <row r="15" spans="1:9" x14ac:dyDescent="0.25">
      <c r="A15" s="121">
        <v>1975</v>
      </c>
      <c r="B15" s="121">
        <v>1</v>
      </c>
      <c r="C15" s="121">
        <v>0.99590814113616943</v>
      </c>
      <c r="D15" s="121">
        <v>0.68718218803405762</v>
      </c>
      <c r="E15" s="121">
        <v>0.52136272192001343</v>
      </c>
      <c r="F15" s="121">
        <v>0.24745072424411774</v>
      </c>
      <c r="G15" s="121">
        <v>0.17571763694286346</v>
      </c>
      <c r="H15" s="121">
        <v>7.8190654516220093E-2</v>
      </c>
      <c r="I15" s="121">
        <v>2.5689948350191116E-2</v>
      </c>
    </row>
    <row r="16" spans="1:9" x14ac:dyDescent="0.25">
      <c r="A16" s="121">
        <v>1976</v>
      </c>
      <c r="B16" s="121">
        <v>1</v>
      </c>
      <c r="C16" s="121">
        <v>0.99680149555206299</v>
      </c>
      <c r="D16" s="121">
        <v>0.67277395725250244</v>
      </c>
      <c r="E16" s="121">
        <v>0.50790524482727051</v>
      </c>
      <c r="F16" s="121">
        <v>0.2372511625289917</v>
      </c>
      <c r="G16" s="121">
        <v>0.16762988269329071</v>
      </c>
      <c r="H16" s="121">
        <v>7.5577713549137115E-2</v>
      </c>
      <c r="I16" s="121">
        <v>2.5672199204564095E-2</v>
      </c>
    </row>
    <row r="17" spans="1:9" x14ac:dyDescent="0.25">
      <c r="A17" s="121">
        <v>1977</v>
      </c>
      <c r="B17" s="121">
        <v>1</v>
      </c>
      <c r="C17" s="121">
        <v>0.9953073263168335</v>
      </c>
      <c r="D17" s="121">
        <v>0.67986112833023071</v>
      </c>
      <c r="E17" s="121">
        <v>0.51486682891845703</v>
      </c>
      <c r="F17" s="121">
        <v>0.24143204092979431</v>
      </c>
      <c r="G17" s="121">
        <v>0.17061206698417664</v>
      </c>
      <c r="H17" s="121">
        <v>7.7153600752353668E-2</v>
      </c>
      <c r="I17" s="121">
        <v>2.6074009016156197E-2</v>
      </c>
    </row>
    <row r="18" spans="1:9" x14ac:dyDescent="0.25">
      <c r="A18" s="121">
        <v>1978</v>
      </c>
      <c r="B18" s="121">
        <v>1</v>
      </c>
      <c r="C18" s="121">
        <v>0.99834525585174561</v>
      </c>
      <c r="D18" s="121">
        <v>0.65905231237411499</v>
      </c>
      <c r="E18" s="121">
        <v>0.49386224150657654</v>
      </c>
      <c r="F18" s="121">
        <v>0.22916729748249054</v>
      </c>
      <c r="G18" s="121">
        <v>0.16153885424137115</v>
      </c>
      <c r="H18" s="121">
        <v>7.196035236120224E-2</v>
      </c>
      <c r="I18" s="121">
        <v>2.3460354655981064E-2</v>
      </c>
    </row>
    <row r="19" spans="1:9" x14ac:dyDescent="0.25">
      <c r="A19" s="121">
        <v>1979</v>
      </c>
      <c r="B19" s="121">
        <v>1</v>
      </c>
      <c r="C19" s="121">
        <v>0.99600410461425781</v>
      </c>
      <c r="D19" s="121">
        <v>0.67259305715560913</v>
      </c>
      <c r="E19" s="121">
        <v>0.50927948951721191</v>
      </c>
      <c r="F19" s="121">
        <v>0.24302753806114197</v>
      </c>
      <c r="G19" s="121">
        <v>0.17392699420452118</v>
      </c>
      <c r="H19" s="121">
        <v>8.1442229449748993E-2</v>
      </c>
      <c r="I19" s="121">
        <v>2.9227510094642639E-2</v>
      </c>
    </row>
    <row r="20" spans="1:9" x14ac:dyDescent="0.25">
      <c r="A20" s="121">
        <v>1980</v>
      </c>
      <c r="B20" s="121">
        <v>1</v>
      </c>
      <c r="C20" s="121">
        <v>0.99557125568389893</v>
      </c>
      <c r="D20" s="121">
        <v>0.67068582773208618</v>
      </c>
      <c r="E20" s="121">
        <v>0.50785523653030396</v>
      </c>
      <c r="F20" s="121">
        <v>0.24575434625148773</v>
      </c>
      <c r="G20" s="121">
        <v>0.17727133631706238</v>
      </c>
      <c r="H20" s="121">
        <v>8.4347851574420929E-2</v>
      </c>
      <c r="I20" s="121">
        <v>2.9568759724497795E-2</v>
      </c>
    </row>
    <row r="21" spans="1:9" x14ac:dyDescent="0.25">
      <c r="A21" s="121">
        <v>1981</v>
      </c>
      <c r="B21" s="121">
        <v>1</v>
      </c>
      <c r="C21" s="121">
        <v>0.99419325590133667</v>
      </c>
      <c r="D21" s="121">
        <v>0.66709607839584351</v>
      </c>
      <c r="E21" s="121">
        <v>0.50954151153564453</v>
      </c>
      <c r="F21" s="121">
        <v>0.25403201580047607</v>
      </c>
      <c r="G21" s="121">
        <v>0.18686886131763458</v>
      </c>
      <c r="H21" s="121">
        <v>9.2187613248825073E-2</v>
      </c>
      <c r="I21" s="121">
        <v>3.3752862364053726E-2</v>
      </c>
    </row>
    <row r="22" spans="1:9" x14ac:dyDescent="0.25">
      <c r="A22" s="121">
        <v>1982</v>
      </c>
      <c r="B22" s="121">
        <v>1</v>
      </c>
      <c r="C22" s="121">
        <v>0.99076521396636963</v>
      </c>
      <c r="D22" s="121">
        <v>0.65419608354568481</v>
      </c>
      <c r="E22" s="121">
        <v>0.50096797943115234</v>
      </c>
      <c r="F22" s="121">
        <v>0.25603875517845154</v>
      </c>
      <c r="G22" s="121">
        <v>0.19078874588012695</v>
      </c>
      <c r="H22" s="121">
        <v>9.7604192793369293E-2</v>
      </c>
      <c r="I22" s="121">
        <v>3.6412790417671204E-2</v>
      </c>
    </row>
    <row r="23" spans="1:9" x14ac:dyDescent="0.25">
      <c r="A23" s="121">
        <v>1983</v>
      </c>
      <c r="B23" s="121">
        <v>1</v>
      </c>
      <c r="C23" s="121">
        <v>0.98891454935073853</v>
      </c>
      <c r="D23" s="121">
        <v>0.64534944295883179</v>
      </c>
      <c r="E23" s="121">
        <v>0.49052101373672485</v>
      </c>
      <c r="F23" s="121">
        <v>0.2462337464094162</v>
      </c>
      <c r="G23" s="121">
        <v>0.18327181041240692</v>
      </c>
      <c r="H23" s="121">
        <v>9.2778615653514862E-2</v>
      </c>
      <c r="I23" s="121">
        <v>3.4514199942350388E-2</v>
      </c>
    </row>
    <row r="24" spans="1:9" x14ac:dyDescent="0.25">
      <c r="A24" s="121">
        <v>1984</v>
      </c>
      <c r="B24" s="121">
        <v>1</v>
      </c>
      <c r="C24" s="121">
        <v>0.98811310529708862</v>
      </c>
      <c r="D24" s="121">
        <v>0.63920575380325317</v>
      </c>
      <c r="E24" s="121">
        <v>0.48515531420707703</v>
      </c>
      <c r="F24" s="121">
        <v>0.24644310772418976</v>
      </c>
      <c r="G24" s="121">
        <v>0.18453428149223328</v>
      </c>
      <c r="H24" s="121">
        <v>9.5756642520427704E-2</v>
      </c>
      <c r="I24" s="121">
        <v>3.6600522696971893E-2</v>
      </c>
    </row>
    <row r="25" spans="1:9" x14ac:dyDescent="0.25">
      <c r="A25" s="121">
        <v>1985</v>
      </c>
      <c r="B25" s="121">
        <v>1</v>
      </c>
      <c r="C25" s="121">
        <v>0.98650187253952026</v>
      </c>
      <c r="D25" s="121">
        <v>0.63194835186004639</v>
      </c>
      <c r="E25" s="121">
        <v>0.48144268989562988</v>
      </c>
      <c r="F25" s="121">
        <v>0.24726122617721558</v>
      </c>
      <c r="G25" s="121">
        <v>0.18715932965278625</v>
      </c>
      <c r="H25" s="121">
        <v>9.8494917154312134E-2</v>
      </c>
      <c r="I25" s="121">
        <v>3.4343104809522629E-2</v>
      </c>
    </row>
    <row r="26" spans="1:9" x14ac:dyDescent="0.25">
      <c r="A26" s="121">
        <v>1986</v>
      </c>
      <c r="B26" s="121">
        <v>1</v>
      </c>
      <c r="C26" s="121">
        <v>0.98660343885421753</v>
      </c>
      <c r="D26" s="121">
        <v>0.63187706470489502</v>
      </c>
      <c r="E26" s="121">
        <v>0.48227089643478394</v>
      </c>
      <c r="F26" s="121">
        <v>0.24926562607288361</v>
      </c>
      <c r="G26" s="121">
        <v>0.18742720782756805</v>
      </c>
      <c r="H26" s="121">
        <v>9.8539687693119049E-2</v>
      </c>
      <c r="I26" s="121">
        <v>3.66237573325634E-2</v>
      </c>
    </row>
    <row r="27" spans="1:9" x14ac:dyDescent="0.25">
      <c r="A27" s="121">
        <v>1987</v>
      </c>
      <c r="B27" s="121">
        <v>1</v>
      </c>
      <c r="C27" s="121">
        <v>0.98542886972427368</v>
      </c>
      <c r="D27" s="121">
        <v>0.64138281345367432</v>
      </c>
      <c r="E27" s="121">
        <v>0.49559631943702698</v>
      </c>
      <c r="F27" s="121">
        <v>0.26300963759422302</v>
      </c>
      <c r="G27" s="121">
        <v>0.19924198091030121</v>
      </c>
      <c r="H27" s="121">
        <v>0.10350081324577332</v>
      </c>
      <c r="I27" s="121">
        <v>3.9482932537794113E-2</v>
      </c>
    </row>
    <row r="28" spans="1:9" x14ac:dyDescent="0.25">
      <c r="A28" s="121">
        <v>1988</v>
      </c>
      <c r="B28" s="121">
        <v>1</v>
      </c>
      <c r="C28" s="121">
        <v>0.98621910810470581</v>
      </c>
      <c r="D28" s="121">
        <v>0.65410637855529785</v>
      </c>
      <c r="E28" s="121">
        <v>0.51105576753616333</v>
      </c>
      <c r="F28" s="121">
        <v>0.28243979811668396</v>
      </c>
      <c r="G28" s="121">
        <v>0.21913544833660126</v>
      </c>
      <c r="H28" s="121">
        <v>0.12104180455207825</v>
      </c>
      <c r="I28" s="121">
        <v>4.87787164747715E-2</v>
      </c>
    </row>
    <row r="29" spans="1:9" x14ac:dyDescent="0.25">
      <c r="A29" s="121">
        <v>1989</v>
      </c>
      <c r="B29" s="121">
        <v>1</v>
      </c>
      <c r="C29" s="121">
        <v>0.98564910888671875</v>
      </c>
      <c r="D29" s="121">
        <v>0.65513622760772705</v>
      </c>
      <c r="E29" s="121">
        <v>0.51181125640869141</v>
      </c>
      <c r="F29" s="121">
        <v>0.28279945254325867</v>
      </c>
      <c r="G29" s="121">
        <v>0.21863386034965515</v>
      </c>
      <c r="H29" s="121">
        <v>0.11931570619344711</v>
      </c>
      <c r="I29" s="121">
        <v>4.7672811895608902E-2</v>
      </c>
    </row>
    <row r="30" spans="1:9" x14ac:dyDescent="0.25">
      <c r="A30" s="121">
        <v>1990</v>
      </c>
      <c r="B30" s="121">
        <v>1</v>
      </c>
      <c r="C30" s="121">
        <v>0.9875788688659668</v>
      </c>
      <c r="D30" s="121">
        <v>0.65847581624984741</v>
      </c>
      <c r="E30" s="121">
        <v>0.51430422067642212</v>
      </c>
      <c r="F30" s="121">
        <v>0.28520199656486511</v>
      </c>
      <c r="G30" s="121">
        <v>0.221075639128685</v>
      </c>
      <c r="H30" s="121">
        <v>0.12075134366750717</v>
      </c>
      <c r="I30" s="121">
        <v>4.8209115862846375E-2</v>
      </c>
    </row>
    <row r="31" spans="1:9" x14ac:dyDescent="0.25">
      <c r="A31" s="121">
        <v>1991</v>
      </c>
      <c r="B31" s="121">
        <v>1</v>
      </c>
      <c r="C31" s="121">
        <v>0.98765963315963745</v>
      </c>
      <c r="D31" s="121">
        <v>0.65652668476104736</v>
      </c>
      <c r="E31" s="121">
        <v>0.51255649328231812</v>
      </c>
      <c r="F31" s="121">
        <v>0.27977988123893738</v>
      </c>
      <c r="G31" s="121">
        <v>0.21464027464389801</v>
      </c>
      <c r="H31" s="121">
        <v>0.11604539304971695</v>
      </c>
      <c r="I31" s="121">
        <v>4.6504244208335876E-2</v>
      </c>
    </row>
    <row r="32" spans="1:9" x14ac:dyDescent="0.25">
      <c r="A32" s="121">
        <v>1992</v>
      </c>
      <c r="B32" s="121">
        <v>1</v>
      </c>
      <c r="C32" s="121">
        <v>0.98925125598907471</v>
      </c>
      <c r="D32" s="121">
        <v>0.67199027538299561</v>
      </c>
      <c r="E32" s="121">
        <v>0.52972400188446045</v>
      </c>
      <c r="F32" s="121">
        <v>0.29698061943054199</v>
      </c>
      <c r="G32" s="121">
        <v>0.23088838160037994</v>
      </c>
      <c r="H32" s="121">
        <v>0.12805894017219543</v>
      </c>
      <c r="I32" s="121">
        <v>5.392075702548027E-2</v>
      </c>
    </row>
    <row r="33" spans="1:9" x14ac:dyDescent="0.25">
      <c r="A33" s="121">
        <v>1993</v>
      </c>
      <c r="B33" s="121">
        <v>1</v>
      </c>
      <c r="C33" s="121">
        <v>0.9900662899017334</v>
      </c>
      <c r="D33" s="121">
        <v>0.67599570751190186</v>
      </c>
      <c r="E33" s="121">
        <v>0.5337984561920166</v>
      </c>
      <c r="F33" s="121">
        <v>0.29954057931900024</v>
      </c>
      <c r="G33" s="121">
        <v>0.23315832018852234</v>
      </c>
      <c r="H33" s="121">
        <v>0.13031370937824249</v>
      </c>
      <c r="I33" s="121">
        <v>5.6388180702924728E-2</v>
      </c>
    </row>
    <row r="34" spans="1:9" x14ac:dyDescent="0.25">
      <c r="A34" s="121">
        <v>1994</v>
      </c>
      <c r="B34" s="121">
        <v>1</v>
      </c>
      <c r="C34" s="121">
        <v>0.99156510829925537</v>
      </c>
      <c r="D34" s="121">
        <v>0.67736464738845825</v>
      </c>
      <c r="E34" s="121">
        <v>0.5343853235244751</v>
      </c>
      <c r="F34" s="121">
        <v>0.29950457811355591</v>
      </c>
      <c r="G34" s="121">
        <v>0.23394599556922913</v>
      </c>
      <c r="H34" s="121">
        <v>0.13086839020252228</v>
      </c>
      <c r="I34" s="121">
        <v>5.6328248232603073E-2</v>
      </c>
    </row>
    <row r="35" spans="1:9" x14ac:dyDescent="0.25">
      <c r="A35" s="121">
        <v>1995</v>
      </c>
      <c r="B35" s="121">
        <v>1</v>
      </c>
      <c r="C35" s="121">
        <v>0.99317431449890137</v>
      </c>
      <c r="D35" s="121">
        <v>0.67990463972091675</v>
      </c>
      <c r="E35" s="121">
        <v>0.53683733940124512</v>
      </c>
      <c r="F35" s="121">
        <v>0.30256086587905884</v>
      </c>
      <c r="G35" s="121">
        <v>0.23652629554271698</v>
      </c>
      <c r="H35" s="121">
        <v>0.13356208801269531</v>
      </c>
      <c r="I35" s="121">
        <v>5.7447105646133423E-2</v>
      </c>
    </row>
    <row r="36" spans="1:9" x14ac:dyDescent="0.25">
      <c r="A36" s="121">
        <v>1996</v>
      </c>
      <c r="B36" s="121">
        <v>1</v>
      </c>
      <c r="C36" s="121">
        <v>0.99469107389450073</v>
      </c>
      <c r="D36" s="121">
        <v>0.68399143218994141</v>
      </c>
      <c r="E36" s="121">
        <v>0.54293179512023926</v>
      </c>
      <c r="F36" s="121">
        <v>0.31127521395683289</v>
      </c>
      <c r="G36" s="121">
        <v>0.24558906257152557</v>
      </c>
      <c r="H36" s="121">
        <v>0.1423182338476181</v>
      </c>
      <c r="I36" s="121">
        <v>6.3633941113948822E-2</v>
      </c>
    </row>
    <row r="37" spans="1:9" x14ac:dyDescent="0.25">
      <c r="A37" s="121">
        <v>1997</v>
      </c>
      <c r="B37" s="121">
        <v>1</v>
      </c>
      <c r="C37" s="121">
        <v>0.99668979644775391</v>
      </c>
      <c r="D37" s="121">
        <v>0.68949103355407715</v>
      </c>
      <c r="E37" s="121">
        <v>0.55055916309356689</v>
      </c>
      <c r="F37" s="121">
        <v>0.32124289870262146</v>
      </c>
      <c r="G37" s="121">
        <v>0.25583580136299133</v>
      </c>
      <c r="H37" s="121">
        <v>0.15127141773700714</v>
      </c>
      <c r="I37" s="121">
        <v>6.7156501114368439E-2</v>
      </c>
    </row>
    <row r="38" spans="1:9" x14ac:dyDescent="0.25">
      <c r="A38" s="121">
        <v>1998</v>
      </c>
      <c r="B38" s="121">
        <v>1</v>
      </c>
      <c r="C38" s="121">
        <v>0.99730557203292847</v>
      </c>
      <c r="D38" s="121">
        <v>0.69797718524932861</v>
      </c>
      <c r="E38" s="121">
        <v>0.56404894590377808</v>
      </c>
      <c r="F38" s="121">
        <v>0.3379991352558136</v>
      </c>
      <c r="G38" s="121">
        <v>0.27072194218635559</v>
      </c>
      <c r="H38" s="121">
        <v>0.16307581961154938</v>
      </c>
      <c r="I38" s="121">
        <v>7.4600383639335632E-2</v>
      </c>
    </row>
    <row r="39" spans="1:9" x14ac:dyDescent="0.25">
      <c r="A39" s="121">
        <v>1999</v>
      </c>
      <c r="B39" s="121">
        <v>1</v>
      </c>
      <c r="C39" s="121">
        <v>0.99614202976226807</v>
      </c>
      <c r="D39" s="121">
        <v>0.70427083969116211</v>
      </c>
      <c r="E39" s="121">
        <v>0.57390010356903076</v>
      </c>
      <c r="F39" s="121">
        <v>0.35132023692131042</v>
      </c>
      <c r="G39" s="121">
        <v>0.2834446132183075</v>
      </c>
      <c r="H39" s="121">
        <v>0.17285516858100891</v>
      </c>
      <c r="I39" s="121">
        <v>8.0315887928009033E-2</v>
      </c>
    </row>
    <row r="40" spans="1:9" x14ac:dyDescent="0.25">
      <c r="A40" s="121">
        <v>2000</v>
      </c>
      <c r="B40" s="121">
        <v>1</v>
      </c>
      <c r="C40" s="121">
        <v>0.99627542495727539</v>
      </c>
      <c r="D40" s="121">
        <v>0.70690649747848511</v>
      </c>
      <c r="E40" s="121">
        <v>0.57808750867843628</v>
      </c>
      <c r="F40" s="121">
        <v>0.35750266909599304</v>
      </c>
      <c r="G40" s="121">
        <v>0.29011788964271545</v>
      </c>
      <c r="H40" s="121">
        <v>0.17882794141769409</v>
      </c>
      <c r="I40" s="121">
        <v>8.6095273494720459E-2</v>
      </c>
    </row>
    <row r="41" spans="1:9" x14ac:dyDescent="0.25">
      <c r="A41" s="121">
        <v>2001</v>
      </c>
      <c r="B41" s="121">
        <v>1</v>
      </c>
      <c r="C41" s="121">
        <v>0.99754035472869873</v>
      </c>
      <c r="D41" s="121">
        <v>0.69921141862869263</v>
      </c>
      <c r="E41" s="121">
        <v>0.56700742244720459</v>
      </c>
      <c r="F41" s="121">
        <v>0.346029132604599</v>
      </c>
      <c r="G41" s="121">
        <v>0.28043156862258911</v>
      </c>
      <c r="H41" s="121">
        <v>0.17338523268699646</v>
      </c>
      <c r="I41" s="121">
        <v>8.3896979689598083E-2</v>
      </c>
    </row>
    <row r="42" spans="1:9" x14ac:dyDescent="0.25">
      <c r="A42" s="121">
        <v>2002</v>
      </c>
      <c r="B42" s="121">
        <v>1</v>
      </c>
      <c r="C42" s="121">
        <v>0.99845719337463379</v>
      </c>
      <c r="D42" s="121">
        <v>0.70014983415603638</v>
      </c>
      <c r="E42" s="121">
        <v>0.56468522548675537</v>
      </c>
      <c r="F42" s="121">
        <v>0.33542156219482422</v>
      </c>
      <c r="G42" s="121">
        <v>0.26813006401062012</v>
      </c>
      <c r="H42" s="121">
        <v>0.16039279103279114</v>
      </c>
      <c r="I42" s="121">
        <v>7.5328491628170013E-2</v>
      </c>
    </row>
    <row r="43" spans="1:9" x14ac:dyDescent="0.25">
      <c r="A43" s="121">
        <v>2003</v>
      </c>
      <c r="B43" s="121">
        <v>1</v>
      </c>
      <c r="C43" s="121">
        <v>0.99890792369842529</v>
      </c>
      <c r="D43" s="121">
        <v>0.70157134532928467</v>
      </c>
      <c r="E43" s="121">
        <v>0.56559079885482788</v>
      </c>
      <c r="F43" s="121">
        <v>0.33625128865242004</v>
      </c>
      <c r="G43" s="121">
        <v>0.26820081472396851</v>
      </c>
      <c r="H43" s="121">
        <v>0.1601383239030838</v>
      </c>
      <c r="I43" s="121">
        <v>7.5256586074829102E-2</v>
      </c>
    </row>
    <row r="44" spans="1:9" x14ac:dyDescent="0.25">
      <c r="A44" s="121">
        <v>2004</v>
      </c>
      <c r="B44" s="121">
        <v>1</v>
      </c>
      <c r="C44" s="121">
        <v>0.99827897548675537</v>
      </c>
      <c r="D44" s="121">
        <v>0.70833349227905273</v>
      </c>
      <c r="E44" s="121">
        <v>0.57472926378250122</v>
      </c>
      <c r="F44" s="121">
        <v>0.34727895259857178</v>
      </c>
      <c r="G44" s="121">
        <v>0.27909722924232483</v>
      </c>
      <c r="H44" s="121">
        <v>0.16806548833847046</v>
      </c>
      <c r="I44" s="121">
        <v>7.9794615507125854E-2</v>
      </c>
    </row>
    <row r="45" spans="1:9" x14ac:dyDescent="0.25">
      <c r="A45" s="121">
        <v>2005</v>
      </c>
      <c r="B45" s="121">
        <v>1</v>
      </c>
      <c r="C45" s="121">
        <v>0.99791437387466431</v>
      </c>
      <c r="D45" s="121">
        <v>0.70910614728927612</v>
      </c>
      <c r="E45" s="121">
        <v>0.57629740238189697</v>
      </c>
      <c r="F45" s="121">
        <v>0.35032442212104797</v>
      </c>
      <c r="G45" s="121">
        <v>0.28349366784095764</v>
      </c>
      <c r="H45" s="121">
        <v>0.17353582382202148</v>
      </c>
      <c r="I45" s="121">
        <v>8.1997796893119812E-2</v>
      </c>
    </row>
    <row r="46" spans="1:9" x14ac:dyDescent="0.25">
      <c r="A46" s="121">
        <v>2006</v>
      </c>
      <c r="B46" s="121">
        <v>1</v>
      </c>
      <c r="C46" s="121">
        <v>0.99984747171401978</v>
      </c>
      <c r="D46" s="121">
        <v>0.71294641494750977</v>
      </c>
      <c r="E46" s="121">
        <v>0.58231031894683838</v>
      </c>
      <c r="F46" s="121">
        <v>0.35731548070907593</v>
      </c>
      <c r="G46" s="121">
        <v>0.28938460350036621</v>
      </c>
      <c r="H46" s="121">
        <v>0.17715385556221008</v>
      </c>
      <c r="I46" s="121">
        <v>8.4338665008544922E-2</v>
      </c>
    </row>
    <row r="47" spans="1:9" x14ac:dyDescent="0.25">
      <c r="A47" s="121">
        <v>2007</v>
      </c>
      <c r="B47" s="121">
        <v>1</v>
      </c>
      <c r="C47" s="121">
        <v>1.0041879415512085</v>
      </c>
      <c r="D47" s="121">
        <v>0.72213059663772583</v>
      </c>
      <c r="E47" s="121">
        <v>0.59215801954269409</v>
      </c>
      <c r="F47" s="121">
        <v>0.36712586879730225</v>
      </c>
      <c r="G47" s="121">
        <v>0.2985910177230835</v>
      </c>
      <c r="H47" s="121">
        <v>0.18602895736694336</v>
      </c>
      <c r="I47" s="121">
        <v>9.23505499958992E-2</v>
      </c>
    </row>
    <row r="48" spans="1:9" x14ac:dyDescent="0.25">
      <c r="A48" s="121">
        <v>2008</v>
      </c>
      <c r="B48" s="121">
        <v>1</v>
      </c>
      <c r="C48" s="121">
        <v>1.0154889822006226</v>
      </c>
      <c r="D48" s="121">
        <v>0.7511562705039978</v>
      </c>
      <c r="E48" s="121">
        <v>0.61991703510284424</v>
      </c>
      <c r="F48" s="121">
        <v>0.38940659165382385</v>
      </c>
      <c r="G48" s="121">
        <v>0.31902420520782471</v>
      </c>
      <c r="H48" s="121">
        <v>0.20032946765422821</v>
      </c>
      <c r="I48" s="121">
        <v>0.10078115016222</v>
      </c>
    </row>
    <row r="49" spans="1:9" x14ac:dyDescent="0.25">
      <c r="A49" s="121">
        <v>2009</v>
      </c>
      <c r="B49" s="121">
        <v>1</v>
      </c>
      <c r="C49" s="121">
        <v>1.0217225551605225</v>
      </c>
      <c r="D49" s="121">
        <v>0.7596580982208252</v>
      </c>
      <c r="E49" s="121">
        <v>0.62467676401138306</v>
      </c>
      <c r="F49" s="121">
        <v>0.38852161169052124</v>
      </c>
      <c r="G49" s="121">
        <v>0.31699731945991516</v>
      </c>
      <c r="H49" s="121">
        <v>0.19956128299236298</v>
      </c>
      <c r="I49" s="121">
        <v>0.10471498221158981</v>
      </c>
    </row>
    <row r="50" spans="1:9" x14ac:dyDescent="0.25">
      <c r="A50" s="121">
        <v>2010</v>
      </c>
      <c r="B50" s="121">
        <v>1</v>
      </c>
      <c r="C50" s="121">
        <v>1.0181571245193481</v>
      </c>
      <c r="D50" s="121">
        <v>0.76511752605438232</v>
      </c>
      <c r="E50" s="121">
        <v>0.63485628366470337</v>
      </c>
      <c r="F50" s="121">
        <v>0.40575972199440002</v>
      </c>
      <c r="G50" s="121">
        <v>0.3360656201839447</v>
      </c>
      <c r="H50" s="121">
        <v>0.22003141045570374</v>
      </c>
      <c r="I50" s="121">
        <v>0.11956056952476501</v>
      </c>
    </row>
    <row r="51" spans="1:9" x14ac:dyDescent="0.25">
      <c r="A51" s="121">
        <v>2011</v>
      </c>
      <c r="B51" s="121">
        <v>1</v>
      </c>
      <c r="C51" s="121">
        <v>1.0164116621017456</v>
      </c>
      <c r="D51" s="121">
        <v>0.76438987255096436</v>
      </c>
      <c r="E51" s="121">
        <v>0.63509911298751831</v>
      </c>
      <c r="F51" s="121">
        <v>0.4050450325012207</v>
      </c>
      <c r="G51" s="121">
        <v>0.33390310406684875</v>
      </c>
      <c r="H51" s="121">
        <v>0.21455024182796478</v>
      </c>
      <c r="I51" s="121">
        <v>0.11095665395259857</v>
      </c>
    </row>
    <row r="52" spans="1:9" x14ac:dyDescent="0.25">
      <c r="A52" s="121">
        <v>2012</v>
      </c>
      <c r="B52" s="121">
        <v>1</v>
      </c>
      <c r="C52" s="121">
        <v>1.0128153562545776</v>
      </c>
      <c r="D52" s="121">
        <v>0.76864910125732422</v>
      </c>
      <c r="E52" s="121">
        <v>0.64317673444747925</v>
      </c>
      <c r="F52" s="121">
        <v>0.41821235418319702</v>
      </c>
      <c r="G52" s="121">
        <v>0.34740126132965088</v>
      </c>
      <c r="H52" s="121">
        <v>0.2263844758272171</v>
      </c>
      <c r="I52" s="121">
        <v>0.11896129697561264</v>
      </c>
    </row>
    <row r="53" spans="1:9" x14ac:dyDescent="0.25">
      <c r="A53" s="121">
        <v>2013</v>
      </c>
      <c r="B53" s="121">
        <v>1</v>
      </c>
      <c r="C53" s="121">
        <v>1.0081485509872437</v>
      </c>
      <c r="D53" s="121">
        <v>0.75812613964080811</v>
      </c>
      <c r="E53" s="121">
        <v>0.63020622730255127</v>
      </c>
      <c r="F53" s="121">
        <v>0.40061455965042114</v>
      </c>
      <c r="G53" s="121">
        <v>0.32926449179649353</v>
      </c>
      <c r="H53" s="121">
        <v>0.21164748072624207</v>
      </c>
      <c r="I53" s="121">
        <v>0.11174289882183075</v>
      </c>
    </row>
    <row r="54" spans="1:9" x14ac:dyDescent="0.25">
      <c r="A54" s="121">
        <v>2014</v>
      </c>
      <c r="B54" s="121">
        <v>1</v>
      </c>
      <c r="C54" s="121">
        <v>1.0052789449691772</v>
      </c>
      <c r="D54" s="121">
        <v>0.7563057541847229</v>
      </c>
      <c r="E54" s="121">
        <v>0.63040965795516968</v>
      </c>
      <c r="F54" s="121">
        <v>0.40354469418525696</v>
      </c>
      <c r="G54" s="121">
        <v>0.33247491717338562</v>
      </c>
      <c r="H54" s="121">
        <v>0.21415023505687714</v>
      </c>
      <c r="I54" s="121">
        <v>0.11230096966028214</v>
      </c>
    </row>
    <row r="55" spans="1:9" x14ac:dyDescent="0.25">
      <c r="A55" s="121">
        <v>2015</v>
      </c>
      <c r="B55" s="121">
        <v>1</v>
      </c>
      <c r="C55" s="121">
        <v>1.0044676065444946</v>
      </c>
      <c r="D55" s="121">
        <v>0.75629580020904541</v>
      </c>
      <c r="E55" s="121">
        <v>0.63171899318695068</v>
      </c>
      <c r="F55" s="121">
        <v>0.40629830956459045</v>
      </c>
      <c r="G55" s="121">
        <v>0.33532863855361938</v>
      </c>
      <c r="H55" s="121">
        <v>0.21628180146217346</v>
      </c>
      <c r="I55" s="121">
        <v>0.1131768673658371</v>
      </c>
    </row>
    <row r="56" spans="1:9" x14ac:dyDescent="0.25">
      <c r="A56" s="121">
        <v>2016</v>
      </c>
      <c r="B56" s="121">
        <v>1</v>
      </c>
      <c r="C56" s="121">
        <v>1.0041828155517578</v>
      </c>
      <c r="D56" s="121">
        <v>0.75538063049316406</v>
      </c>
      <c r="E56" s="121">
        <v>0.63037109375</v>
      </c>
      <c r="F56" s="121">
        <v>0.40636169910430908</v>
      </c>
      <c r="G56" s="121">
        <v>0.33590048551559448</v>
      </c>
      <c r="H56" s="121">
        <v>0.21863207221031189</v>
      </c>
      <c r="I56" s="121">
        <v>0.11749055236577988</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2397"/>
  <sheetViews>
    <sheetView topLeftCell="A2359" workbookViewId="0">
      <selection activeCell="A2397" sqref="A2397"/>
    </sheetView>
  </sheetViews>
  <sheetFormatPr defaultColWidth="11.5546875" defaultRowHeight="15" x14ac:dyDescent="0.2"/>
  <sheetData>
    <row r="1" spans="1:1" ht="15.75" x14ac:dyDescent="0.25">
      <c r="A1" s="146" t="s">
        <v>668</v>
      </c>
    </row>
    <row r="3" spans="1:1" x14ac:dyDescent="0.2">
      <c r="A3" s="145">
        <v>76</v>
      </c>
    </row>
    <row r="5" spans="1:1" x14ac:dyDescent="0.2">
      <c r="A5" s="145" t="s">
        <v>641</v>
      </c>
    </row>
    <row r="7" spans="1:1" ht="15.75" x14ac:dyDescent="0.25">
      <c r="A7" s="146" t="s">
        <v>667</v>
      </c>
    </row>
    <row r="9" spans="1:1" x14ac:dyDescent="0.2">
      <c r="A9" s="145">
        <v>62</v>
      </c>
    </row>
    <row r="11" spans="1:1" x14ac:dyDescent="0.2">
      <c r="A11" s="145" t="s">
        <v>666</v>
      </c>
    </row>
    <row r="13" spans="1:1" ht="15.75" x14ac:dyDescent="0.25">
      <c r="A13" s="146" t="s">
        <v>665</v>
      </c>
    </row>
    <row r="15" spans="1:1" x14ac:dyDescent="0.2">
      <c r="A15" s="145">
        <v>47.5</v>
      </c>
    </row>
    <row r="17" spans="1:1" x14ac:dyDescent="0.2">
      <c r="A17" s="145" t="s">
        <v>664</v>
      </c>
    </row>
    <row r="19" spans="1:1" ht="15.75" x14ac:dyDescent="0.25">
      <c r="A19" s="146" t="s">
        <v>663</v>
      </c>
    </row>
    <row r="21" spans="1:1" x14ac:dyDescent="0.2">
      <c r="A21" s="145">
        <v>47</v>
      </c>
    </row>
    <row r="23" spans="1:1" x14ac:dyDescent="0.2">
      <c r="A23" s="145" t="s">
        <v>662</v>
      </c>
    </row>
    <row r="25" spans="1:1" ht="15.75" x14ac:dyDescent="0.25">
      <c r="A25" s="146" t="s">
        <v>661</v>
      </c>
    </row>
    <row r="27" spans="1:1" x14ac:dyDescent="0.2">
      <c r="A27" s="145">
        <v>41</v>
      </c>
    </row>
    <row r="29" spans="1:1" x14ac:dyDescent="0.2">
      <c r="A29" s="145" t="s">
        <v>407</v>
      </c>
    </row>
    <row r="31" spans="1:1" ht="15.75" x14ac:dyDescent="0.25">
      <c r="A31" s="146" t="s">
        <v>660</v>
      </c>
    </row>
    <row r="33" spans="1:1" x14ac:dyDescent="0.2">
      <c r="A33" s="145">
        <v>41</v>
      </c>
    </row>
    <row r="35" spans="1:1" x14ac:dyDescent="0.2">
      <c r="A35" s="145" t="s">
        <v>407</v>
      </c>
    </row>
    <row r="37" spans="1:1" ht="15.75" x14ac:dyDescent="0.25">
      <c r="A37" s="146" t="s">
        <v>659</v>
      </c>
    </row>
    <row r="39" spans="1:1" x14ac:dyDescent="0.2">
      <c r="A39" s="145">
        <v>40.299999999999997</v>
      </c>
    </row>
    <row r="41" spans="1:1" x14ac:dyDescent="0.2">
      <c r="A41" s="145" t="s">
        <v>275</v>
      </c>
    </row>
    <row r="43" spans="1:1" ht="15.75" x14ac:dyDescent="0.25">
      <c r="A43" s="146" t="s">
        <v>658</v>
      </c>
    </row>
    <row r="45" spans="1:1" x14ac:dyDescent="0.2">
      <c r="A45" s="145">
        <v>38.6</v>
      </c>
    </row>
    <row r="47" spans="1:1" x14ac:dyDescent="0.2">
      <c r="A47" s="145" t="s">
        <v>130</v>
      </c>
    </row>
    <row r="49" spans="1:1" ht="15.75" x14ac:dyDescent="0.25">
      <c r="A49" s="146" t="s">
        <v>657</v>
      </c>
    </row>
    <row r="51" spans="1:1" x14ac:dyDescent="0.2">
      <c r="A51" s="145">
        <v>33.700000000000003</v>
      </c>
    </row>
    <row r="53" spans="1:1" x14ac:dyDescent="0.2">
      <c r="A53" s="145" t="s">
        <v>475</v>
      </c>
    </row>
    <row r="55" spans="1:1" ht="15.75" x14ac:dyDescent="0.25">
      <c r="A55" s="146" t="s">
        <v>656</v>
      </c>
    </row>
    <row r="57" spans="1:1" x14ac:dyDescent="0.2">
      <c r="A57" s="145">
        <v>33.299999999999997</v>
      </c>
    </row>
    <row r="59" spans="1:1" x14ac:dyDescent="0.2">
      <c r="A59" s="145" t="s">
        <v>606</v>
      </c>
    </row>
    <row r="61" spans="1:1" ht="15.75" x14ac:dyDescent="0.25">
      <c r="A61" s="146" t="s">
        <v>655</v>
      </c>
    </row>
    <row r="63" spans="1:1" x14ac:dyDescent="0.2">
      <c r="A63" s="145">
        <v>32.6</v>
      </c>
    </row>
    <row r="65" spans="1:1" x14ac:dyDescent="0.2">
      <c r="A65" s="145" t="s">
        <v>606</v>
      </c>
    </row>
    <row r="67" spans="1:1" ht="15.75" x14ac:dyDescent="0.25">
      <c r="A67" s="146" t="s">
        <v>654</v>
      </c>
    </row>
    <row r="69" spans="1:1" x14ac:dyDescent="0.2">
      <c r="A69" s="145">
        <v>32</v>
      </c>
    </row>
    <row r="71" spans="1:1" x14ac:dyDescent="0.2">
      <c r="A71" s="145" t="s">
        <v>475</v>
      </c>
    </row>
    <row r="73" spans="1:1" ht="15.75" x14ac:dyDescent="0.25">
      <c r="A73" s="146" t="s">
        <v>653</v>
      </c>
    </row>
    <row r="75" spans="1:1" x14ac:dyDescent="0.2">
      <c r="A75" s="145">
        <v>31.7</v>
      </c>
    </row>
    <row r="77" spans="1:1" x14ac:dyDescent="0.2">
      <c r="A77" s="145" t="s">
        <v>475</v>
      </c>
    </row>
    <row r="79" spans="1:1" ht="15.75" x14ac:dyDescent="0.25">
      <c r="A79" s="146" t="s">
        <v>652</v>
      </c>
    </row>
    <row r="81" spans="1:1" x14ac:dyDescent="0.2">
      <c r="A81" s="145">
        <v>30.2</v>
      </c>
    </row>
    <row r="83" spans="1:1" x14ac:dyDescent="0.2">
      <c r="A83" s="145" t="s">
        <v>475</v>
      </c>
    </row>
    <row r="85" spans="1:1" ht="15.75" x14ac:dyDescent="0.25">
      <c r="A85" s="146" t="s">
        <v>651</v>
      </c>
    </row>
    <row r="87" spans="1:1" x14ac:dyDescent="0.2">
      <c r="A87" s="145">
        <v>26</v>
      </c>
    </row>
    <row r="89" spans="1:1" x14ac:dyDescent="0.2">
      <c r="A89" s="145" t="s">
        <v>650</v>
      </c>
    </row>
    <row r="91" spans="1:1" ht="15.75" x14ac:dyDescent="0.25">
      <c r="A91" s="146" t="s">
        <v>649</v>
      </c>
    </row>
    <row r="93" spans="1:1" x14ac:dyDescent="0.2">
      <c r="A93" s="145">
        <v>24.5</v>
      </c>
    </row>
    <row r="95" spans="1:1" x14ac:dyDescent="0.2">
      <c r="A95" s="145" t="s">
        <v>98</v>
      </c>
    </row>
    <row r="97" spans="1:1" ht="15.75" x14ac:dyDescent="0.25">
      <c r="A97" s="146" t="s">
        <v>648</v>
      </c>
    </row>
    <row r="99" spans="1:1" x14ac:dyDescent="0.2">
      <c r="A99" s="145">
        <v>24.4</v>
      </c>
    </row>
    <row r="101" spans="1:1" x14ac:dyDescent="0.2">
      <c r="A101" s="145" t="s">
        <v>647</v>
      </c>
    </row>
    <row r="103" spans="1:1" ht="15.75" x14ac:dyDescent="0.25">
      <c r="A103" s="146" t="s">
        <v>646</v>
      </c>
    </row>
    <row r="105" spans="1:1" x14ac:dyDescent="0.2">
      <c r="A105" s="145">
        <v>23.4</v>
      </c>
    </row>
    <row r="107" spans="1:1" x14ac:dyDescent="0.2">
      <c r="A107" s="145" t="s">
        <v>643</v>
      </c>
    </row>
    <row r="109" spans="1:1" ht="15.75" x14ac:dyDescent="0.25">
      <c r="A109" s="146" t="s">
        <v>645</v>
      </c>
    </row>
    <row r="111" spans="1:1" x14ac:dyDescent="0.2">
      <c r="A111" s="145">
        <v>23.4</v>
      </c>
    </row>
    <row r="113" spans="1:1" x14ac:dyDescent="0.2">
      <c r="A113" s="145" t="s">
        <v>643</v>
      </c>
    </row>
    <row r="115" spans="1:1" ht="15.75" x14ac:dyDescent="0.25">
      <c r="A115" s="146" t="s">
        <v>644</v>
      </c>
    </row>
    <row r="117" spans="1:1" x14ac:dyDescent="0.2">
      <c r="A117" s="145">
        <v>23.4</v>
      </c>
    </row>
    <row r="119" spans="1:1" x14ac:dyDescent="0.2">
      <c r="A119" s="145" t="s">
        <v>643</v>
      </c>
    </row>
    <row r="121" spans="1:1" ht="15.75" x14ac:dyDescent="0.25">
      <c r="A121" s="146" t="s">
        <v>642</v>
      </c>
    </row>
    <row r="123" spans="1:1" x14ac:dyDescent="0.2">
      <c r="A123" s="145">
        <v>21.6</v>
      </c>
    </row>
    <row r="125" spans="1:1" x14ac:dyDescent="0.2">
      <c r="A125" s="145" t="s">
        <v>641</v>
      </c>
    </row>
    <row r="127" spans="1:1" ht="15.75" x14ac:dyDescent="0.25">
      <c r="A127" s="146" t="s">
        <v>640</v>
      </c>
    </row>
    <row r="129" spans="1:1" x14ac:dyDescent="0.2">
      <c r="A129" s="145">
        <v>20.5</v>
      </c>
    </row>
    <row r="131" spans="1:1" x14ac:dyDescent="0.2">
      <c r="A131" s="145" t="s">
        <v>77</v>
      </c>
    </row>
    <row r="133" spans="1:1" ht="15.75" x14ac:dyDescent="0.25">
      <c r="A133" s="146" t="s">
        <v>639</v>
      </c>
    </row>
    <row r="135" spans="1:1" x14ac:dyDescent="0.2">
      <c r="A135" s="145">
        <v>19.100000000000001</v>
      </c>
    </row>
    <row r="137" spans="1:1" x14ac:dyDescent="0.2">
      <c r="A137" s="145" t="s">
        <v>638</v>
      </c>
    </row>
    <row r="139" spans="1:1" ht="15.75" x14ac:dyDescent="0.25">
      <c r="A139" s="146" t="s">
        <v>637</v>
      </c>
    </row>
    <row r="141" spans="1:1" x14ac:dyDescent="0.2">
      <c r="A141" s="145">
        <v>19.100000000000001</v>
      </c>
    </row>
    <row r="143" spans="1:1" x14ac:dyDescent="0.2">
      <c r="A143" s="145" t="s">
        <v>636</v>
      </c>
    </row>
    <row r="145" spans="1:1" ht="15.75" x14ac:dyDescent="0.25">
      <c r="A145" s="146" t="s">
        <v>635</v>
      </c>
    </row>
    <row r="147" spans="1:1" x14ac:dyDescent="0.2">
      <c r="A147" s="145">
        <v>18</v>
      </c>
    </row>
    <row r="149" spans="1:1" x14ac:dyDescent="0.2">
      <c r="A149" s="145" t="s">
        <v>602</v>
      </c>
    </row>
    <row r="151" spans="1:1" ht="15.75" x14ac:dyDescent="0.25">
      <c r="A151" s="146" t="s">
        <v>634</v>
      </c>
    </row>
    <row r="153" spans="1:1" x14ac:dyDescent="0.2">
      <c r="A153" s="145">
        <v>17.8</v>
      </c>
    </row>
    <row r="155" spans="1:1" x14ac:dyDescent="0.2">
      <c r="A155" s="145" t="s">
        <v>633</v>
      </c>
    </row>
    <row r="157" spans="1:1" ht="15.75" x14ac:dyDescent="0.25">
      <c r="A157" s="146" t="s">
        <v>632</v>
      </c>
    </row>
    <row r="159" spans="1:1" x14ac:dyDescent="0.2">
      <c r="A159" s="145">
        <v>17.7</v>
      </c>
    </row>
    <row r="161" spans="1:1" x14ac:dyDescent="0.2">
      <c r="A161" s="145" t="s">
        <v>407</v>
      </c>
    </row>
    <row r="163" spans="1:1" ht="15.75" x14ac:dyDescent="0.25">
      <c r="A163" s="146" t="s">
        <v>631</v>
      </c>
    </row>
    <row r="165" spans="1:1" x14ac:dyDescent="0.2">
      <c r="A165" s="145">
        <v>16.399999999999999</v>
      </c>
    </row>
    <row r="167" spans="1:1" x14ac:dyDescent="0.2">
      <c r="A167" s="145" t="s">
        <v>630</v>
      </c>
    </row>
    <row r="169" spans="1:1" ht="15.75" x14ac:dyDescent="0.25">
      <c r="A169" s="146" t="s">
        <v>629</v>
      </c>
    </row>
    <row r="171" spans="1:1" x14ac:dyDescent="0.2">
      <c r="A171" s="145">
        <v>15.3</v>
      </c>
    </row>
    <row r="173" spans="1:1" x14ac:dyDescent="0.2">
      <c r="A173" s="145" t="s">
        <v>98</v>
      </c>
    </row>
    <row r="175" spans="1:1" ht="15.75" x14ac:dyDescent="0.25">
      <c r="A175" s="146" t="s">
        <v>628</v>
      </c>
    </row>
    <row r="177" spans="1:1" x14ac:dyDescent="0.2">
      <c r="A177" s="145">
        <v>15.2</v>
      </c>
    </row>
    <row r="179" spans="1:1" x14ac:dyDescent="0.2">
      <c r="A179" s="145" t="s">
        <v>172</v>
      </c>
    </row>
    <row r="181" spans="1:1" ht="15.75" x14ac:dyDescent="0.25">
      <c r="A181" s="146" t="s">
        <v>627</v>
      </c>
    </row>
    <row r="183" spans="1:1" x14ac:dyDescent="0.2">
      <c r="A183" s="145">
        <v>14.2</v>
      </c>
    </row>
    <row r="185" spans="1:1" x14ac:dyDescent="0.2">
      <c r="A185" s="145" t="s">
        <v>122</v>
      </c>
    </row>
    <row r="187" spans="1:1" ht="15.75" x14ac:dyDescent="0.25">
      <c r="A187" s="146" t="s">
        <v>626</v>
      </c>
    </row>
    <row r="189" spans="1:1" x14ac:dyDescent="0.2">
      <c r="A189" s="145">
        <v>14</v>
      </c>
    </row>
    <row r="191" spans="1:1" x14ac:dyDescent="0.2">
      <c r="A191" s="145" t="s">
        <v>98</v>
      </c>
    </row>
    <row r="193" spans="1:1" ht="15.75" x14ac:dyDescent="0.25">
      <c r="A193" s="146" t="s">
        <v>625</v>
      </c>
    </row>
    <row r="195" spans="1:1" x14ac:dyDescent="0.2">
      <c r="A195" s="145">
        <v>13.5</v>
      </c>
    </row>
    <row r="197" spans="1:1" x14ac:dyDescent="0.2">
      <c r="A197" s="145" t="s">
        <v>574</v>
      </c>
    </row>
    <row r="199" spans="1:1" ht="15.75" x14ac:dyDescent="0.25">
      <c r="A199" s="146" t="s">
        <v>624</v>
      </c>
    </row>
    <row r="201" spans="1:1" x14ac:dyDescent="0.2">
      <c r="A201" s="145">
        <v>13.3</v>
      </c>
    </row>
    <row r="203" spans="1:1" x14ac:dyDescent="0.2">
      <c r="A203" s="145" t="s">
        <v>623</v>
      </c>
    </row>
    <row r="205" spans="1:1" ht="15.75" x14ac:dyDescent="0.25">
      <c r="A205" s="146" t="s">
        <v>622</v>
      </c>
    </row>
    <row r="207" spans="1:1" x14ac:dyDescent="0.2">
      <c r="A207" s="145">
        <v>12.9</v>
      </c>
    </row>
    <row r="209" spans="1:1" x14ac:dyDescent="0.2">
      <c r="A209" s="145" t="s">
        <v>101</v>
      </c>
    </row>
    <row r="211" spans="1:1" ht="15.75" x14ac:dyDescent="0.25">
      <c r="A211" s="146" t="s">
        <v>621</v>
      </c>
    </row>
    <row r="213" spans="1:1" x14ac:dyDescent="0.2">
      <c r="A213" s="145">
        <v>12.5</v>
      </c>
    </row>
    <row r="215" spans="1:1" x14ac:dyDescent="0.2">
      <c r="A215" s="145" t="s">
        <v>150</v>
      </c>
    </row>
    <row r="217" spans="1:1" ht="15.75" x14ac:dyDescent="0.25">
      <c r="A217" s="146" t="s">
        <v>620</v>
      </c>
    </row>
    <row r="219" spans="1:1" x14ac:dyDescent="0.2">
      <c r="A219" s="145">
        <v>12</v>
      </c>
    </row>
    <row r="221" spans="1:1" x14ac:dyDescent="0.2">
      <c r="A221" s="145" t="s">
        <v>98</v>
      </c>
    </row>
    <row r="223" spans="1:1" ht="15.75" x14ac:dyDescent="0.25">
      <c r="A223" s="146" t="s">
        <v>619</v>
      </c>
    </row>
    <row r="225" spans="1:1" x14ac:dyDescent="0.2">
      <c r="A225" s="145">
        <v>11.6</v>
      </c>
    </row>
    <row r="227" spans="1:1" x14ac:dyDescent="0.2">
      <c r="A227" s="145" t="s">
        <v>98</v>
      </c>
    </row>
    <row r="229" spans="1:1" ht="15.75" x14ac:dyDescent="0.25">
      <c r="A229" s="146" t="s">
        <v>618</v>
      </c>
    </row>
    <row r="231" spans="1:1" x14ac:dyDescent="0.2">
      <c r="A231" s="145">
        <v>11.6</v>
      </c>
    </row>
    <row r="233" spans="1:1" x14ac:dyDescent="0.2">
      <c r="A233" s="145" t="s">
        <v>602</v>
      </c>
    </row>
    <row r="235" spans="1:1" ht="15.75" x14ac:dyDescent="0.25">
      <c r="A235" s="146" t="s">
        <v>617</v>
      </c>
    </row>
    <row r="237" spans="1:1" x14ac:dyDescent="0.2">
      <c r="A237" s="145">
        <v>11.6</v>
      </c>
    </row>
    <row r="239" spans="1:1" x14ac:dyDescent="0.2">
      <c r="A239" s="145" t="s">
        <v>77</v>
      </c>
    </row>
    <row r="241" spans="1:1" ht="15.75" x14ac:dyDescent="0.25">
      <c r="A241" s="146" t="s">
        <v>616</v>
      </c>
    </row>
    <row r="243" spans="1:1" x14ac:dyDescent="0.2">
      <c r="A243" s="145">
        <v>11.4</v>
      </c>
    </row>
    <row r="245" spans="1:1" x14ac:dyDescent="0.2">
      <c r="A245" s="145" t="s">
        <v>98</v>
      </c>
    </row>
    <row r="247" spans="1:1" ht="15.75" x14ac:dyDescent="0.25">
      <c r="A247" s="146" t="s">
        <v>615</v>
      </c>
    </row>
    <row r="249" spans="1:1" x14ac:dyDescent="0.2">
      <c r="A249" s="145">
        <v>11</v>
      </c>
    </row>
    <row r="251" spans="1:1" x14ac:dyDescent="0.2">
      <c r="A251" s="145" t="s">
        <v>614</v>
      </c>
    </row>
    <row r="253" spans="1:1" ht="15.75" x14ac:dyDescent="0.25">
      <c r="A253" s="146" t="s">
        <v>613</v>
      </c>
    </row>
    <row r="255" spans="1:1" x14ac:dyDescent="0.2">
      <c r="A255" s="145">
        <v>10.9</v>
      </c>
    </row>
    <row r="257" spans="1:1" x14ac:dyDescent="0.2">
      <c r="A257" s="145" t="s">
        <v>77</v>
      </c>
    </row>
    <row r="259" spans="1:1" ht="15.75" x14ac:dyDescent="0.25">
      <c r="A259" s="146" t="s">
        <v>612</v>
      </c>
    </row>
    <row r="261" spans="1:1" x14ac:dyDescent="0.2">
      <c r="A261" s="145">
        <v>10.7</v>
      </c>
    </row>
    <row r="263" spans="1:1" x14ac:dyDescent="0.2">
      <c r="A263" s="145" t="s">
        <v>593</v>
      </c>
    </row>
    <row r="265" spans="1:1" ht="15.75" x14ac:dyDescent="0.25">
      <c r="A265" s="146" t="s">
        <v>611</v>
      </c>
    </row>
    <row r="267" spans="1:1" x14ac:dyDescent="0.2">
      <c r="A267" s="145">
        <v>10.6</v>
      </c>
    </row>
    <row r="269" spans="1:1" x14ac:dyDescent="0.2">
      <c r="A269" s="145" t="s">
        <v>602</v>
      </c>
    </row>
    <row r="271" spans="1:1" ht="15.75" x14ac:dyDescent="0.25">
      <c r="A271" s="146" t="s">
        <v>610</v>
      </c>
    </row>
    <row r="273" spans="1:1" x14ac:dyDescent="0.2">
      <c r="A273" s="145">
        <v>10.3</v>
      </c>
    </row>
    <row r="275" spans="1:1" x14ac:dyDescent="0.2">
      <c r="A275" s="145" t="s">
        <v>602</v>
      </c>
    </row>
    <row r="277" spans="1:1" ht="15.75" x14ac:dyDescent="0.25">
      <c r="A277" s="146" t="s">
        <v>609</v>
      </c>
    </row>
    <row r="279" spans="1:1" x14ac:dyDescent="0.2">
      <c r="A279" s="145">
        <v>10.1</v>
      </c>
    </row>
    <row r="281" spans="1:1" x14ac:dyDescent="0.2">
      <c r="A281" s="145" t="s">
        <v>608</v>
      </c>
    </row>
    <row r="283" spans="1:1" ht="15.75" x14ac:dyDescent="0.25">
      <c r="A283" s="146" t="s">
        <v>607</v>
      </c>
    </row>
    <row r="285" spans="1:1" x14ac:dyDescent="0.2">
      <c r="A285" s="145">
        <v>9.9</v>
      </c>
    </row>
    <row r="287" spans="1:1" x14ac:dyDescent="0.2">
      <c r="A287" s="145" t="s">
        <v>606</v>
      </c>
    </row>
    <row r="289" spans="1:1" ht="15.75" x14ac:dyDescent="0.25">
      <c r="A289" s="146" t="s">
        <v>605</v>
      </c>
    </row>
    <row r="291" spans="1:1" x14ac:dyDescent="0.2">
      <c r="A291" s="145">
        <v>9.1999999999999993</v>
      </c>
    </row>
    <row r="293" spans="1:1" x14ac:dyDescent="0.2">
      <c r="A293" s="145" t="s">
        <v>353</v>
      </c>
    </row>
    <row r="295" spans="1:1" ht="15.75" x14ac:dyDescent="0.25">
      <c r="A295" s="146" t="s">
        <v>604</v>
      </c>
    </row>
    <row r="297" spans="1:1" x14ac:dyDescent="0.2">
      <c r="A297" s="145">
        <v>9</v>
      </c>
    </row>
    <row r="299" spans="1:1" x14ac:dyDescent="0.2">
      <c r="A299" s="145" t="s">
        <v>602</v>
      </c>
    </row>
    <row r="301" spans="1:1" ht="15.75" x14ac:dyDescent="0.25">
      <c r="A301" s="146" t="s">
        <v>603</v>
      </c>
    </row>
    <row r="303" spans="1:1" x14ac:dyDescent="0.2">
      <c r="A303" s="145">
        <v>9</v>
      </c>
    </row>
    <row r="305" spans="1:1" x14ac:dyDescent="0.2">
      <c r="A305" s="145" t="s">
        <v>602</v>
      </c>
    </row>
    <row r="307" spans="1:1" ht="15.75" x14ac:dyDescent="0.25">
      <c r="A307" s="146" t="s">
        <v>601</v>
      </c>
    </row>
    <row r="309" spans="1:1" x14ac:dyDescent="0.2">
      <c r="A309" s="145">
        <v>8.9</v>
      </c>
    </row>
    <row r="311" spans="1:1" x14ac:dyDescent="0.2">
      <c r="A311" s="145" t="s">
        <v>359</v>
      </c>
    </row>
    <row r="313" spans="1:1" ht="15.75" x14ac:dyDescent="0.25">
      <c r="A313" s="146" t="s">
        <v>600</v>
      </c>
    </row>
    <row r="315" spans="1:1" x14ac:dyDescent="0.2">
      <c r="A315" s="145">
        <v>8.8000000000000007</v>
      </c>
    </row>
    <row r="317" spans="1:1" x14ac:dyDescent="0.2">
      <c r="A317" s="145" t="s">
        <v>599</v>
      </c>
    </row>
    <row r="319" spans="1:1" ht="15.75" x14ac:dyDescent="0.25">
      <c r="A319" s="146" t="s">
        <v>598</v>
      </c>
    </row>
    <row r="321" spans="1:1" x14ac:dyDescent="0.2">
      <c r="A321" s="145">
        <v>8.6999999999999993</v>
      </c>
    </row>
    <row r="323" spans="1:1" x14ac:dyDescent="0.2">
      <c r="A323" s="145" t="s">
        <v>187</v>
      </c>
    </row>
    <row r="325" spans="1:1" ht="15.75" x14ac:dyDescent="0.25">
      <c r="A325" s="146" t="s">
        <v>597</v>
      </c>
    </row>
    <row r="327" spans="1:1" x14ac:dyDescent="0.2">
      <c r="A327" s="145">
        <v>8.4</v>
      </c>
    </row>
    <row r="329" spans="1:1" x14ac:dyDescent="0.2">
      <c r="A329" s="145" t="s">
        <v>275</v>
      </c>
    </row>
    <row r="331" spans="1:1" ht="15.75" x14ac:dyDescent="0.25">
      <c r="A331" s="146" t="s">
        <v>596</v>
      </c>
    </row>
    <row r="333" spans="1:1" x14ac:dyDescent="0.2">
      <c r="A333" s="145">
        <v>8.4</v>
      </c>
    </row>
    <row r="335" spans="1:1" x14ac:dyDescent="0.2">
      <c r="A335" s="145" t="s">
        <v>400</v>
      </c>
    </row>
    <row r="337" spans="1:1" ht="15.75" x14ac:dyDescent="0.25">
      <c r="A337" s="146" t="s">
        <v>595</v>
      </c>
    </row>
    <row r="339" spans="1:1" x14ac:dyDescent="0.2">
      <c r="A339" s="145">
        <v>8</v>
      </c>
    </row>
    <row r="341" spans="1:1" x14ac:dyDescent="0.2">
      <c r="A341" s="145" t="s">
        <v>158</v>
      </c>
    </row>
    <row r="343" spans="1:1" ht="15.75" x14ac:dyDescent="0.25">
      <c r="A343" s="146" t="s">
        <v>594</v>
      </c>
    </row>
    <row r="345" spans="1:1" x14ac:dyDescent="0.2">
      <c r="A345" s="145">
        <v>7.9</v>
      </c>
    </row>
    <row r="347" spans="1:1" x14ac:dyDescent="0.2">
      <c r="A347" s="145" t="s">
        <v>593</v>
      </c>
    </row>
    <row r="349" spans="1:1" ht="15.75" x14ac:dyDescent="0.25">
      <c r="A349" s="146" t="s">
        <v>592</v>
      </c>
    </row>
    <row r="351" spans="1:1" x14ac:dyDescent="0.2">
      <c r="A351" s="145">
        <v>7.8</v>
      </c>
    </row>
    <row r="353" spans="1:1" x14ac:dyDescent="0.2">
      <c r="A353" s="145" t="s">
        <v>122</v>
      </c>
    </row>
    <row r="355" spans="1:1" ht="15.75" x14ac:dyDescent="0.25">
      <c r="A355" s="146" t="s">
        <v>591</v>
      </c>
    </row>
    <row r="357" spans="1:1" x14ac:dyDescent="0.2">
      <c r="A357" s="145">
        <v>7.7</v>
      </c>
    </row>
    <row r="359" spans="1:1" x14ac:dyDescent="0.2">
      <c r="A359" s="145" t="s">
        <v>94</v>
      </c>
    </row>
    <row r="361" spans="1:1" ht="15.75" x14ac:dyDescent="0.25">
      <c r="A361" s="146" t="s">
        <v>590</v>
      </c>
    </row>
    <row r="363" spans="1:1" x14ac:dyDescent="0.2">
      <c r="A363" s="145">
        <v>7.7</v>
      </c>
    </row>
    <row r="365" spans="1:1" x14ac:dyDescent="0.2">
      <c r="A365" s="145" t="s">
        <v>484</v>
      </c>
    </row>
    <row r="367" spans="1:1" ht="15.75" x14ac:dyDescent="0.25">
      <c r="A367" s="146" t="s">
        <v>589</v>
      </c>
    </row>
    <row r="369" spans="1:1" x14ac:dyDescent="0.2">
      <c r="A369" s="145">
        <v>7.7</v>
      </c>
    </row>
    <row r="371" spans="1:1" x14ac:dyDescent="0.2">
      <c r="A371" s="145" t="s">
        <v>588</v>
      </c>
    </row>
    <row r="373" spans="1:1" ht="15.75" x14ac:dyDescent="0.25">
      <c r="A373" s="146" t="s">
        <v>587</v>
      </c>
    </row>
    <row r="375" spans="1:1" x14ac:dyDescent="0.2">
      <c r="A375" s="145">
        <v>7.6</v>
      </c>
    </row>
    <row r="377" spans="1:1" x14ac:dyDescent="0.2">
      <c r="A377" s="145" t="s">
        <v>353</v>
      </c>
    </row>
    <row r="379" spans="1:1" ht="15.75" x14ac:dyDescent="0.25">
      <c r="A379" s="146" t="s">
        <v>586</v>
      </c>
    </row>
    <row r="381" spans="1:1" x14ac:dyDescent="0.2">
      <c r="A381" s="145">
        <v>7.6</v>
      </c>
    </row>
    <row r="383" spans="1:1" x14ac:dyDescent="0.2">
      <c r="A383" s="145" t="s">
        <v>585</v>
      </c>
    </row>
    <row r="385" spans="1:1" ht="15.75" x14ac:dyDescent="0.25">
      <c r="A385" s="146" t="s">
        <v>584</v>
      </c>
    </row>
    <row r="387" spans="1:1" x14ac:dyDescent="0.2">
      <c r="A387" s="145">
        <v>7.4</v>
      </c>
    </row>
    <row r="389" spans="1:1" x14ac:dyDescent="0.2">
      <c r="A389" s="145" t="s">
        <v>77</v>
      </c>
    </row>
    <row r="391" spans="1:1" ht="15.75" x14ac:dyDescent="0.25">
      <c r="A391" s="146" t="s">
        <v>583</v>
      </c>
    </row>
    <row r="393" spans="1:1" x14ac:dyDescent="0.2">
      <c r="A393" s="145">
        <v>7.4</v>
      </c>
    </row>
    <row r="395" spans="1:1" x14ac:dyDescent="0.2">
      <c r="A395" s="145" t="s">
        <v>267</v>
      </c>
    </row>
    <row r="397" spans="1:1" ht="15.75" x14ac:dyDescent="0.25">
      <c r="A397" s="146" t="s">
        <v>582</v>
      </c>
    </row>
    <row r="399" spans="1:1" x14ac:dyDescent="0.2">
      <c r="A399" s="145">
        <v>7.4</v>
      </c>
    </row>
    <row r="401" spans="1:1" x14ac:dyDescent="0.2">
      <c r="A401" s="145" t="s">
        <v>581</v>
      </c>
    </row>
    <row r="403" spans="1:1" ht="15.75" x14ac:dyDescent="0.25">
      <c r="A403" s="146" t="s">
        <v>580</v>
      </c>
    </row>
    <row r="405" spans="1:1" x14ac:dyDescent="0.2">
      <c r="A405" s="145">
        <v>7.2</v>
      </c>
    </row>
    <row r="407" spans="1:1" x14ac:dyDescent="0.2">
      <c r="A407" s="145" t="s">
        <v>204</v>
      </c>
    </row>
    <row r="409" spans="1:1" ht="15.75" x14ac:dyDescent="0.25">
      <c r="A409" s="146" t="s">
        <v>579</v>
      </c>
    </row>
    <row r="411" spans="1:1" x14ac:dyDescent="0.2">
      <c r="A411" s="145">
        <v>7</v>
      </c>
    </row>
    <row r="413" spans="1:1" x14ac:dyDescent="0.2">
      <c r="A413" s="145" t="s">
        <v>98</v>
      </c>
    </row>
    <row r="415" spans="1:1" ht="15.75" x14ac:dyDescent="0.25">
      <c r="A415" s="146" t="s">
        <v>578</v>
      </c>
    </row>
    <row r="417" spans="1:1" x14ac:dyDescent="0.2">
      <c r="A417" s="145">
        <v>6.9</v>
      </c>
    </row>
    <row r="419" spans="1:1" x14ac:dyDescent="0.2">
      <c r="A419" s="145" t="s">
        <v>577</v>
      </c>
    </row>
    <row r="421" spans="1:1" ht="15.75" x14ac:dyDescent="0.25">
      <c r="A421" s="146" t="s">
        <v>576</v>
      </c>
    </row>
    <row r="423" spans="1:1" x14ac:dyDescent="0.2">
      <c r="A423" s="145">
        <v>6.7</v>
      </c>
    </row>
    <row r="425" spans="1:1" x14ac:dyDescent="0.2">
      <c r="A425" s="145" t="s">
        <v>172</v>
      </c>
    </row>
    <row r="427" spans="1:1" ht="15.75" x14ac:dyDescent="0.25">
      <c r="A427" s="146" t="s">
        <v>575</v>
      </c>
    </row>
    <row r="429" spans="1:1" x14ac:dyDescent="0.2">
      <c r="A429" s="145">
        <v>6.4</v>
      </c>
    </row>
    <row r="431" spans="1:1" x14ac:dyDescent="0.2">
      <c r="A431" s="145" t="s">
        <v>574</v>
      </c>
    </row>
    <row r="433" spans="1:1" ht="15.75" x14ac:dyDescent="0.25">
      <c r="A433" s="146" t="s">
        <v>573</v>
      </c>
    </row>
    <row r="435" spans="1:1" x14ac:dyDescent="0.2">
      <c r="A435" s="145">
        <v>6.3</v>
      </c>
    </row>
    <row r="437" spans="1:1" x14ac:dyDescent="0.2">
      <c r="A437" s="145" t="s">
        <v>233</v>
      </c>
    </row>
    <row r="439" spans="1:1" ht="15.75" x14ac:dyDescent="0.25">
      <c r="A439" s="146" t="s">
        <v>572</v>
      </c>
    </row>
    <row r="441" spans="1:1" x14ac:dyDescent="0.2">
      <c r="A441" s="145">
        <v>6.2</v>
      </c>
    </row>
    <row r="443" spans="1:1" x14ac:dyDescent="0.2">
      <c r="A443" s="145" t="s">
        <v>571</v>
      </c>
    </row>
    <row r="445" spans="1:1" ht="15.75" x14ac:dyDescent="0.25">
      <c r="A445" s="146" t="s">
        <v>570</v>
      </c>
    </row>
    <row r="447" spans="1:1" x14ac:dyDescent="0.2">
      <c r="A447" s="145">
        <v>6.2</v>
      </c>
    </row>
    <row r="449" spans="1:1" x14ac:dyDescent="0.2">
      <c r="A449" s="145" t="s">
        <v>569</v>
      </c>
    </row>
    <row r="451" spans="1:1" ht="15.75" x14ac:dyDescent="0.25">
      <c r="A451" s="146" t="s">
        <v>568</v>
      </c>
    </row>
    <row r="453" spans="1:1" x14ac:dyDescent="0.2">
      <c r="A453" s="145">
        <v>6.1</v>
      </c>
    </row>
    <row r="455" spans="1:1" x14ac:dyDescent="0.2">
      <c r="A455" s="145" t="s">
        <v>567</v>
      </c>
    </row>
    <row r="457" spans="1:1" ht="15.75" x14ac:dyDescent="0.25">
      <c r="A457" s="146" t="s">
        <v>566</v>
      </c>
    </row>
    <row r="459" spans="1:1" x14ac:dyDescent="0.2">
      <c r="A459" s="145">
        <v>6.1</v>
      </c>
    </row>
    <row r="461" spans="1:1" x14ac:dyDescent="0.2">
      <c r="A461" s="145" t="s">
        <v>565</v>
      </c>
    </row>
    <row r="463" spans="1:1" ht="15.75" x14ac:dyDescent="0.25">
      <c r="A463" s="146" t="s">
        <v>564</v>
      </c>
    </row>
    <row r="465" spans="1:1" x14ac:dyDescent="0.2">
      <c r="A465" s="145">
        <v>6.1</v>
      </c>
    </row>
    <row r="467" spans="1:1" x14ac:dyDescent="0.2">
      <c r="A467" s="145" t="s">
        <v>172</v>
      </c>
    </row>
    <row r="469" spans="1:1" ht="15.75" x14ac:dyDescent="0.25">
      <c r="A469" s="146" t="s">
        <v>563</v>
      </c>
    </row>
    <row r="471" spans="1:1" x14ac:dyDescent="0.2">
      <c r="A471" s="145">
        <v>6.1</v>
      </c>
    </row>
    <row r="473" spans="1:1" x14ac:dyDescent="0.2">
      <c r="A473" s="145" t="s">
        <v>77</v>
      </c>
    </row>
    <row r="475" spans="1:1" ht="15.75" x14ac:dyDescent="0.25">
      <c r="A475" s="146" t="s">
        <v>562</v>
      </c>
    </row>
    <row r="477" spans="1:1" x14ac:dyDescent="0.2">
      <c r="A477" s="145">
        <v>6</v>
      </c>
    </row>
    <row r="479" spans="1:1" x14ac:dyDescent="0.2">
      <c r="A479" s="145" t="s">
        <v>241</v>
      </c>
    </row>
    <row r="481" spans="1:1" ht="15.75" x14ac:dyDescent="0.25">
      <c r="A481" s="146" t="s">
        <v>561</v>
      </c>
    </row>
    <row r="483" spans="1:1" x14ac:dyDescent="0.2">
      <c r="A483" s="145">
        <v>6</v>
      </c>
    </row>
    <row r="485" spans="1:1" x14ac:dyDescent="0.2">
      <c r="A485" s="145" t="s">
        <v>560</v>
      </c>
    </row>
    <row r="487" spans="1:1" ht="15.75" x14ac:dyDescent="0.25">
      <c r="A487" s="146" t="s">
        <v>559</v>
      </c>
    </row>
    <row r="489" spans="1:1" x14ac:dyDescent="0.2">
      <c r="A489" s="145">
        <v>5.8</v>
      </c>
    </row>
    <row r="491" spans="1:1" x14ac:dyDescent="0.2">
      <c r="A491" s="145" t="s">
        <v>486</v>
      </c>
    </row>
    <row r="493" spans="1:1" ht="15.75" x14ac:dyDescent="0.25">
      <c r="A493" s="146" t="s">
        <v>558</v>
      </c>
    </row>
    <row r="495" spans="1:1" x14ac:dyDescent="0.2">
      <c r="A495" s="145">
        <v>5.7</v>
      </c>
    </row>
    <row r="497" spans="1:1" x14ac:dyDescent="0.2">
      <c r="A497" s="145" t="s">
        <v>405</v>
      </c>
    </row>
    <row r="499" spans="1:1" ht="15.75" x14ac:dyDescent="0.25">
      <c r="A499" s="146" t="s">
        <v>557</v>
      </c>
    </row>
    <row r="501" spans="1:1" x14ac:dyDescent="0.2">
      <c r="A501" s="145">
        <v>5.6</v>
      </c>
    </row>
    <row r="503" spans="1:1" x14ac:dyDescent="0.2">
      <c r="A503" s="145" t="s">
        <v>556</v>
      </c>
    </row>
    <row r="505" spans="1:1" ht="15.75" x14ac:dyDescent="0.25">
      <c r="A505" s="146" t="s">
        <v>555</v>
      </c>
    </row>
    <row r="507" spans="1:1" x14ac:dyDescent="0.2">
      <c r="A507" s="145">
        <v>5.6</v>
      </c>
    </row>
    <row r="509" spans="1:1" x14ac:dyDescent="0.2">
      <c r="A509" s="145" t="s">
        <v>554</v>
      </c>
    </row>
    <row r="511" spans="1:1" ht="15.75" x14ac:dyDescent="0.25">
      <c r="A511" s="146" t="s">
        <v>553</v>
      </c>
    </row>
    <row r="513" spans="1:1" x14ac:dyDescent="0.2">
      <c r="A513" s="145">
        <v>5.5</v>
      </c>
    </row>
    <row r="515" spans="1:1" x14ac:dyDescent="0.2">
      <c r="A515" s="145" t="s">
        <v>359</v>
      </c>
    </row>
    <row r="517" spans="1:1" ht="15.75" x14ac:dyDescent="0.25">
      <c r="A517" s="146" t="s">
        <v>552</v>
      </c>
    </row>
    <row r="519" spans="1:1" x14ac:dyDescent="0.2">
      <c r="A519" s="145">
        <v>5.5</v>
      </c>
    </row>
    <row r="521" spans="1:1" x14ac:dyDescent="0.2">
      <c r="A521" s="145" t="s">
        <v>172</v>
      </c>
    </row>
    <row r="523" spans="1:1" ht="15.75" x14ac:dyDescent="0.25">
      <c r="A523" s="146" t="s">
        <v>551</v>
      </c>
    </row>
    <row r="525" spans="1:1" x14ac:dyDescent="0.2">
      <c r="A525" s="145">
        <v>5.4</v>
      </c>
    </row>
    <row r="527" spans="1:1" x14ac:dyDescent="0.2">
      <c r="A527" s="145" t="s">
        <v>353</v>
      </c>
    </row>
    <row r="529" spans="1:1" ht="15.75" x14ac:dyDescent="0.25">
      <c r="A529" s="146" t="s">
        <v>550</v>
      </c>
    </row>
    <row r="531" spans="1:1" x14ac:dyDescent="0.2">
      <c r="A531" s="145">
        <v>5.4</v>
      </c>
    </row>
    <row r="533" spans="1:1" x14ac:dyDescent="0.2">
      <c r="A533" s="145" t="s">
        <v>549</v>
      </c>
    </row>
    <row r="535" spans="1:1" ht="15.75" x14ac:dyDescent="0.25">
      <c r="A535" s="146" t="s">
        <v>548</v>
      </c>
    </row>
    <row r="537" spans="1:1" x14ac:dyDescent="0.2">
      <c r="A537" s="145">
        <v>5.3</v>
      </c>
    </row>
    <row r="539" spans="1:1" x14ac:dyDescent="0.2">
      <c r="A539" s="145" t="s">
        <v>122</v>
      </c>
    </row>
    <row r="541" spans="1:1" ht="15.75" x14ac:dyDescent="0.25">
      <c r="A541" s="146" t="s">
        <v>547</v>
      </c>
    </row>
    <row r="543" spans="1:1" x14ac:dyDescent="0.2">
      <c r="A543" s="145">
        <v>5.3</v>
      </c>
    </row>
    <row r="545" spans="1:1" x14ac:dyDescent="0.2">
      <c r="A545" s="145" t="s">
        <v>364</v>
      </c>
    </row>
    <row r="547" spans="1:1" ht="15.75" x14ac:dyDescent="0.25">
      <c r="A547" s="146" t="s">
        <v>546</v>
      </c>
    </row>
    <row r="549" spans="1:1" x14ac:dyDescent="0.2">
      <c r="A549" s="145">
        <v>5.3</v>
      </c>
    </row>
    <row r="551" spans="1:1" x14ac:dyDescent="0.2">
      <c r="A551" s="145" t="s">
        <v>267</v>
      </c>
    </row>
    <row r="553" spans="1:1" ht="15.75" x14ac:dyDescent="0.25">
      <c r="A553" s="146" t="s">
        <v>545</v>
      </c>
    </row>
    <row r="555" spans="1:1" x14ac:dyDescent="0.2">
      <c r="A555" s="145">
        <v>5.2</v>
      </c>
    </row>
    <row r="557" spans="1:1" x14ac:dyDescent="0.2">
      <c r="A557" s="145" t="s">
        <v>98</v>
      </c>
    </row>
    <row r="559" spans="1:1" ht="15.75" x14ac:dyDescent="0.25">
      <c r="A559" s="146" t="s">
        <v>544</v>
      </c>
    </row>
    <row r="561" spans="1:1" x14ac:dyDescent="0.2">
      <c r="A561" s="145">
        <v>5</v>
      </c>
    </row>
    <row r="563" spans="1:1" x14ac:dyDescent="0.2">
      <c r="A563" s="145" t="s">
        <v>77</v>
      </c>
    </row>
    <row r="565" spans="1:1" ht="15.75" x14ac:dyDescent="0.25">
      <c r="A565" s="146" t="s">
        <v>543</v>
      </c>
    </row>
    <row r="567" spans="1:1" x14ac:dyDescent="0.2">
      <c r="A567" s="145">
        <v>5</v>
      </c>
    </row>
    <row r="569" spans="1:1" x14ac:dyDescent="0.2">
      <c r="A569" s="145" t="s">
        <v>359</v>
      </c>
    </row>
    <row r="571" spans="1:1" ht="15.75" x14ac:dyDescent="0.25">
      <c r="A571" s="146" t="s">
        <v>542</v>
      </c>
    </row>
    <row r="573" spans="1:1" x14ac:dyDescent="0.2">
      <c r="A573" s="145">
        <v>5</v>
      </c>
    </row>
    <row r="575" spans="1:1" x14ac:dyDescent="0.2">
      <c r="A575" s="145" t="s">
        <v>77</v>
      </c>
    </row>
    <row r="577" spans="1:1" ht="15.75" x14ac:dyDescent="0.25">
      <c r="A577" s="146" t="s">
        <v>541</v>
      </c>
    </row>
    <row r="579" spans="1:1" x14ac:dyDescent="0.2">
      <c r="A579" s="145">
        <v>5</v>
      </c>
    </row>
    <row r="581" spans="1:1" x14ac:dyDescent="0.2">
      <c r="A581" s="145" t="s">
        <v>540</v>
      </c>
    </row>
    <row r="583" spans="1:1" ht="15.75" x14ac:dyDescent="0.25">
      <c r="A583" s="146" t="s">
        <v>539</v>
      </c>
    </row>
    <row r="585" spans="1:1" x14ac:dyDescent="0.2">
      <c r="A585" s="145">
        <v>5</v>
      </c>
    </row>
    <row r="587" spans="1:1" x14ac:dyDescent="0.2">
      <c r="A587" s="145" t="s">
        <v>538</v>
      </c>
    </row>
    <row r="589" spans="1:1" ht="15.75" x14ac:dyDescent="0.25">
      <c r="A589" s="146" t="s">
        <v>537</v>
      </c>
    </row>
    <row r="591" spans="1:1" x14ac:dyDescent="0.2">
      <c r="A591" s="145">
        <v>5</v>
      </c>
    </row>
    <row r="593" spans="1:1" x14ac:dyDescent="0.2">
      <c r="A593" s="145" t="s">
        <v>172</v>
      </c>
    </row>
    <row r="595" spans="1:1" ht="15.75" x14ac:dyDescent="0.25">
      <c r="A595" s="146" t="s">
        <v>536</v>
      </c>
    </row>
    <row r="597" spans="1:1" x14ac:dyDescent="0.2">
      <c r="A597" s="145">
        <v>5</v>
      </c>
    </row>
    <row r="599" spans="1:1" x14ac:dyDescent="0.2">
      <c r="A599" s="145" t="s">
        <v>163</v>
      </c>
    </row>
    <row r="601" spans="1:1" ht="15.75" x14ac:dyDescent="0.25">
      <c r="A601" s="146" t="s">
        <v>535</v>
      </c>
    </row>
    <row r="603" spans="1:1" x14ac:dyDescent="0.2">
      <c r="A603" s="145">
        <v>5</v>
      </c>
    </row>
    <row r="605" spans="1:1" x14ac:dyDescent="0.2">
      <c r="A605" s="145" t="s">
        <v>359</v>
      </c>
    </row>
    <row r="607" spans="1:1" ht="15.75" x14ac:dyDescent="0.25">
      <c r="A607" s="146" t="s">
        <v>534</v>
      </c>
    </row>
    <row r="609" spans="1:1" x14ac:dyDescent="0.2">
      <c r="A609" s="145">
        <v>5</v>
      </c>
    </row>
    <row r="611" spans="1:1" x14ac:dyDescent="0.2">
      <c r="A611" s="145" t="s">
        <v>101</v>
      </c>
    </row>
    <row r="613" spans="1:1" ht="15.75" x14ac:dyDescent="0.25">
      <c r="A613" s="146" t="s">
        <v>533</v>
      </c>
    </row>
    <row r="615" spans="1:1" x14ac:dyDescent="0.2">
      <c r="A615" s="145">
        <v>5</v>
      </c>
    </row>
    <row r="617" spans="1:1" x14ac:dyDescent="0.2">
      <c r="A617" s="145" t="s">
        <v>359</v>
      </c>
    </row>
    <row r="619" spans="1:1" ht="15.75" x14ac:dyDescent="0.25">
      <c r="A619" s="146" t="s">
        <v>532</v>
      </c>
    </row>
    <row r="621" spans="1:1" x14ac:dyDescent="0.2">
      <c r="A621" s="145">
        <v>5</v>
      </c>
    </row>
    <row r="623" spans="1:1" x14ac:dyDescent="0.2">
      <c r="A623" s="145" t="s">
        <v>77</v>
      </c>
    </row>
    <row r="625" spans="1:1" ht="15.75" x14ac:dyDescent="0.25">
      <c r="A625" s="146" t="s">
        <v>531</v>
      </c>
    </row>
    <row r="627" spans="1:1" x14ac:dyDescent="0.2">
      <c r="A627" s="145">
        <v>5</v>
      </c>
    </row>
    <row r="629" spans="1:1" x14ac:dyDescent="0.2">
      <c r="A629" s="145" t="s">
        <v>359</v>
      </c>
    </row>
    <row r="631" spans="1:1" ht="15.75" x14ac:dyDescent="0.25">
      <c r="A631" s="146" t="s">
        <v>530</v>
      </c>
    </row>
    <row r="633" spans="1:1" x14ac:dyDescent="0.2">
      <c r="A633" s="145">
        <v>5</v>
      </c>
    </row>
    <row r="635" spans="1:1" x14ac:dyDescent="0.2">
      <c r="A635" s="145" t="s">
        <v>529</v>
      </c>
    </row>
    <row r="637" spans="1:1" ht="15.75" x14ac:dyDescent="0.25">
      <c r="A637" s="146" t="s">
        <v>528</v>
      </c>
    </row>
    <row r="639" spans="1:1" x14ac:dyDescent="0.2">
      <c r="A639" s="145">
        <v>4.9000000000000004</v>
      </c>
    </row>
    <row r="641" spans="1:1" x14ac:dyDescent="0.2">
      <c r="A641" s="145" t="s">
        <v>527</v>
      </c>
    </row>
    <row r="643" spans="1:1" ht="15.75" x14ac:dyDescent="0.25">
      <c r="A643" s="146" t="s">
        <v>526</v>
      </c>
    </row>
    <row r="645" spans="1:1" x14ac:dyDescent="0.2">
      <c r="A645" s="145">
        <v>4.8</v>
      </c>
    </row>
    <row r="647" spans="1:1" x14ac:dyDescent="0.2">
      <c r="A647" s="145" t="s">
        <v>163</v>
      </c>
    </row>
    <row r="649" spans="1:1" ht="15.75" x14ac:dyDescent="0.25">
      <c r="A649" s="146" t="s">
        <v>525</v>
      </c>
    </row>
    <row r="651" spans="1:1" x14ac:dyDescent="0.2">
      <c r="A651" s="145">
        <v>4.8</v>
      </c>
    </row>
    <row r="653" spans="1:1" x14ac:dyDescent="0.2">
      <c r="A653" s="145" t="s">
        <v>163</v>
      </c>
    </row>
    <row r="655" spans="1:1" ht="15.75" x14ac:dyDescent="0.25">
      <c r="A655" s="146" t="s">
        <v>524</v>
      </c>
    </row>
    <row r="657" spans="1:1" x14ac:dyDescent="0.2">
      <c r="A657" s="145">
        <v>4.8</v>
      </c>
    </row>
    <row r="659" spans="1:1" x14ac:dyDescent="0.2">
      <c r="A659" s="145" t="s">
        <v>77</v>
      </c>
    </row>
    <row r="661" spans="1:1" ht="15.75" x14ac:dyDescent="0.25">
      <c r="A661" s="146" t="s">
        <v>523</v>
      </c>
    </row>
    <row r="663" spans="1:1" x14ac:dyDescent="0.2">
      <c r="A663" s="145">
        <v>4.8</v>
      </c>
    </row>
    <row r="665" spans="1:1" x14ac:dyDescent="0.2">
      <c r="A665" s="145" t="s">
        <v>98</v>
      </c>
    </row>
    <row r="667" spans="1:1" ht="15.75" x14ac:dyDescent="0.25">
      <c r="A667" s="146" t="s">
        <v>522</v>
      </c>
    </row>
    <row r="669" spans="1:1" x14ac:dyDescent="0.2">
      <c r="A669" s="145">
        <v>4.8</v>
      </c>
    </row>
    <row r="671" spans="1:1" x14ac:dyDescent="0.2">
      <c r="A671" s="145" t="s">
        <v>521</v>
      </c>
    </row>
    <row r="673" spans="1:1" ht="15.75" x14ac:dyDescent="0.25">
      <c r="A673" s="146" t="s">
        <v>520</v>
      </c>
    </row>
    <row r="675" spans="1:1" x14ac:dyDescent="0.2">
      <c r="A675" s="145">
        <v>4.8</v>
      </c>
    </row>
    <row r="677" spans="1:1" x14ac:dyDescent="0.2">
      <c r="A677" s="145" t="s">
        <v>519</v>
      </c>
    </row>
    <row r="679" spans="1:1" ht="15.75" x14ac:dyDescent="0.25">
      <c r="A679" s="146" t="s">
        <v>518</v>
      </c>
    </row>
    <row r="681" spans="1:1" x14ac:dyDescent="0.2">
      <c r="A681" s="145">
        <v>4.7</v>
      </c>
    </row>
    <row r="683" spans="1:1" x14ac:dyDescent="0.2">
      <c r="A683" s="145" t="s">
        <v>204</v>
      </c>
    </row>
    <row r="685" spans="1:1" ht="15.75" x14ac:dyDescent="0.25">
      <c r="A685" s="146" t="s">
        <v>517</v>
      </c>
    </row>
    <row r="687" spans="1:1" x14ac:dyDescent="0.2">
      <c r="A687" s="145">
        <v>4.7</v>
      </c>
    </row>
    <row r="689" spans="1:1" x14ac:dyDescent="0.2">
      <c r="A689" s="145" t="s">
        <v>98</v>
      </c>
    </row>
    <row r="691" spans="1:1" ht="15.75" x14ac:dyDescent="0.25">
      <c r="A691" s="146" t="s">
        <v>516</v>
      </c>
    </row>
    <row r="693" spans="1:1" x14ac:dyDescent="0.2">
      <c r="A693" s="145">
        <v>4.7</v>
      </c>
    </row>
    <row r="695" spans="1:1" x14ac:dyDescent="0.2">
      <c r="A695" s="145" t="s">
        <v>172</v>
      </c>
    </row>
    <row r="697" spans="1:1" ht="15.75" x14ac:dyDescent="0.25">
      <c r="A697" s="146" t="s">
        <v>515</v>
      </c>
    </row>
    <row r="699" spans="1:1" x14ac:dyDescent="0.2">
      <c r="A699" s="145">
        <v>4.7</v>
      </c>
    </row>
    <row r="701" spans="1:1" x14ac:dyDescent="0.2">
      <c r="A701" s="145" t="s">
        <v>98</v>
      </c>
    </row>
    <row r="703" spans="1:1" ht="15.75" x14ac:dyDescent="0.25">
      <c r="A703" s="146" t="s">
        <v>514</v>
      </c>
    </row>
    <row r="705" spans="1:1" x14ac:dyDescent="0.2">
      <c r="A705" s="145">
        <v>4.7</v>
      </c>
    </row>
    <row r="707" spans="1:1" x14ac:dyDescent="0.2">
      <c r="A707" s="145" t="s">
        <v>122</v>
      </c>
    </row>
    <row r="709" spans="1:1" ht="15.75" x14ac:dyDescent="0.25">
      <c r="A709" s="146" t="s">
        <v>513</v>
      </c>
    </row>
    <row r="711" spans="1:1" x14ac:dyDescent="0.2">
      <c r="A711" s="145">
        <v>4.5999999999999996</v>
      </c>
    </row>
    <row r="713" spans="1:1" x14ac:dyDescent="0.2">
      <c r="A713" s="145" t="s">
        <v>512</v>
      </c>
    </row>
    <row r="715" spans="1:1" ht="15.75" x14ac:dyDescent="0.25">
      <c r="A715" s="146" t="s">
        <v>511</v>
      </c>
    </row>
    <row r="717" spans="1:1" x14ac:dyDescent="0.2">
      <c r="A717" s="145">
        <v>4.5999999999999996</v>
      </c>
    </row>
    <row r="719" spans="1:1" x14ac:dyDescent="0.2">
      <c r="A719" s="145" t="s">
        <v>510</v>
      </c>
    </row>
    <row r="721" spans="1:1" ht="15.75" x14ac:dyDescent="0.25">
      <c r="A721" s="146" t="s">
        <v>509</v>
      </c>
    </row>
    <row r="723" spans="1:1" x14ac:dyDescent="0.2">
      <c r="A723" s="145">
        <v>4.5</v>
      </c>
    </row>
    <row r="725" spans="1:1" x14ac:dyDescent="0.2">
      <c r="A725" s="145" t="s">
        <v>475</v>
      </c>
    </row>
    <row r="727" spans="1:1" ht="15.75" x14ac:dyDescent="0.25">
      <c r="A727" s="146" t="s">
        <v>508</v>
      </c>
    </row>
    <row r="729" spans="1:1" x14ac:dyDescent="0.2">
      <c r="A729" s="145">
        <v>4.5</v>
      </c>
    </row>
    <row r="731" spans="1:1" x14ac:dyDescent="0.2">
      <c r="A731" s="145" t="s">
        <v>507</v>
      </c>
    </row>
    <row r="733" spans="1:1" ht="15.75" x14ac:dyDescent="0.25">
      <c r="A733" s="146" t="s">
        <v>506</v>
      </c>
    </row>
    <row r="735" spans="1:1" x14ac:dyDescent="0.2">
      <c r="A735" s="145">
        <v>4.5</v>
      </c>
    </row>
    <row r="737" spans="1:1" x14ac:dyDescent="0.2">
      <c r="A737" s="145" t="s">
        <v>505</v>
      </c>
    </row>
    <row r="739" spans="1:1" ht="15.75" x14ac:dyDescent="0.25">
      <c r="A739" s="146" t="s">
        <v>504</v>
      </c>
    </row>
    <row r="741" spans="1:1" x14ac:dyDescent="0.2">
      <c r="A741" s="145">
        <v>4.4000000000000004</v>
      </c>
    </row>
    <row r="743" spans="1:1" x14ac:dyDescent="0.2">
      <c r="A743" s="145" t="s">
        <v>172</v>
      </c>
    </row>
    <row r="745" spans="1:1" ht="15.75" x14ac:dyDescent="0.25">
      <c r="A745" s="146" t="s">
        <v>503</v>
      </c>
    </row>
    <row r="747" spans="1:1" x14ac:dyDescent="0.2">
      <c r="A747" s="145">
        <v>4.4000000000000004</v>
      </c>
    </row>
    <row r="749" spans="1:1" x14ac:dyDescent="0.2">
      <c r="A749" s="145" t="s">
        <v>502</v>
      </c>
    </row>
    <row r="751" spans="1:1" ht="15.75" x14ac:dyDescent="0.25">
      <c r="A751" s="146" t="s">
        <v>501</v>
      </c>
    </row>
    <row r="753" spans="1:1" x14ac:dyDescent="0.2">
      <c r="A753" s="145">
        <v>4.4000000000000004</v>
      </c>
    </row>
    <row r="755" spans="1:1" x14ac:dyDescent="0.2">
      <c r="A755" s="145" t="s">
        <v>98</v>
      </c>
    </row>
    <row r="757" spans="1:1" ht="15.75" x14ac:dyDescent="0.25">
      <c r="A757" s="146" t="s">
        <v>500</v>
      </c>
    </row>
    <row r="759" spans="1:1" x14ac:dyDescent="0.2">
      <c r="A759" s="145">
        <v>4.4000000000000004</v>
      </c>
    </row>
    <row r="761" spans="1:1" x14ac:dyDescent="0.2">
      <c r="A761" s="145" t="s">
        <v>252</v>
      </c>
    </row>
    <row r="763" spans="1:1" ht="15.75" x14ac:dyDescent="0.25">
      <c r="A763" s="146" t="s">
        <v>499</v>
      </c>
    </row>
    <row r="765" spans="1:1" x14ac:dyDescent="0.2">
      <c r="A765" s="145">
        <v>4.4000000000000004</v>
      </c>
    </row>
    <row r="767" spans="1:1" x14ac:dyDescent="0.2">
      <c r="A767" s="145" t="s">
        <v>364</v>
      </c>
    </row>
    <row r="769" spans="1:1" ht="15.75" x14ac:dyDescent="0.25">
      <c r="A769" s="146" t="s">
        <v>498</v>
      </c>
    </row>
    <row r="771" spans="1:1" x14ac:dyDescent="0.2">
      <c r="A771" s="145">
        <v>4.3</v>
      </c>
    </row>
    <row r="773" spans="1:1" x14ac:dyDescent="0.2">
      <c r="A773" s="145" t="s">
        <v>92</v>
      </c>
    </row>
    <row r="775" spans="1:1" ht="15.75" x14ac:dyDescent="0.25">
      <c r="A775" s="146" t="s">
        <v>497</v>
      </c>
    </row>
    <row r="777" spans="1:1" x14ac:dyDescent="0.2">
      <c r="A777" s="145">
        <v>4.3</v>
      </c>
    </row>
    <row r="779" spans="1:1" x14ac:dyDescent="0.2">
      <c r="A779" s="145" t="s">
        <v>496</v>
      </c>
    </row>
    <row r="781" spans="1:1" ht="15.75" x14ac:dyDescent="0.25">
      <c r="A781" s="146" t="s">
        <v>495</v>
      </c>
    </row>
    <row r="783" spans="1:1" x14ac:dyDescent="0.2">
      <c r="A783" s="145">
        <v>4.3</v>
      </c>
    </row>
    <row r="785" spans="1:1" x14ac:dyDescent="0.2">
      <c r="A785" s="145" t="s">
        <v>101</v>
      </c>
    </row>
    <row r="787" spans="1:1" ht="15.75" x14ac:dyDescent="0.25">
      <c r="A787" s="146" t="s">
        <v>494</v>
      </c>
    </row>
    <row r="789" spans="1:1" x14ac:dyDescent="0.2">
      <c r="A789" s="145">
        <v>4.3</v>
      </c>
    </row>
    <row r="791" spans="1:1" x14ac:dyDescent="0.2">
      <c r="A791" s="145" t="s">
        <v>493</v>
      </c>
    </row>
    <row r="793" spans="1:1" ht="15.75" x14ac:dyDescent="0.25">
      <c r="A793" s="146" t="s">
        <v>492</v>
      </c>
    </row>
    <row r="795" spans="1:1" x14ac:dyDescent="0.2">
      <c r="A795" s="145">
        <v>4.2</v>
      </c>
    </row>
    <row r="797" spans="1:1" x14ac:dyDescent="0.2">
      <c r="A797" s="145" t="s">
        <v>490</v>
      </c>
    </row>
    <row r="799" spans="1:1" ht="15.75" x14ac:dyDescent="0.25">
      <c r="A799" s="146" t="s">
        <v>491</v>
      </c>
    </row>
    <row r="801" spans="1:1" x14ac:dyDescent="0.2">
      <c r="A801" s="145">
        <v>4.2</v>
      </c>
    </row>
    <row r="803" spans="1:1" x14ac:dyDescent="0.2">
      <c r="A803" s="145" t="s">
        <v>490</v>
      </c>
    </row>
    <row r="805" spans="1:1" ht="15.75" x14ac:dyDescent="0.25">
      <c r="A805" s="146" t="s">
        <v>489</v>
      </c>
    </row>
    <row r="807" spans="1:1" x14ac:dyDescent="0.2">
      <c r="A807" s="145">
        <v>4.0999999999999996</v>
      </c>
    </row>
    <row r="809" spans="1:1" x14ac:dyDescent="0.2">
      <c r="A809" s="145" t="s">
        <v>158</v>
      </c>
    </row>
    <row r="811" spans="1:1" ht="15.75" x14ac:dyDescent="0.25">
      <c r="A811" s="146" t="s">
        <v>488</v>
      </c>
    </row>
    <row r="813" spans="1:1" x14ac:dyDescent="0.2">
      <c r="A813" s="145">
        <v>4.0999999999999996</v>
      </c>
    </row>
    <row r="815" spans="1:1" x14ac:dyDescent="0.2">
      <c r="A815" s="145" t="s">
        <v>96</v>
      </c>
    </row>
    <row r="817" spans="1:1" ht="15.75" x14ac:dyDescent="0.25">
      <c r="A817" s="146" t="s">
        <v>487</v>
      </c>
    </row>
    <row r="819" spans="1:1" x14ac:dyDescent="0.2">
      <c r="A819" s="145">
        <v>4.0999999999999996</v>
      </c>
    </row>
    <row r="821" spans="1:1" x14ac:dyDescent="0.2">
      <c r="A821" s="145" t="s">
        <v>486</v>
      </c>
    </row>
    <row r="823" spans="1:1" ht="15.75" x14ac:dyDescent="0.25">
      <c r="A823" s="146" t="s">
        <v>485</v>
      </c>
    </row>
    <row r="825" spans="1:1" x14ac:dyDescent="0.2">
      <c r="A825" s="145">
        <v>4</v>
      </c>
    </row>
    <row r="827" spans="1:1" x14ac:dyDescent="0.2">
      <c r="A827" s="145" t="s">
        <v>484</v>
      </c>
    </row>
    <row r="829" spans="1:1" ht="15.75" x14ac:dyDescent="0.25">
      <c r="A829" s="146" t="s">
        <v>483</v>
      </c>
    </row>
    <row r="831" spans="1:1" x14ac:dyDescent="0.2">
      <c r="A831" s="145">
        <v>4</v>
      </c>
    </row>
    <row r="833" spans="1:1" x14ac:dyDescent="0.2">
      <c r="A833" s="145" t="s">
        <v>172</v>
      </c>
    </row>
    <row r="835" spans="1:1" ht="15.75" x14ac:dyDescent="0.25">
      <c r="A835" s="146" t="s">
        <v>482</v>
      </c>
    </row>
    <row r="837" spans="1:1" x14ac:dyDescent="0.2">
      <c r="A837" s="145">
        <v>4</v>
      </c>
    </row>
    <row r="839" spans="1:1" x14ac:dyDescent="0.2">
      <c r="A839" s="145" t="s">
        <v>481</v>
      </c>
    </row>
    <row r="841" spans="1:1" ht="15.75" x14ac:dyDescent="0.25">
      <c r="A841" s="146" t="s">
        <v>480</v>
      </c>
    </row>
    <row r="843" spans="1:1" x14ac:dyDescent="0.2">
      <c r="A843" s="145">
        <v>4</v>
      </c>
    </row>
    <row r="845" spans="1:1" x14ac:dyDescent="0.2">
      <c r="A845" s="145" t="s">
        <v>479</v>
      </c>
    </row>
    <row r="847" spans="1:1" ht="15.75" x14ac:dyDescent="0.25">
      <c r="A847" s="146" t="s">
        <v>478</v>
      </c>
    </row>
    <row r="849" spans="1:1" x14ac:dyDescent="0.2">
      <c r="A849" s="145">
        <v>4</v>
      </c>
    </row>
    <row r="851" spans="1:1" x14ac:dyDescent="0.2">
      <c r="A851" s="145" t="s">
        <v>477</v>
      </c>
    </row>
    <row r="853" spans="1:1" ht="15.75" x14ac:dyDescent="0.25">
      <c r="A853" s="146" t="s">
        <v>476</v>
      </c>
    </row>
    <row r="855" spans="1:1" x14ac:dyDescent="0.2">
      <c r="A855" s="145">
        <v>4</v>
      </c>
    </row>
    <row r="857" spans="1:1" x14ac:dyDescent="0.2">
      <c r="A857" s="145" t="s">
        <v>475</v>
      </c>
    </row>
    <row r="859" spans="1:1" ht="15.75" x14ac:dyDescent="0.25">
      <c r="A859" s="146" t="s">
        <v>474</v>
      </c>
    </row>
    <row r="861" spans="1:1" x14ac:dyDescent="0.2">
      <c r="A861" s="145">
        <v>4</v>
      </c>
    </row>
    <row r="863" spans="1:1" x14ac:dyDescent="0.2">
      <c r="A863" s="145" t="s">
        <v>473</v>
      </c>
    </row>
    <row r="865" spans="1:1" ht="15.75" x14ac:dyDescent="0.25">
      <c r="A865" s="146" t="s">
        <v>472</v>
      </c>
    </row>
    <row r="867" spans="1:1" x14ac:dyDescent="0.2">
      <c r="A867" s="145">
        <v>3.9</v>
      </c>
    </row>
    <row r="869" spans="1:1" x14ac:dyDescent="0.2">
      <c r="A869" s="145" t="s">
        <v>471</v>
      </c>
    </row>
    <row r="871" spans="1:1" ht="15.75" x14ac:dyDescent="0.25">
      <c r="A871" s="146" t="s">
        <v>470</v>
      </c>
    </row>
    <row r="873" spans="1:1" x14ac:dyDescent="0.2">
      <c r="A873" s="145">
        <v>3.9</v>
      </c>
    </row>
    <row r="875" spans="1:1" x14ac:dyDescent="0.2">
      <c r="A875" s="145" t="s">
        <v>469</v>
      </c>
    </row>
    <row r="877" spans="1:1" ht="15.75" x14ac:dyDescent="0.25">
      <c r="A877" s="146" t="s">
        <v>468</v>
      </c>
    </row>
    <row r="879" spans="1:1" x14ac:dyDescent="0.2">
      <c r="A879" s="145">
        <v>3.9</v>
      </c>
    </row>
    <row r="881" spans="1:1" x14ac:dyDescent="0.2">
      <c r="A881" s="145" t="s">
        <v>467</v>
      </c>
    </row>
    <row r="883" spans="1:1" ht="15.75" x14ac:dyDescent="0.25">
      <c r="A883" s="146" t="s">
        <v>466</v>
      </c>
    </row>
    <row r="885" spans="1:1" x14ac:dyDescent="0.2">
      <c r="A885" s="145">
        <v>3.9</v>
      </c>
    </row>
    <row r="887" spans="1:1" x14ac:dyDescent="0.2">
      <c r="A887" s="145" t="s">
        <v>172</v>
      </c>
    </row>
    <row r="889" spans="1:1" ht="15.75" x14ac:dyDescent="0.25">
      <c r="A889" s="146" t="s">
        <v>465</v>
      </c>
    </row>
    <row r="891" spans="1:1" x14ac:dyDescent="0.2">
      <c r="A891" s="145">
        <v>3.8</v>
      </c>
    </row>
    <row r="893" spans="1:1" x14ac:dyDescent="0.2">
      <c r="A893" s="145" t="s">
        <v>73</v>
      </c>
    </row>
    <row r="895" spans="1:1" ht="15.75" x14ac:dyDescent="0.25">
      <c r="A895" s="146" t="s">
        <v>464</v>
      </c>
    </row>
    <row r="897" spans="1:1" x14ac:dyDescent="0.2">
      <c r="A897" s="145">
        <v>3.8</v>
      </c>
    </row>
    <row r="899" spans="1:1" x14ac:dyDescent="0.2">
      <c r="A899" s="145" t="s">
        <v>73</v>
      </c>
    </row>
    <row r="901" spans="1:1" ht="15.75" x14ac:dyDescent="0.25">
      <c r="A901" s="146" t="s">
        <v>463</v>
      </c>
    </row>
    <row r="903" spans="1:1" x14ac:dyDescent="0.2">
      <c r="A903" s="145">
        <v>3.8</v>
      </c>
    </row>
    <row r="905" spans="1:1" x14ac:dyDescent="0.2">
      <c r="A905" s="145" t="s">
        <v>462</v>
      </c>
    </row>
    <row r="907" spans="1:1" ht="15.75" x14ac:dyDescent="0.25">
      <c r="A907" s="146" t="s">
        <v>461</v>
      </c>
    </row>
    <row r="909" spans="1:1" x14ac:dyDescent="0.2">
      <c r="A909" s="145">
        <v>3.8</v>
      </c>
    </row>
    <row r="911" spans="1:1" x14ac:dyDescent="0.2">
      <c r="A911" s="145" t="s">
        <v>458</v>
      </c>
    </row>
    <row r="913" spans="1:1" ht="15.75" x14ac:dyDescent="0.25">
      <c r="A913" s="146" t="s">
        <v>460</v>
      </c>
    </row>
    <row r="915" spans="1:1" x14ac:dyDescent="0.2">
      <c r="A915" s="145">
        <v>3.8</v>
      </c>
    </row>
    <row r="917" spans="1:1" x14ac:dyDescent="0.2">
      <c r="A917" s="145" t="s">
        <v>94</v>
      </c>
    </row>
    <row r="919" spans="1:1" ht="15.75" x14ac:dyDescent="0.25">
      <c r="A919" s="146" t="s">
        <v>459</v>
      </c>
    </row>
    <row r="921" spans="1:1" x14ac:dyDescent="0.2">
      <c r="A921" s="145">
        <v>3.8</v>
      </c>
    </row>
    <row r="923" spans="1:1" x14ac:dyDescent="0.2">
      <c r="A923" s="145" t="s">
        <v>458</v>
      </c>
    </row>
    <row r="925" spans="1:1" ht="15.75" x14ac:dyDescent="0.25">
      <c r="A925" s="146" t="s">
        <v>457</v>
      </c>
    </row>
    <row r="927" spans="1:1" x14ac:dyDescent="0.2">
      <c r="A927" s="145">
        <v>3.8</v>
      </c>
    </row>
    <row r="929" spans="1:1" x14ac:dyDescent="0.2">
      <c r="A929" s="145" t="s">
        <v>101</v>
      </c>
    </row>
    <row r="931" spans="1:1" ht="15.75" x14ac:dyDescent="0.25">
      <c r="A931" s="146" t="s">
        <v>456</v>
      </c>
    </row>
    <row r="933" spans="1:1" x14ac:dyDescent="0.2">
      <c r="A933" s="145">
        <v>3.8</v>
      </c>
    </row>
    <row r="935" spans="1:1" x14ac:dyDescent="0.2">
      <c r="A935" s="145" t="s">
        <v>241</v>
      </c>
    </row>
    <row r="937" spans="1:1" ht="15.75" x14ac:dyDescent="0.25">
      <c r="A937" s="146" t="s">
        <v>455</v>
      </c>
    </row>
    <row r="939" spans="1:1" x14ac:dyDescent="0.2">
      <c r="A939" s="145">
        <v>3.8</v>
      </c>
    </row>
    <row r="941" spans="1:1" x14ac:dyDescent="0.2">
      <c r="A941" s="145" t="s">
        <v>454</v>
      </c>
    </row>
    <row r="943" spans="1:1" ht="15.75" x14ac:dyDescent="0.25">
      <c r="A943" s="146" t="s">
        <v>453</v>
      </c>
    </row>
    <row r="945" spans="1:1" x14ac:dyDescent="0.2">
      <c r="A945" s="145">
        <v>3.8</v>
      </c>
    </row>
    <row r="947" spans="1:1" x14ac:dyDescent="0.2">
      <c r="A947" s="145" t="s">
        <v>452</v>
      </c>
    </row>
    <row r="949" spans="1:1" ht="15.75" x14ac:dyDescent="0.25">
      <c r="A949" s="146" t="s">
        <v>451</v>
      </c>
    </row>
    <row r="951" spans="1:1" x14ac:dyDescent="0.2">
      <c r="A951" s="145">
        <v>3.7</v>
      </c>
    </row>
    <row r="953" spans="1:1" x14ac:dyDescent="0.2">
      <c r="A953" s="145" t="s">
        <v>450</v>
      </c>
    </row>
    <row r="955" spans="1:1" ht="15.75" x14ac:dyDescent="0.25">
      <c r="A955" s="146" t="s">
        <v>449</v>
      </c>
    </row>
    <row r="957" spans="1:1" x14ac:dyDescent="0.2">
      <c r="A957" s="145">
        <v>3.7</v>
      </c>
    </row>
    <row r="959" spans="1:1" x14ac:dyDescent="0.2">
      <c r="A959" s="145" t="s">
        <v>98</v>
      </c>
    </row>
    <row r="961" spans="1:1" ht="15.75" x14ac:dyDescent="0.25">
      <c r="A961" s="146" t="s">
        <v>448</v>
      </c>
    </row>
    <row r="963" spans="1:1" x14ac:dyDescent="0.2">
      <c r="A963" s="145">
        <v>3.7</v>
      </c>
    </row>
    <row r="965" spans="1:1" x14ac:dyDescent="0.2">
      <c r="A965" s="145" t="s">
        <v>447</v>
      </c>
    </row>
    <row r="967" spans="1:1" ht="15.75" x14ac:dyDescent="0.25">
      <c r="A967" s="146" t="s">
        <v>446</v>
      </c>
    </row>
    <row r="969" spans="1:1" x14ac:dyDescent="0.2">
      <c r="A969" s="145">
        <v>3.7</v>
      </c>
    </row>
    <row r="971" spans="1:1" x14ac:dyDescent="0.2">
      <c r="A971" s="145" t="s">
        <v>124</v>
      </c>
    </row>
    <row r="973" spans="1:1" ht="15.75" x14ac:dyDescent="0.25">
      <c r="A973" s="146" t="s">
        <v>445</v>
      </c>
    </row>
    <row r="975" spans="1:1" x14ac:dyDescent="0.2">
      <c r="A975" s="145">
        <v>3.7</v>
      </c>
    </row>
    <row r="977" spans="1:1" x14ac:dyDescent="0.2">
      <c r="A977" s="145" t="s">
        <v>444</v>
      </c>
    </row>
    <row r="979" spans="1:1" ht="15.75" x14ac:dyDescent="0.25">
      <c r="A979" s="146" t="s">
        <v>443</v>
      </c>
    </row>
    <row r="981" spans="1:1" x14ac:dyDescent="0.2">
      <c r="A981" s="145">
        <v>3.6</v>
      </c>
    </row>
    <row r="983" spans="1:1" x14ac:dyDescent="0.2">
      <c r="A983" s="145" t="s">
        <v>442</v>
      </c>
    </row>
    <row r="985" spans="1:1" ht="15.75" x14ac:dyDescent="0.25">
      <c r="A985" s="146" t="s">
        <v>441</v>
      </c>
    </row>
    <row r="987" spans="1:1" x14ac:dyDescent="0.2">
      <c r="A987" s="145">
        <v>3.6</v>
      </c>
    </row>
    <row r="989" spans="1:1" x14ac:dyDescent="0.2">
      <c r="A989" s="145" t="s">
        <v>440</v>
      </c>
    </row>
    <row r="991" spans="1:1" ht="15.75" x14ac:dyDescent="0.25">
      <c r="A991" s="146" t="s">
        <v>439</v>
      </c>
    </row>
    <row r="993" spans="1:1" x14ac:dyDescent="0.2">
      <c r="A993" s="145">
        <v>3.6</v>
      </c>
    </row>
    <row r="995" spans="1:1" x14ac:dyDescent="0.2">
      <c r="A995" s="145" t="s">
        <v>77</v>
      </c>
    </row>
    <row r="997" spans="1:1" ht="15.75" x14ac:dyDescent="0.25">
      <c r="A997" s="146" t="s">
        <v>438</v>
      </c>
    </row>
    <row r="999" spans="1:1" x14ac:dyDescent="0.2">
      <c r="A999" s="145">
        <v>3.6</v>
      </c>
    </row>
    <row r="1001" spans="1:1" x14ac:dyDescent="0.2">
      <c r="A1001" s="145" t="s">
        <v>172</v>
      </c>
    </row>
    <row r="1003" spans="1:1" ht="15.75" x14ac:dyDescent="0.25">
      <c r="A1003" s="146" t="s">
        <v>437</v>
      </c>
    </row>
    <row r="1005" spans="1:1" x14ac:dyDescent="0.2">
      <c r="A1005" s="145">
        <v>3.6</v>
      </c>
    </row>
    <row r="1007" spans="1:1" x14ac:dyDescent="0.2">
      <c r="A1007" s="145" t="s">
        <v>436</v>
      </c>
    </row>
    <row r="1009" spans="1:1" ht="15.75" x14ac:dyDescent="0.25">
      <c r="A1009" s="146" t="s">
        <v>435</v>
      </c>
    </row>
    <row r="1011" spans="1:1" x14ac:dyDescent="0.2">
      <c r="A1011" s="145">
        <v>3.6</v>
      </c>
    </row>
    <row r="1013" spans="1:1" x14ac:dyDescent="0.2">
      <c r="A1013" s="145" t="s">
        <v>434</v>
      </c>
    </row>
    <row r="1015" spans="1:1" ht="15.75" x14ac:dyDescent="0.25">
      <c r="A1015" s="146" t="s">
        <v>433</v>
      </c>
    </row>
    <row r="1017" spans="1:1" x14ac:dyDescent="0.2">
      <c r="A1017" s="145">
        <v>3.6</v>
      </c>
    </row>
    <row r="1019" spans="1:1" x14ac:dyDescent="0.2">
      <c r="A1019" s="145" t="s">
        <v>432</v>
      </c>
    </row>
    <row r="1021" spans="1:1" ht="15.75" x14ac:dyDescent="0.25">
      <c r="A1021" s="146" t="s">
        <v>431</v>
      </c>
    </row>
    <row r="1023" spans="1:1" x14ac:dyDescent="0.2">
      <c r="A1023" s="145">
        <v>3.5</v>
      </c>
    </row>
    <row r="1025" spans="1:1" x14ac:dyDescent="0.2">
      <c r="A1025" s="145" t="s">
        <v>429</v>
      </c>
    </row>
    <row r="1027" spans="1:1" ht="15.75" x14ac:dyDescent="0.25">
      <c r="A1027" s="146" t="s">
        <v>430</v>
      </c>
    </row>
    <row r="1029" spans="1:1" x14ac:dyDescent="0.2">
      <c r="A1029" s="145">
        <v>3.5</v>
      </c>
    </row>
    <row r="1031" spans="1:1" x14ac:dyDescent="0.2">
      <c r="A1031" s="145" t="s">
        <v>429</v>
      </c>
    </row>
    <row r="1033" spans="1:1" ht="15.75" x14ac:dyDescent="0.25">
      <c r="A1033" s="146" t="s">
        <v>428</v>
      </c>
    </row>
    <row r="1035" spans="1:1" x14ac:dyDescent="0.2">
      <c r="A1035" s="145">
        <v>3.5</v>
      </c>
    </row>
    <row r="1037" spans="1:1" x14ac:dyDescent="0.2">
      <c r="A1037" s="145" t="s">
        <v>98</v>
      </c>
    </row>
    <row r="1039" spans="1:1" ht="15.75" x14ac:dyDescent="0.25">
      <c r="A1039" s="146" t="s">
        <v>427</v>
      </c>
    </row>
    <row r="1041" spans="1:1" x14ac:dyDescent="0.2">
      <c r="A1041" s="145">
        <v>3.5</v>
      </c>
    </row>
    <row r="1043" spans="1:1" x14ac:dyDescent="0.2">
      <c r="A1043" s="145" t="s">
        <v>426</v>
      </c>
    </row>
    <row r="1045" spans="1:1" ht="15.75" x14ac:dyDescent="0.25">
      <c r="A1045" s="146" t="s">
        <v>425</v>
      </c>
    </row>
    <row r="1047" spans="1:1" x14ac:dyDescent="0.2">
      <c r="A1047" s="145">
        <v>3.5</v>
      </c>
    </row>
    <row r="1049" spans="1:1" x14ac:dyDescent="0.2">
      <c r="A1049" s="145" t="s">
        <v>424</v>
      </c>
    </row>
    <row r="1051" spans="1:1" ht="15.75" x14ac:dyDescent="0.25">
      <c r="A1051" s="146" t="s">
        <v>423</v>
      </c>
    </row>
    <row r="1053" spans="1:1" x14ac:dyDescent="0.2">
      <c r="A1053" s="145">
        <v>3.5</v>
      </c>
    </row>
    <row r="1055" spans="1:1" x14ac:dyDescent="0.2">
      <c r="A1055" s="145" t="s">
        <v>422</v>
      </c>
    </row>
    <row r="1057" spans="1:1" ht="15.75" x14ac:dyDescent="0.25">
      <c r="A1057" s="146" t="s">
        <v>421</v>
      </c>
    </row>
    <row r="1059" spans="1:1" x14ac:dyDescent="0.2">
      <c r="A1059" s="145">
        <v>3.5</v>
      </c>
    </row>
    <row r="1061" spans="1:1" x14ac:dyDescent="0.2">
      <c r="A1061" s="145" t="s">
        <v>126</v>
      </c>
    </row>
    <row r="1063" spans="1:1" ht="15.75" x14ac:dyDescent="0.25">
      <c r="A1063" s="146" t="s">
        <v>420</v>
      </c>
    </row>
    <row r="1065" spans="1:1" x14ac:dyDescent="0.2">
      <c r="A1065" s="145">
        <v>3.5</v>
      </c>
    </row>
    <row r="1067" spans="1:1" x14ac:dyDescent="0.2">
      <c r="A1067" s="145" t="s">
        <v>419</v>
      </c>
    </row>
    <row r="1069" spans="1:1" ht="15.75" x14ac:dyDescent="0.25">
      <c r="A1069" s="146" t="s">
        <v>418</v>
      </c>
    </row>
    <row r="1071" spans="1:1" x14ac:dyDescent="0.2">
      <c r="A1071" s="145">
        <v>3.5</v>
      </c>
    </row>
    <row r="1073" spans="1:1" x14ac:dyDescent="0.2">
      <c r="A1073" s="145" t="s">
        <v>172</v>
      </c>
    </row>
    <row r="1075" spans="1:1" ht="15.75" x14ac:dyDescent="0.25">
      <c r="A1075" s="146" t="s">
        <v>417</v>
      </c>
    </row>
    <row r="1077" spans="1:1" x14ac:dyDescent="0.2">
      <c r="A1077" s="145">
        <v>3.5</v>
      </c>
    </row>
    <row r="1079" spans="1:1" x14ac:dyDescent="0.2">
      <c r="A1079" s="145" t="s">
        <v>416</v>
      </c>
    </row>
    <row r="1081" spans="1:1" ht="15.75" x14ac:dyDescent="0.25">
      <c r="A1081" s="146" t="s">
        <v>415</v>
      </c>
    </row>
    <row r="1083" spans="1:1" x14ac:dyDescent="0.2">
      <c r="A1083" s="145">
        <v>3.5</v>
      </c>
    </row>
    <row r="1085" spans="1:1" x14ac:dyDescent="0.2">
      <c r="A1085" s="145" t="s">
        <v>172</v>
      </c>
    </row>
    <row r="1087" spans="1:1" ht="15.75" x14ac:dyDescent="0.25">
      <c r="A1087" s="146" t="s">
        <v>414</v>
      </c>
    </row>
    <row r="1089" spans="1:1" x14ac:dyDescent="0.2">
      <c r="A1089" s="145">
        <v>3.4</v>
      </c>
    </row>
    <row r="1091" spans="1:1" x14ac:dyDescent="0.2">
      <c r="A1091" s="145" t="s">
        <v>92</v>
      </c>
    </row>
    <row r="1093" spans="1:1" ht="15.75" x14ac:dyDescent="0.25">
      <c r="A1093" s="146" t="s">
        <v>413</v>
      </c>
    </row>
    <row r="1095" spans="1:1" x14ac:dyDescent="0.2">
      <c r="A1095" s="145">
        <v>3.4</v>
      </c>
    </row>
    <row r="1097" spans="1:1" x14ac:dyDescent="0.2">
      <c r="A1097" s="145" t="s">
        <v>412</v>
      </c>
    </row>
    <row r="1099" spans="1:1" ht="15.75" x14ac:dyDescent="0.25">
      <c r="A1099" s="146" t="s">
        <v>411</v>
      </c>
    </row>
    <row r="1101" spans="1:1" x14ac:dyDescent="0.2">
      <c r="A1101" s="145">
        <v>3.4</v>
      </c>
    </row>
    <row r="1103" spans="1:1" x14ac:dyDescent="0.2">
      <c r="A1103" s="145" t="s">
        <v>364</v>
      </c>
    </row>
    <row r="1105" spans="1:1" ht="15.75" x14ac:dyDescent="0.25">
      <c r="A1105" s="146" t="s">
        <v>410</v>
      </c>
    </row>
    <row r="1107" spans="1:1" x14ac:dyDescent="0.2">
      <c r="A1107" s="145">
        <v>3.4</v>
      </c>
    </row>
    <row r="1109" spans="1:1" x14ac:dyDescent="0.2">
      <c r="A1109" s="145" t="s">
        <v>92</v>
      </c>
    </row>
    <row r="1111" spans="1:1" ht="15.75" x14ac:dyDescent="0.25">
      <c r="A1111" s="146" t="s">
        <v>409</v>
      </c>
    </row>
    <row r="1113" spans="1:1" x14ac:dyDescent="0.2">
      <c r="A1113" s="145">
        <v>3.4</v>
      </c>
    </row>
    <row r="1115" spans="1:1" x14ac:dyDescent="0.2">
      <c r="A1115" s="145" t="s">
        <v>172</v>
      </c>
    </row>
    <row r="1117" spans="1:1" ht="15.75" x14ac:dyDescent="0.25">
      <c r="A1117" s="146" t="s">
        <v>408</v>
      </c>
    </row>
    <row r="1119" spans="1:1" x14ac:dyDescent="0.2">
      <c r="A1119" s="145">
        <v>3.4</v>
      </c>
    </row>
    <row r="1121" spans="1:1" x14ac:dyDescent="0.2">
      <c r="A1121" s="145" t="s">
        <v>407</v>
      </c>
    </row>
    <row r="1123" spans="1:1" ht="15.75" x14ac:dyDescent="0.25">
      <c r="A1123" s="146" t="s">
        <v>406</v>
      </c>
    </row>
    <row r="1125" spans="1:1" x14ac:dyDescent="0.2">
      <c r="A1125" s="145">
        <v>3.4</v>
      </c>
    </row>
    <row r="1127" spans="1:1" x14ac:dyDescent="0.2">
      <c r="A1127" s="145" t="s">
        <v>405</v>
      </c>
    </row>
    <row r="1129" spans="1:1" ht="15.75" x14ac:dyDescent="0.25">
      <c r="A1129" s="146" t="s">
        <v>404</v>
      </c>
    </row>
    <row r="1131" spans="1:1" x14ac:dyDescent="0.2">
      <c r="A1131" s="145">
        <v>3.4</v>
      </c>
    </row>
    <row r="1133" spans="1:1" x14ac:dyDescent="0.2">
      <c r="A1133" s="145" t="s">
        <v>98</v>
      </c>
    </row>
    <row r="1135" spans="1:1" ht="15.75" x14ac:dyDescent="0.25">
      <c r="A1135" s="146" t="s">
        <v>403</v>
      </c>
    </row>
    <row r="1137" spans="1:1" x14ac:dyDescent="0.2">
      <c r="A1137" s="145">
        <v>3.4</v>
      </c>
    </row>
    <row r="1139" spans="1:1" x14ac:dyDescent="0.2">
      <c r="A1139" s="145" t="s">
        <v>305</v>
      </c>
    </row>
    <row r="1141" spans="1:1" ht="15.75" x14ac:dyDescent="0.25">
      <c r="A1141" s="146" t="s">
        <v>402</v>
      </c>
    </row>
    <row r="1143" spans="1:1" x14ac:dyDescent="0.2">
      <c r="A1143" s="145">
        <v>3.4</v>
      </c>
    </row>
    <row r="1145" spans="1:1" x14ac:dyDescent="0.2">
      <c r="A1145" s="145" t="s">
        <v>77</v>
      </c>
    </row>
    <row r="1147" spans="1:1" ht="15.75" x14ac:dyDescent="0.25">
      <c r="A1147" s="146" t="s">
        <v>401</v>
      </c>
    </row>
    <row r="1149" spans="1:1" x14ac:dyDescent="0.2">
      <c r="A1149" s="145">
        <v>3.4</v>
      </c>
    </row>
    <row r="1151" spans="1:1" x14ac:dyDescent="0.2">
      <c r="A1151" s="145" t="s">
        <v>400</v>
      </c>
    </row>
    <row r="1153" spans="1:1" ht="15.75" x14ac:dyDescent="0.25">
      <c r="A1153" s="146" t="s">
        <v>399</v>
      </c>
    </row>
    <row r="1155" spans="1:1" x14ac:dyDescent="0.2">
      <c r="A1155" s="145">
        <v>3.4</v>
      </c>
    </row>
    <row r="1157" spans="1:1" x14ac:dyDescent="0.2">
      <c r="A1157" s="145" t="s">
        <v>398</v>
      </c>
    </row>
    <row r="1159" spans="1:1" ht="15.75" x14ac:dyDescent="0.25">
      <c r="A1159" s="146" t="s">
        <v>397</v>
      </c>
    </row>
    <row r="1161" spans="1:1" x14ac:dyDescent="0.2">
      <c r="A1161" s="145">
        <v>3.3</v>
      </c>
    </row>
    <row r="1163" spans="1:1" x14ac:dyDescent="0.2">
      <c r="A1163" s="145" t="s">
        <v>289</v>
      </c>
    </row>
    <row r="1165" spans="1:1" ht="15.75" x14ac:dyDescent="0.25">
      <c r="A1165" s="146" t="s">
        <v>396</v>
      </c>
    </row>
    <row r="1167" spans="1:1" x14ac:dyDescent="0.2">
      <c r="A1167" s="145">
        <v>3.3</v>
      </c>
    </row>
    <row r="1169" spans="1:1" x14ac:dyDescent="0.2">
      <c r="A1169" s="145" t="s">
        <v>389</v>
      </c>
    </row>
    <row r="1171" spans="1:1" ht="15.75" x14ac:dyDescent="0.25">
      <c r="A1171" s="146" t="s">
        <v>395</v>
      </c>
    </row>
    <row r="1173" spans="1:1" x14ac:dyDescent="0.2">
      <c r="A1173" s="145">
        <v>3.3</v>
      </c>
    </row>
    <row r="1175" spans="1:1" x14ac:dyDescent="0.2">
      <c r="A1175" s="145" t="s">
        <v>394</v>
      </c>
    </row>
    <row r="1177" spans="1:1" ht="15.75" x14ac:dyDescent="0.25">
      <c r="A1177" s="146" t="s">
        <v>393</v>
      </c>
    </row>
    <row r="1179" spans="1:1" x14ac:dyDescent="0.2">
      <c r="A1179" s="145">
        <v>3.3</v>
      </c>
    </row>
    <row r="1181" spans="1:1" x14ac:dyDescent="0.2">
      <c r="A1181" s="145" t="s">
        <v>169</v>
      </c>
    </row>
    <row r="1183" spans="1:1" ht="15.75" x14ac:dyDescent="0.25">
      <c r="A1183" s="146" t="s">
        <v>392</v>
      </c>
    </row>
    <row r="1185" spans="1:1" x14ac:dyDescent="0.2">
      <c r="A1185" s="145">
        <v>3.3</v>
      </c>
    </row>
    <row r="1187" spans="1:1" x14ac:dyDescent="0.2">
      <c r="A1187" s="145" t="s">
        <v>389</v>
      </c>
    </row>
    <row r="1189" spans="1:1" ht="15.75" x14ac:dyDescent="0.25">
      <c r="A1189" s="146" t="s">
        <v>391</v>
      </c>
    </row>
    <row r="1191" spans="1:1" x14ac:dyDescent="0.2">
      <c r="A1191" s="145">
        <v>3.3</v>
      </c>
    </row>
    <row r="1193" spans="1:1" x14ac:dyDescent="0.2">
      <c r="A1193" s="145" t="s">
        <v>187</v>
      </c>
    </row>
    <row r="1195" spans="1:1" ht="15.75" x14ac:dyDescent="0.25">
      <c r="A1195" s="146" t="s">
        <v>390</v>
      </c>
    </row>
    <row r="1197" spans="1:1" x14ac:dyDescent="0.2">
      <c r="A1197" s="145">
        <v>3.3</v>
      </c>
    </row>
    <row r="1199" spans="1:1" x14ac:dyDescent="0.2">
      <c r="A1199" s="145" t="s">
        <v>389</v>
      </c>
    </row>
    <row r="1201" spans="1:1" ht="15.75" x14ac:dyDescent="0.25">
      <c r="A1201" s="146" t="s">
        <v>388</v>
      </c>
    </row>
    <row r="1203" spans="1:1" x14ac:dyDescent="0.2">
      <c r="A1203" s="145">
        <v>3.3</v>
      </c>
    </row>
    <row r="1205" spans="1:1" x14ac:dyDescent="0.2">
      <c r="A1205" s="145" t="s">
        <v>387</v>
      </c>
    </row>
    <row r="1207" spans="1:1" ht="15.75" x14ac:dyDescent="0.25">
      <c r="A1207" s="146" t="s">
        <v>386</v>
      </c>
    </row>
    <row r="1209" spans="1:1" x14ac:dyDescent="0.2">
      <c r="A1209" s="145">
        <v>3.3</v>
      </c>
    </row>
    <row r="1211" spans="1:1" x14ac:dyDescent="0.2">
      <c r="A1211" s="145" t="s">
        <v>163</v>
      </c>
    </row>
    <row r="1213" spans="1:1" ht="15.75" x14ac:dyDescent="0.25">
      <c r="A1213" s="146" t="s">
        <v>385</v>
      </c>
    </row>
    <row r="1215" spans="1:1" x14ac:dyDescent="0.2">
      <c r="A1215" s="145">
        <v>3.2</v>
      </c>
    </row>
    <row r="1217" spans="1:1" x14ac:dyDescent="0.2">
      <c r="A1217" s="145" t="s">
        <v>308</v>
      </c>
    </row>
    <row r="1219" spans="1:1" ht="15.75" x14ac:dyDescent="0.25">
      <c r="A1219" s="146" t="s">
        <v>384</v>
      </c>
    </row>
    <row r="1221" spans="1:1" x14ac:dyDescent="0.2">
      <c r="A1221" s="145">
        <v>3.2</v>
      </c>
    </row>
    <row r="1223" spans="1:1" x14ac:dyDescent="0.2">
      <c r="A1223" s="145" t="s">
        <v>308</v>
      </c>
    </row>
    <row r="1225" spans="1:1" ht="15.75" x14ac:dyDescent="0.25">
      <c r="A1225" s="146" t="s">
        <v>383</v>
      </c>
    </row>
    <row r="1227" spans="1:1" x14ac:dyDescent="0.2">
      <c r="A1227" s="145">
        <v>3.2</v>
      </c>
    </row>
    <row r="1229" spans="1:1" x14ac:dyDescent="0.2">
      <c r="A1229" s="145" t="s">
        <v>308</v>
      </c>
    </row>
    <row r="1231" spans="1:1" ht="15.75" x14ac:dyDescent="0.25">
      <c r="A1231" s="146" t="s">
        <v>382</v>
      </c>
    </row>
    <row r="1233" spans="1:1" x14ac:dyDescent="0.2">
      <c r="A1233" s="145">
        <v>3.2</v>
      </c>
    </row>
    <row r="1235" spans="1:1" x14ac:dyDescent="0.2">
      <c r="A1235" s="145" t="s">
        <v>308</v>
      </c>
    </row>
    <row r="1237" spans="1:1" ht="15.75" x14ac:dyDescent="0.25">
      <c r="A1237" s="146" t="s">
        <v>381</v>
      </c>
    </row>
    <row r="1239" spans="1:1" x14ac:dyDescent="0.2">
      <c r="A1239" s="145">
        <v>3.2</v>
      </c>
    </row>
    <row r="1241" spans="1:1" x14ac:dyDescent="0.2">
      <c r="A1241" s="145" t="s">
        <v>380</v>
      </c>
    </row>
    <row r="1243" spans="1:1" ht="15.75" x14ac:dyDescent="0.25">
      <c r="A1243" s="146" t="s">
        <v>379</v>
      </c>
    </row>
    <row r="1245" spans="1:1" x14ac:dyDescent="0.2">
      <c r="A1245" s="145">
        <v>3.2</v>
      </c>
    </row>
    <row r="1247" spans="1:1" x14ac:dyDescent="0.2">
      <c r="A1247" s="145" t="s">
        <v>308</v>
      </c>
    </row>
    <row r="1249" spans="1:1" ht="15.75" x14ac:dyDescent="0.25">
      <c r="A1249" s="146" t="s">
        <v>378</v>
      </c>
    </row>
    <row r="1251" spans="1:1" x14ac:dyDescent="0.2">
      <c r="A1251" s="145">
        <v>3.1</v>
      </c>
    </row>
    <row r="1253" spans="1:1" x14ac:dyDescent="0.2">
      <c r="A1253" s="145" t="s">
        <v>204</v>
      </c>
    </row>
    <row r="1255" spans="1:1" ht="15.75" x14ac:dyDescent="0.25">
      <c r="A1255" s="146" t="s">
        <v>377</v>
      </c>
    </row>
    <row r="1257" spans="1:1" x14ac:dyDescent="0.2">
      <c r="A1257" s="145">
        <v>3.1</v>
      </c>
    </row>
    <row r="1259" spans="1:1" x14ac:dyDescent="0.2">
      <c r="A1259" s="145" t="s">
        <v>172</v>
      </c>
    </row>
    <row r="1261" spans="1:1" ht="15.75" x14ac:dyDescent="0.25">
      <c r="A1261" s="146" t="s">
        <v>376</v>
      </c>
    </row>
    <row r="1263" spans="1:1" x14ac:dyDescent="0.2">
      <c r="A1263" s="145">
        <v>3</v>
      </c>
    </row>
    <row r="1265" spans="1:1" x14ac:dyDescent="0.2">
      <c r="A1265" s="145" t="s">
        <v>364</v>
      </c>
    </row>
    <row r="1267" spans="1:1" ht="15.75" x14ac:dyDescent="0.25">
      <c r="A1267" s="146" t="s">
        <v>375</v>
      </c>
    </row>
    <row r="1269" spans="1:1" x14ac:dyDescent="0.2">
      <c r="A1269" s="145">
        <v>3</v>
      </c>
    </row>
    <row r="1271" spans="1:1" x14ac:dyDescent="0.2">
      <c r="A1271" s="145" t="s">
        <v>374</v>
      </c>
    </row>
    <row r="1273" spans="1:1" ht="15.75" x14ac:dyDescent="0.25">
      <c r="A1273" s="146" t="s">
        <v>373</v>
      </c>
    </row>
    <row r="1275" spans="1:1" x14ac:dyDescent="0.2">
      <c r="A1275" s="145">
        <v>3</v>
      </c>
    </row>
    <row r="1277" spans="1:1" x14ac:dyDescent="0.2">
      <c r="A1277" s="145" t="s">
        <v>372</v>
      </c>
    </row>
    <row r="1279" spans="1:1" ht="15.75" x14ac:dyDescent="0.25">
      <c r="A1279" s="146" t="s">
        <v>371</v>
      </c>
    </row>
    <row r="1281" spans="1:1" x14ac:dyDescent="0.2">
      <c r="A1281" s="145">
        <v>3</v>
      </c>
    </row>
    <row r="1283" spans="1:1" x14ac:dyDescent="0.2">
      <c r="A1283" s="145" t="s">
        <v>370</v>
      </c>
    </row>
    <row r="1285" spans="1:1" ht="15.75" x14ac:dyDescent="0.25">
      <c r="A1285" s="146" t="s">
        <v>369</v>
      </c>
    </row>
    <row r="1287" spans="1:1" x14ac:dyDescent="0.2">
      <c r="A1287" s="145">
        <v>3</v>
      </c>
    </row>
    <row r="1289" spans="1:1" x14ac:dyDescent="0.2">
      <c r="A1289" s="145" t="s">
        <v>364</v>
      </c>
    </row>
    <row r="1291" spans="1:1" ht="15.75" x14ac:dyDescent="0.25">
      <c r="A1291" s="146" t="s">
        <v>368</v>
      </c>
    </row>
    <row r="1293" spans="1:1" x14ac:dyDescent="0.2">
      <c r="A1293" s="145">
        <v>3</v>
      </c>
    </row>
    <row r="1295" spans="1:1" x14ac:dyDescent="0.2">
      <c r="A1295" s="145" t="s">
        <v>367</v>
      </c>
    </row>
    <row r="1297" spans="1:1" ht="15.75" x14ac:dyDescent="0.25">
      <c r="A1297" s="146" t="s">
        <v>366</v>
      </c>
    </row>
    <row r="1299" spans="1:1" x14ac:dyDescent="0.2">
      <c r="A1299" s="145">
        <v>3</v>
      </c>
    </row>
    <row r="1301" spans="1:1" x14ac:dyDescent="0.2">
      <c r="A1301" s="145" t="s">
        <v>122</v>
      </c>
    </row>
    <row r="1303" spans="1:1" ht="15.75" x14ac:dyDescent="0.25">
      <c r="A1303" s="146" t="s">
        <v>365</v>
      </c>
    </row>
    <row r="1305" spans="1:1" x14ac:dyDescent="0.2">
      <c r="A1305" s="145">
        <v>3</v>
      </c>
    </row>
    <row r="1307" spans="1:1" x14ac:dyDescent="0.2">
      <c r="A1307" s="145" t="s">
        <v>364</v>
      </c>
    </row>
    <row r="1309" spans="1:1" ht="15.75" x14ac:dyDescent="0.25">
      <c r="A1309" s="146" t="s">
        <v>363</v>
      </c>
    </row>
    <row r="1311" spans="1:1" x14ac:dyDescent="0.2">
      <c r="A1311" s="145">
        <v>3</v>
      </c>
    </row>
    <row r="1313" spans="1:1" x14ac:dyDescent="0.2">
      <c r="A1313" s="145" t="s">
        <v>287</v>
      </c>
    </row>
    <row r="1315" spans="1:1" ht="15.75" x14ac:dyDescent="0.25">
      <c r="A1315" s="146" t="s">
        <v>362</v>
      </c>
    </row>
    <row r="1317" spans="1:1" x14ac:dyDescent="0.2">
      <c r="A1317" s="145">
        <v>3</v>
      </c>
    </row>
    <row r="1319" spans="1:1" x14ac:dyDescent="0.2">
      <c r="A1319" s="145" t="s">
        <v>361</v>
      </c>
    </row>
    <row r="1321" spans="1:1" ht="15.75" x14ac:dyDescent="0.25">
      <c r="A1321" s="146" t="s">
        <v>360</v>
      </c>
    </row>
    <row r="1323" spans="1:1" x14ac:dyDescent="0.2">
      <c r="A1323" s="145">
        <v>3</v>
      </c>
    </row>
    <row r="1325" spans="1:1" x14ac:dyDescent="0.2">
      <c r="A1325" s="145" t="s">
        <v>359</v>
      </c>
    </row>
    <row r="1327" spans="1:1" ht="15.75" x14ac:dyDescent="0.25">
      <c r="A1327" s="146" t="s">
        <v>358</v>
      </c>
    </row>
    <row r="1329" spans="1:1" x14ac:dyDescent="0.2">
      <c r="A1329" s="145">
        <v>3</v>
      </c>
    </row>
    <row r="1331" spans="1:1" x14ac:dyDescent="0.2">
      <c r="A1331" s="145" t="s">
        <v>357</v>
      </c>
    </row>
    <row r="1333" spans="1:1" ht="15.75" x14ac:dyDescent="0.25">
      <c r="A1333" s="146" t="s">
        <v>356</v>
      </c>
    </row>
    <row r="1335" spans="1:1" x14ac:dyDescent="0.2">
      <c r="A1335" s="145">
        <v>3</v>
      </c>
    </row>
    <row r="1337" spans="1:1" x14ac:dyDescent="0.2">
      <c r="A1337" s="145" t="s">
        <v>152</v>
      </c>
    </row>
    <row r="1339" spans="1:1" ht="15.75" x14ac:dyDescent="0.25">
      <c r="A1339" s="146" t="s">
        <v>355</v>
      </c>
    </row>
    <row r="1341" spans="1:1" x14ac:dyDescent="0.2">
      <c r="A1341" s="145">
        <v>3</v>
      </c>
    </row>
    <row r="1343" spans="1:1" x14ac:dyDescent="0.2">
      <c r="A1343" s="145" t="s">
        <v>101</v>
      </c>
    </row>
    <row r="1345" spans="1:1" ht="15.75" x14ac:dyDescent="0.25">
      <c r="A1345" s="146" t="s">
        <v>354</v>
      </c>
    </row>
    <row r="1347" spans="1:1" x14ac:dyDescent="0.2">
      <c r="A1347" s="145">
        <v>3</v>
      </c>
    </row>
    <row r="1349" spans="1:1" x14ac:dyDescent="0.2">
      <c r="A1349" s="145" t="s">
        <v>353</v>
      </c>
    </row>
    <row r="1351" spans="1:1" ht="15.75" x14ac:dyDescent="0.25">
      <c r="A1351" s="146" t="s">
        <v>352</v>
      </c>
    </row>
    <row r="1353" spans="1:1" x14ac:dyDescent="0.2">
      <c r="A1353" s="145">
        <v>3</v>
      </c>
    </row>
    <row r="1355" spans="1:1" x14ac:dyDescent="0.2">
      <c r="A1355" s="145" t="s">
        <v>92</v>
      </c>
    </row>
    <row r="1357" spans="1:1" ht="15.75" x14ac:dyDescent="0.25">
      <c r="A1357" s="146" t="s">
        <v>351</v>
      </c>
    </row>
    <row r="1359" spans="1:1" x14ac:dyDescent="0.2">
      <c r="A1359" s="145">
        <v>2.9</v>
      </c>
    </row>
    <row r="1361" spans="1:1" x14ac:dyDescent="0.2">
      <c r="A1361" s="145" t="s">
        <v>350</v>
      </c>
    </row>
    <row r="1363" spans="1:1" ht="15.75" x14ac:dyDescent="0.25">
      <c r="A1363" s="146" t="s">
        <v>349</v>
      </c>
    </row>
    <row r="1365" spans="1:1" x14ac:dyDescent="0.2">
      <c r="A1365" s="145">
        <v>2.9</v>
      </c>
    </row>
    <row r="1367" spans="1:1" x14ac:dyDescent="0.2">
      <c r="A1367" s="145" t="s">
        <v>311</v>
      </c>
    </row>
    <row r="1369" spans="1:1" ht="15.75" x14ac:dyDescent="0.25">
      <c r="A1369" s="146" t="s">
        <v>348</v>
      </c>
    </row>
    <row r="1371" spans="1:1" x14ac:dyDescent="0.2">
      <c r="A1371" s="145">
        <v>2.9</v>
      </c>
    </row>
    <row r="1373" spans="1:1" x14ac:dyDescent="0.2">
      <c r="A1373" s="145" t="s">
        <v>347</v>
      </c>
    </row>
    <row r="1375" spans="1:1" ht="15.75" x14ac:dyDescent="0.25">
      <c r="A1375" s="146" t="s">
        <v>346</v>
      </c>
    </row>
    <row r="1377" spans="1:1" x14ac:dyDescent="0.2">
      <c r="A1377" s="145">
        <v>2.9</v>
      </c>
    </row>
    <row r="1379" spans="1:1" x14ac:dyDescent="0.2">
      <c r="A1379" s="145" t="s">
        <v>98</v>
      </c>
    </row>
    <row r="1381" spans="1:1" ht="15.75" x14ac:dyDescent="0.25">
      <c r="A1381" s="146" t="s">
        <v>345</v>
      </c>
    </row>
    <row r="1383" spans="1:1" x14ac:dyDescent="0.2">
      <c r="A1383" s="145">
        <v>2.9</v>
      </c>
    </row>
    <row r="1385" spans="1:1" x14ac:dyDescent="0.2">
      <c r="A1385" s="145" t="s">
        <v>343</v>
      </c>
    </row>
    <row r="1387" spans="1:1" ht="15.75" x14ac:dyDescent="0.25">
      <c r="A1387" s="146" t="s">
        <v>344</v>
      </c>
    </row>
    <row r="1389" spans="1:1" x14ac:dyDescent="0.2">
      <c r="A1389" s="145">
        <v>2.9</v>
      </c>
    </row>
    <row r="1391" spans="1:1" x14ac:dyDescent="0.2">
      <c r="A1391" s="145" t="s">
        <v>343</v>
      </c>
    </row>
    <row r="1393" spans="1:1" ht="15.75" x14ac:dyDescent="0.25">
      <c r="A1393" s="146" t="s">
        <v>342</v>
      </c>
    </row>
    <row r="1395" spans="1:1" x14ac:dyDescent="0.2">
      <c r="A1395" s="145">
        <v>2.9</v>
      </c>
    </row>
    <row r="1397" spans="1:1" x14ac:dyDescent="0.2">
      <c r="A1397" s="145" t="s">
        <v>77</v>
      </c>
    </row>
    <row r="1399" spans="1:1" ht="15.75" x14ac:dyDescent="0.25">
      <c r="A1399" s="146" t="s">
        <v>341</v>
      </c>
    </row>
    <row r="1401" spans="1:1" x14ac:dyDescent="0.2">
      <c r="A1401" s="145">
        <v>2.8</v>
      </c>
    </row>
    <row r="1403" spans="1:1" x14ac:dyDescent="0.2">
      <c r="A1403" s="145" t="s">
        <v>77</v>
      </c>
    </row>
    <row r="1405" spans="1:1" ht="15.75" x14ac:dyDescent="0.25">
      <c r="A1405" s="146" t="s">
        <v>340</v>
      </c>
    </row>
    <row r="1407" spans="1:1" x14ac:dyDescent="0.2">
      <c r="A1407" s="145">
        <v>2.8</v>
      </c>
    </row>
    <row r="1409" spans="1:1" x14ac:dyDescent="0.2">
      <c r="A1409" s="145" t="s">
        <v>339</v>
      </c>
    </row>
    <row r="1411" spans="1:1" ht="15.75" x14ac:dyDescent="0.25">
      <c r="A1411" s="146" t="s">
        <v>338</v>
      </c>
    </row>
    <row r="1413" spans="1:1" x14ac:dyDescent="0.2">
      <c r="A1413" s="145">
        <v>2.8</v>
      </c>
    </row>
    <row r="1415" spans="1:1" x14ac:dyDescent="0.2">
      <c r="A1415" s="145" t="s">
        <v>331</v>
      </c>
    </row>
    <row r="1417" spans="1:1" ht="15.75" x14ac:dyDescent="0.25">
      <c r="A1417" s="146" t="s">
        <v>337</v>
      </c>
    </row>
    <row r="1419" spans="1:1" x14ac:dyDescent="0.2">
      <c r="A1419" s="145">
        <v>2.8</v>
      </c>
    </row>
    <row r="1421" spans="1:1" x14ac:dyDescent="0.2">
      <c r="A1421" s="145" t="s">
        <v>172</v>
      </c>
    </row>
    <row r="1423" spans="1:1" ht="15.75" x14ac:dyDescent="0.25">
      <c r="A1423" s="146" t="s">
        <v>336</v>
      </c>
    </row>
    <row r="1425" spans="1:1" x14ac:dyDescent="0.2">
      <c r="A1425" s="145">
        <v>2.8</v>
      </c>
    </row>
    <row r="1427" spans="1:1" x14ac:dyDescent="0.2">
      <c r="A1427" s="145" t="s">
        <v>335</v>
      </c>
    </row>
    <row r="1429" spans="1:1" ht="15.75" x14ac:dyDescent="0.25">
      <c r="A1429" s="146" t="s">
        <v>334</v>
      </c>
    </row>
    <row r="1431" spans="1:1" x14ac:dyDescent="0.2">
      <c r="A1431" s="145">
        <v>2.8</v>
      </c>
    </row>
    <row r="1433" spans="1:1" x14ac:dyDescent="0.2">
      <c r="A1433" s="145" t="s">
        <v>333</v>
      </c>
    </row>
    <row r="1435" spans="1:1" ht="15.75" x14ac:dyDescent="0.25">
      <c r="A1435" s="146" t="s">
        <v>332</v>
      </c>
    </row>
    <row r="1437" spans="1:1" x14ac:dyDescent="0.2">
      <c r="A1437" s="145">
        <v>2.8</v>
      </c>
    </row>
    <row r="1439" spans="1:1" x14ac:dyDescent="0.2">
      <c r="A1439" s="145" t="s">
        <v>331</v>
      </c>
    </row>
    <row r="1441" spans="1:1" ht="15.75" x14ac:dyDescent="0.25">
      <c r="A1441" s="146" t="s">
        <v>330</v>
      </c>
    </row>
    <row r="1443" spans="1:1" x14ac:dyDescent="0.2">
      <c r="A1443" s="145">
        <v>2.8</v>
      </c>
    </row>
    <row r="1445" spans="1:1" x14ac:dyDescent="0.2">
      <c r="A1445" s="145" t="s">
        <v>329</v>
      </c>
    </row>
    <row r="1447" spans="1:1" ht="15.75" x14ac:dyDescent="0.25">
      <c r="A1447" s="146" t="s">
        <v>328</v>
      </c>
    </row>
    <row r="1449" spans="1:1" x14ac:dyDescent="0.2">
      <c r="A1449" s="145">
        <v>2.8</v>
      </c>
    </row>
    <row r="1451" spans="1:1" x14ac:dyDescent="0.2">
      <c r="A1451" s="145" t="s">
        <v>77</v>
      </c>
    </row>
    <row r="1453" spans="1:1" ht="15.75" x14ac:dyDescent="0.25">
      <c r="A1453" s="146" t="s">
        <v>327</v>
      </c>
    </row>
    <row r="1455" spans="1:1" x14ac:dyDescent="0.2">
      <c r="A1455" s="145">
        <v>2.8</v>
      </c>
    </row>
    <row r="1457" spans="1:1" x14ac:dyDescent="0.2">
      <c r="A1457" s="145" t="s">
        <v>326</v>
      </c>
    </row>
    <row r="1459" spans="1:1" ht="15.75" x14ac:dyDescent="0.25">
      <c r="A1459" s="146" t="s">
        <v>325</v>
      </c>
    </row>
    <row r="1461" spans="1:1" x14ac:dyDescent="0.2">
      <c r="A1461" s="145">
        <v>2.8</v>
      </c>
    </row>
    <row r="1463" spans="1:1" x14ac:dyDescent="0.2">
      <c r="A1463" s="145" t="s">
        <v>324</v>
      </c>
    </row>
    <row r="1465" spans="1:1" ht="15.75" x14ac:dyDescent="0.25">
      <c r="A1465" s="146" t="s">
        <v>323</v>
      </c>
    </row>
    <row r="1467" spans="1:1" x14ac:dyDescent="0.2">
      <c r="A1467" s="145">
        <v>2.8</v>
      </c>
    </row>
    <row r="1469" spans="1:1" x14ac:dyDescent="0.2">
      <c r="A1469" s="145" t="s">
        <v>94</v>
      </c>
    </row>
    <row r="1471" spans="1:1" ht="15.75" x14ac:dyDescent="0.25">
      <c r="A1471" s="146" t="s">
        <v>322</v>
      </c>
    </row>
    <row r="1473" spans="1:1" x14ac:dyDescent="0.2">
      <c r="A1473" s="145">
        <v>2.7</v>
      </c>
    </row>
    <row r="1475" spans="1:1" x14ac:dyDescent="0.2">
      <c r="A1475" s="145" t="s">
        <v>321</v>
      </c>
    </row>
    <row r="1477" spans="1:1" ht="15.75" x14ac:dyDescent="0.25">
      <c r="A1477" s="146" t="s">
        <v>320</v>
      </c>
    </row>
    <row r="1479" spans="1:1" x14ac:dyDescent="0.2">
      <c r="A1479" s="145">
        <v>2.7</v>
      </c>
    </row>
    <row r="1481" spans="1:1" x14ac:dyDescent="0.2">
      <c r="A1481" s="145" t="s">
        <v>319</v>
      </c>
    </row>
    <row r="1483" spans="1:1" ht="15.75" x14ac:dyDescent="0.25">
      <c r="A1483" s="146" t="s">
        <v>318</v>
      </c>
    </row>
    <row r="1485" spans="1:1" x14ac:dyDescent="0.2">
      <c r="A1485" s="145">
        <v>2.7</v>
      </c>
    </row>
    <row r="1487" spans="1:1" x14ac:dyDescent="0.2">
      <c r="A1487" s="145" t="s">
        <v>98</v>
      </c>
    </row>
    <row r="1489" spans="1:1" ht="15.75" x14ac:dyDescent="0.25">
      <c r="A1489" s="146" t="s">
        <v>317</v>
      </c>
    </row>
    <row r="1491" spans="1:1" x14ac:dyDescent="0.2">
      <c r="A1491" s="145">
        <v>2.7</v>
      </c>
    </row>
    <row r="1493" spans="1:1" x14ac:dyDescent="0.2">
      <c r="A1493" s="145" t="s">
        <v>316</v>
      </c>
    </row>
    <row r="1495" spans="1:1" ht="15.75" x14ac:dyDescent="0.25">
      <c r="A1495" s="146" t="s">
        <v>315</v>
      </c>
    </row>
    <row r="1497" spans="1:1" x14ac:dyDescent="0.2">
      <c r="A1497" s="145">
        <v>2.7</v>
      </c>
    </row>
    <row r="1499" spans="1:1" x14ac:dyDescent="0.2">
      <c r="A1499" s="145" t="s">
        <v>314</v>
      </c>
    </row>
    <row r="1501" spans="1:1" ht="15.75" x14ac:dyDescent="0.25">
      <c r="A1501" s="146" t="s">
        <v>313</v>
      </c>
    </row>
    <row r="1503" spans="1:1" x14ac:dyDescent="0.2">
      <c r="A1503" s="145">
        <v>2.7</v>
      </c>
    </row>
    <row r="1505" spans="1:1" x14ac:dyDescent="0.2">
      <c r="A1505" s="145" t="s">
        <v>308</v>
      </c>
    </row>
    <row r="1507" spans="1:1" ht="15.75" x14ac:dyDescent="0.25">
      <c r="A1507" s="146" t="s">
        <v>312</v>
      </c>
    </row>
    <row r="1509" spans="1:1" x14ac:dyDescent="0.2">
      <c r="A1509" s="145">
        <v>2.7</v>
      </c>
    </row>
    <row r="1511" spans="1:1" x14ac:dyDescent="0.2">
      <c r="A1511" s="145" t="s">
        <v>311</v>
      </c>
    </row>
    <row r="1513" spans="1:1" ht="15.75" x14ac:dyDescent="0.25">
      <c r="A1513" s="146" t="s">
        <v>310</v>
      </c>
    </row>
    <row r="1515" spans="1:1" x14ac:dyDescent="0.2">
      <c r="A1515" s="145">
        <v>2.7</v>
      </c>
    </row>
    <row r="1517" spans="1:1" x14ac:dyDescent="0.2">
      <c r="A1517" s="145" t="s">
        <v>308</v>
      </c>
    </row>
    <row r="1519" spans="1:1" ht="15.75" x14ac:dyDescent="0.25">
      <c r="A1519" s="146" t="s">
        <v>309</v>
      </c>
    </row>
    <row r="1521" spans="1:1" x14ac:dyDescent="0.2">
      <c r="A1521" s="145">
        <v>2.7</v>
      </c>
    </row>
    <row r="1523" spans="1:1" x14ac:dyDescent="0.2">
      <c r="A1523" s="145" t="s">
        <v>308</v>
      </c>
    </row>
    <row r="1525" spans="1:1" ht="15.75" x14ac:dyDescent="0.25">
      <c r="A1525" s="146" t="s">
        <v>307</v>
      </c>
    </row>
    <row r="1527" spans="1:1" x14ac:dyDescent="0.2">
      <c r="A1527" s="145">
        <v>2.7</v>
      </c>
    </row>
    <row r="1529" spans="1:1" x14ac:dyDescent="0.2">
      <c r="A1529" s="145" t="s">
        <v>96</v>
      </c>
    </row>
    <row r="1531" spans="1:1" ht="15.75" x14ac:dyDescent="0.25">
      <c r="A1531" s="146" t="s">
        <v>306</v>
      </c>
    </row>
    <row r="1533" spans="1:1" x14ac:dyDescent="0.2">
      <c r="A1533" s="145">
        <v>2.6</v>
      </c>
    </row>
    <row r="1535" spans="1:1" x14ac:dyDescent="0.2">
      <c r="A1535" s="145" t="s">
        <v>305</v>
      </c>
    </row>
    <row r="1537" spans="1:1" ht="15.75" x14ac:dyDescent="0.25">
      <c r="A1537" s="146" t="s">
        <v>304</v>
      </c>
    </row>
    <row r="1539" spans="1:1" x14ac:dyDescent="0.2">
      <c r="A1539" s="145">
        <v>2.6</v>
      </c>
    </row>
    <row r="1541" spans="1:1" x14ac:dyDescent="0.2">
      <c r="A1541" s="145" t="s">
        <v>163</v>
      </c>
    </row>
    <row r="1543" spans="1:1" ht="15.75" x14ac:dyDescent="0.25">
      <c r="A1543" s="146" t="s">
        <v>303</v>
      </c>
    </row>
    <row r="1545" spans="1:1" x14ac:dyDescent="0.2">
      <c r="A1545" s="145">
        <v>2.6</v>
      </c>
    </row>
    <row r="1547" spans="1:1" x14ac:dyDescent="0.2">
      <c r="A1547" s="145" t="s">
        <v>163</v>
      </c>
    </row>
    <row r="1549" spans="1:1" ht="15.75" x14ac:dyDescent="0.25">
      <c r="A1549" s="146" t="s">
        <v>302</v>
      </c>
    </row>
    <row r="1551" spans="1:1" x14ac:dyDescent="0.2">
      <c r="A1551" s="145">
        <v>2.6</v>
      </c>
    </row>
    <row r="1553" spans="1:1" x14ac:dyDescent="0.2">
      <c r="A1553" s="145" t="s">
        <v>163</v>
      </c>
    </row>
    <row r="1555" spans="1:1" ht="15.75" x14ac:dyDescent="0.25">
      <c r="A1555" s="146" t="s">
        <v>301</v>
      </c>
    </row>
    <row r="1557" spans="1:1" x14ac:dyDescent="0.2">
      <c r="A1557" s="145">
        <v>2.6</v>
      </c>
    </row>
    <row r="1559" spans="1:1" x14ac:dyDescent="0.2">
      <c r="A1559" s="145" t="s">
        <v>141</v>
      </c>
    </row>
    <row r="1561" spans="1:1" ht="15.75" x14ac:dyDescent="0.25">
      <c r="A1561" s="146" t="s">
        <v>300</v>
      </c>
    </row>
    <row r="1563" spans="1:1" x14ac:dyDescent="0.2">
      <c r="A1563" s="145">
        <v>2.6</v>
      </c>
    </row>
    <row r="1565" spans="1:1" x14ac:dyDescent="0.2">
      <c r="A1565" s="145" t="s">
        <v>77</v>
      </c>
    </row>
    <row r="1567" spans="1:1" ht="15.75" x14ac:dyDescent="0.25">
      <c r="A1567" s="146" t="s">
        <v>299</v>
      </c>
    </row>
    <row r="1569" spans="1:1" x14ac:dyDescent="0.2">
      <c r="A1569" s="145">
        <v>2.6</v>
      </c>
    </row>
    <row r="1571" spans="1:1" x14ac:dyDescent="0.2">
      <c r="A1571" s="145" t="s">
        <v>231</v>
      </c>
    </row>
    <row r="1573" spans="1:1" ht="15.75" x14ac:dyDescent="0.25">
      <c r="A1573" s="146" t="s">
        <v>298</v>
      </c>
    </row>
    <row r="1575" spans="1:1" x14ac:dyDescent="0.2">
      <c r="A1575" s="145">
        <v>2.6</v>
      </c>
    </row>
    <row r="1577" spans="1:1" x14ac:dyDescent="0.2">
      <c r="A1577" s="145" t="s">
        <v>297</v>
      </c>
    </row>
    <row r="1579" spans="1:1" ht="15.75" x14ac:dyDescent="0.25">
      <c r="A1579" s="146" t="s">
        <v>296</v>
      </c>
    </row>
    <row r="1581" spans="1:1" x14ac:dyDescent="0.2">
      <c r="A1581" s="145">
        <v>2.6</v>
      </c>
    </row>
    <row r="1583" spans="1:1" x14ac:dyDescent="0.2">
      <c r="A1583" s="145" t="s">
        <v>295</v>
      </c>
    </row>
    <row r="1585" spans="1:1" ht="15.75" x14ac:dyDescent="0.25">
      <c r="A1585" s="146" t="s">
        <v>294</v>
      </c>
    </row>
    <row r="1587" spans="1:1" x14ac:dyDescent="0.2">
      <c r="A1587" s="145">
        <v>2.6</v>
      </c>
    </row>
    <row r="1589" spans="1:1" x14ac:dyDescent="0.2">
      <c r="A1589" s="145" t="s">
        <v>98</v>
      </c>
    </row>
    <row r="1591" spans="1:1" ht="15.75" x14ac:dyDescent="0.25">
      <c r="A1591" s="146" t="s">
        <v>293</v>
      </c>
    </row>
    <row r="1593" spans="1:1" x14ac:dyDescent="0.2">
      <c r="A1593" s="145">
        <v>2.6</v>
      </c>
    </row>
    <row r="1595" spans="1:1" x14ac:dyDescent="0.2">
      <c r="A1595" s="145" t="s">
        <v>163</v>
      </c>
    </row>
    <row r="1597" spans="1:1" ht="15.75" x14ac:dyDescent="0.25">
      <c r="A1597" s="146" t="s">
        <v>292</v>
      </c>
    </row>
    <row r="1599" spans="1:1" x14ac:dyDescent="0.2">
      <c r="A1599" s="145">
        <v>2.6</v>
      </c>
    </row>
    <row r="1601" spans="1:1" x14ac:dyDescent="0.2">
      <c r="A1601" s="145" t="s">
        <v>291</v>
      </c>
    </row>
    <row r="1603" spans="1:1" ht="15.75" x14ac:dyDescent="0.25">
      <c r="A1603" s="146" t="s">
        <v>290</v>
      </c>
    </row>
    <row r="1605" spans="1:1" x14ac:dyDescent="0.2">
      <c r="A1605" s="145">
        <v>2.5</v>
      </c>
    </row>
    <row r="1607" spans="1:1" x14ac:dyDescent="0.2">
      <c r="A1607" s="145" t="s">
        <v>289</v>
      </c>
    </row>
    <row r="1609" spans="1:1" ht="15.75" x14ac:dyDescent="0.25">
      <c r="A1609" s="146" t="s">
        <v>288</v>
      </c>
    </row>
    <row r="1611" spans="1:1" x14ac:dyDescent="0.2">
      <c r="A1611" s="145">
        <v>2.5</v>
      </c>
    </row>
    <row r="1613" spans="1:1" x14ac:dyDescent="0.2">
      <c r="A1613" s="145" t="s">
        <v>287</v>
      </c>
    </row>
    <row r="1615" spans="1:1" ht="15.75" x14ac:dyDescent="0.25">
      <c r="A1615" s="146" t="s">
        <v>286</v>
      </c>
    </row>
    <row r="1617" spans="1:1" x14ac:dyDescent="0.2">
      <c r="A1617" s="145">
        <v>2.5</v>
      </c>
    </row>
    <row r="1619" spans="1:1" x14ac:dyDescent="0.2">
      <c r="A1619" s="145" t="s">
        <v>285</v>
      </c>
    </row>
    <row r="1621" spans="1:1" ht="15.75" x14ac:dyDescent="0.25">
      <c r="A1621" s="146" t="s">
        <v>284</v>
      </c>
    </row>
    <row r="1623" spans="1:1" x14ac:dyDescent="0.2">
      <c r="A1623" s="145">
        <v>2.5</v>
      </c>
    </row>
    <row r="1625" spans="1:1" x14ac:dyDescent="0.2">
      <c r="A1625" s="145" t="s">
        <v>283</v>
      </c>
    </row>
    <row r="1627" spans="1:1" ht="15.75" x14ac:dyDescent="0.25">
      <c r="A1627" s="146" t="s">
        <v>282</v>
      </c>
    </row>
    <row r="1629" spans="1:1" x14ac:dyDescent="0.2">
      <c r="A1629" s="145">
        <v>2.5</v>
      </c>
    </row>
    <row r="1631" spans="1:1" x14ac:dyDescent="0.2">
      <c r="A1631" s="145" t="s">
        <v>77</v>
      </c>
    </row>
    <row r="1633" spans="1:1" ht="15.75" x14ac:dyDescent="0.25">
      <c r="A1633" s="146" t="s">
        <v>281</v>
      </c>
    </row>
    <row r="1635" spans="1:1" x14ac:dyDescent="0.2">
      <c r="A1635" s="145">
        <v>2.5</v>
      </c>
    </row>
    <row r="1637" spans="1:1" x14ac:dyDescent="0.2">
      <c r="A1637" s="145" t="s">
        <v>163</v>
      </c>
    </row>
    <row r="1639" spans="1:1" ht="15.75" x14ac:dyDescent="0.25">
      <c r="A1639" s="146" t="s">
        <v>280</v>
      </c>
    </row>
    <row r="1641" spans="1:1" x14ac:dyDescent="0.2">
      <c r="A1641" s="145">
        <v>2.5</v>
      </c>
    </row>
    <row r="1643" spans="1:1" x14ac:dyDescent="0.2">
      <c r="A1643" s="145" t="s">
        <v>77</v>
      </c>
    </row>
    <row r="1645" spans="1:1" ht="15.75" x14ac:dyDescent="0.25">
      <c r="A1645" s="146" t="s">
        <v>279</v>
      </c>
    </row>
    <row r="1647" spans="1:1" x14ac:dyDescent="0.2">
      <c r="A1647" s="145">
        <v>2.5</v>
      </c>
    </row>
    <row r="1649" spans="1:1" x14ac:dyDescent="0.2">
      <c r="A1649" s="145" t="s">
        <v>278</v>
      </c>
    </row>
    <row r="1651" spans="1:1" ht="15.75" x14ac:dyDescent="0.25">
      <c r="A1651" s="146" t="s">
        <v>277</v>
      </c>
    </row>
    <row r="1653" spans="1:1" x14ac:dyDescent="0.2">
      <c r="A1653" s="145">
        <v>2.5</v>
      </c>
    </row>
    <row r="1655" spans="1:1" x14ac:dyDescent="0.2">
      <c r="A1655" s="145" t="s">
        <v>163</v>
      </c>
    </row>
    <row r="1657" spans="1:1" ht="15.75" x14ac:dyDescent="0.25">
      <c r="A1657" s="146" t="s">
        <v>276</v>
      </c>
    </row>
    <row r="1659" spans="1:1" x14ac:dyDescent="0.2">
      <c r="A1659" s="145">
        <v>2.5</v>
      </c>
    </row>
    <row r="1661" spans="1:1" x14ac:dyDescent="0.2">
      <c r="A1661" s="145" t="s">
        <v>275</v>
      </c>
    </row>
    <row r="1663" spans="1:1" ht="15.75" x14ac:dyDescent="0.25">
      <c r="A1663" s="146" t="s">
        <v>274</v>
      </c>
    </row>
    <row r="1665" spans="1:1" x14ac:dyDescent="0.2">
      <c r="A1665" s="145">
        <v>2.5</v>
      </c>
    </row>
    <row r="1667" spans="1:1" x14ac:dyDescent="0.2">
      <c r="A1667" s="145" t="s">
        <v>273</v>
      </c>
    </row>
    <row r="1669" spans="1:1" ht="15.75" x14ac:dyDescent="0.25">
      <c r="A1669" s="146" t="s">
        <v>272</v>
      </c>
    </row>
    <row r="1671" spans="1:1" x14ac:dyDescent="0.2">
      <c r="A1671" s="145">
        <v>2.4</v>
      </c>
    </row>
    <row r="1673" spans="1:1" x14ac:dyDescent="0.2">
      <c r="A1673" s="145" t="s">
        <v>77</v>
      </c>
    </row>
    <row r="1675" spans="1:1" ht="15.75" x14ac:dyDescent="0.25">
      <c r="A1675" s="146" t="s">
        <v>271</v>
      </c>
    </row>
    <row r="1677" spans="1:1" x14ac:dyDescent="0.2">
      <c r="A1677" s="145">
        <v>2.4</v>
      </c>
    </row>
    <row r="1679" spans="1:1" x14ac:dyDescent="0.2">
      <c r="A1679" s="145" t="s">
        <v>79</v>
      </c>
    </row>
    <row r="1681" spans="1:1" ht="15.75" x14ac:dyDescent="0.25">
      <c r="A1681" s="146" t="s">
        <v>270</v>
      </c>
    </row>
    <row r="1683" spans="1:1" x14ac:dyDescent="0.2">
      <c r="A1683" s="145">
        <v>2.4</v>
      </c>
    </row>
    <row r="1685" spans="1:1" x14ac:dyDescent="0.2">
      <c r="A1685" s="145" t="s">
        <v>96</v>
      </c>
    </row>
    <row r="1687" spans="1:1" ht="15.75" x14ac:dyDescent="0.25">
      <c r="A1687" s="146" t="s">
        <v>269</v>
      </c>
    </row>
    <row r="1689" spans="1:1" x14ac:dyDescent="0.2">
      <c r="A1689" s="145">
        <v>2.4</v>
      </c>
    </row>
    <row r="1691" spans="1:1" x14ac:dyDescent="0.2">
      <c r="A1691" s="145" t="s">
        <v>257</v>
      </c>
    </row>
    <row r="1693" spans="1:1" ht="15.75" x14ac:dyDescent="0.25">
      <c r="A1693" s="146" t="s">
        <v>268</v>
      </c>
    </row>
    <row r="1695" spans="1:1" x14ac:dyDescent="0.2">
      <c r="A1695" s="145">
        <v>2.4</v>
      </c>
    </row>
    <row r="1697" spans="1:1" x14ac:dyDescent="0.2">
      <c r="A1697" s="145" t="s">
        <v>267</v>
      </c>
    </row>
    <row r="1699" spans="1:1" ht="15.75" x14ac:dyDescent="0.25">
      <c r="A1699" s="146" t="s">
        <v>266</v>
      </c>
    </row>
    <row r="1701" spans="1:1" x14ac:dyDescent="0.2">
      <c r="A1701" s="145">
        <v>2.4</v>
      </c>
    </row>
    <row r="1703" spans="1:1" x14ac:dyDescent="0.2">
      <c r="A1703" s="145" t="s">
        <v>98</v>
      </c>
    </row>
    <row r="1705" spans="1:1" ht="15.75" x14ac:dyDescent="0.25">
      <c r="A1705" s="146" t="s">
        <v>265</v>
      </c>
    </row>
    <row r="1707" spans="1:1" x14ac:dyDescent="0.2">
      <c r="A1707" s="145">
        <v>2.4</v>
      </c>
    </row>
    <row r="1709" spans="1:1" x14ac:dyDescent="0.2">
      <c r="A1709" s="145" t="s">
        <v>96</v>
      </c>
    </row>
    <row r="1711" spans="1:1" ht="15.75" x14ac:dyDescent="0.25">
      <c r="A1711" s="146" t="s">
        <v>264</v>
      </c>
    </row>
    <row r="1713" spans="1:1" x14ac:dyDescent="0.2">
      <c r="A1713" s="145">
        <v>2.4</v>
      </c>
    </row>
    <row r="1715" spans="1:1" x14ac:dyDescent="0.2">
      <c r="A1715" s="145" t="s">
        <v>163</v>
      </c>
    </row>
    <row r="1717" spans="1:1" ht="15.75" x14ac:dyDescent="0.25">
      <c r="A1717" s="146" t="s">
        <v>263</v>
      </c>
    </row>
    <row r="1719" spans="1:1" x14ac:dyDescent="0.2">
      <c r="A1719" s="145">
        <v>2.4</v>
      </c>
    </row>
    <row r="1721" spans="1:1" x14ac:dyDescent="0.2">
      <c r="A1721" s="145" t="s">
        <v>262</v>
      </c>
    </row>
    <row r="1723" spans="1:1" ht="15.75" x14ac:dyDescent="0.25">
      <c r="A1723" s="146" t="s">
        <v>261</v>
      </c>
    </row>
    <row r="1725" spans="1:1" x14ac:dyDescent="0.2">
      <c r="A1725" s="145">
        <v>2.4</v>
      </c>
    </row>
    <row r="1727" spans="1:1" x14ac:dyDescent="0.2">
      <c r="A1727" s="145" t="s">
        <v>92</v>
      </c>
    </row>
    <row r="1729" spans="1:1" ht="15.75" x14ac:dyDescent="0.25">
      <c r="A1729" s="146" t="s">
        <v>260</v>
      </c>
    </row>
    <row r="1731" spans="1:1" x14ac:dyDescent="0.2">
      <c r="A1731" s="145">
        <v>2.4</v>
      </c>
    </row>
    <row r="1733" spans="1:1" x14ac:dyDescent="0.2">
      <c r="A1733" s="145" t="s">
        <v>259</v>
      </c>
    </row>
    <row r="1735" spans="1:1" ht="15.75" x14ac:dyDescent="0.25">
      <c r="A1735" s="146" t="s">
        <v>258</v>
      </c>
    </row>
    <row r="1737" spans="1:1" x14ac:dyDescent="0.2">
      <c r="A1737" s="145">
        <v>2.4</v>
      </c>
    </row>
    <row r="1739" spans="1:1" x14ac:dyDescent="0.2">
      <c r="A1739" s="145" t="s">
        <v>257</v>
      </c>
    </row>
    <row r="1741" spans="1:1" ht="15.75" x14ac:dyDescent="0.25">
      <c r="A1741" s="146" t="s">
        <v>256</v>
      </c>
    </row>
    <row r="1743" spans="1:1" x14ac:dyDescent="0.2">
      <c r="A1743" s="145">
        <v>2.4</v>
      </c>
    </row>
    <row r="1745" spans="1:1" x14ac:dyDescent="0.2">
      <c r="A1745" s="145" t="s">
        <v>98</v>
      </c>
    </row>
    <row r="1747" spans="1:1" ht="15.75" x14ac:dyDescent="0.25">
      <c r="A1747" s="146" t="s">
        <v>255</v>
      </c>
    </row>
    <row r="1749" spans="1:1" x14ac:dyDescent="0.2">
      <c r="A1749" s="145">
        <v>2.4</v>
      </c>
    </row>
    <row r="1751" spans="1:1" x14ac:dyDescent="0.2">
      <c r="A1751" s="145" t="s">
        <v>254</v>
      </c>
    </row>
    <row r="1753" spans="1:1" ht="15.75" x14ac:dyDescent="0.25">
      <c r="A1753" s="146" t="s">
        <v>253</v>
      </c>
    </row>
    <row r="1755" spans="1:1" x14ac:dyDescent="0.2">
      <c r="A1755" s="145">
        <v>2.2999999999999998</v>
      </c>
    </row>
    <row r="1757" spans="1:1" x14ac:dyDescent="0.2">
      <c r="A1757" s="145" t="s">
        <v>252</v>
      </c>
    </row>
    <row r="1759" spans="1:1" ht="15.75" x14ac:dyDescent="0.25">
      <c r="A1759" s="146" t="s">
        <v>251</v>
      </c>
    </row>
    <row r="1761" spans="1:1" x14ac:dyDescent="0.2">
      <c r="A1761" s="145">
        <v>2.2999999999999998</v>
      </c>
    </row>
    <row r="1763" spans="1:1" x14ac:dyDescent="0.2">
      <c r="A1763" s="145" t="s">
        <v>250</v>
      </c>
    </row>
    <row r="1765" spans="1:1" ht="15.75" x14ac:dyDescent="0.25">
      <c r="A1765" s="146" t="s">
        <v>249</v>
      </c>
    </row>
    <row r="1767" spans="1:1" x14ac:dyDescent="0.2">
      <c r="A1767" s="145">
        <v>2.2999999999999998</v>
      </c>
    </row>
    <row r="1769" spans="1:1" x14ac:dyDescent="0.2">
      <c r="A1769" s="145" t="s">
        <v>92</v>
      </c>
    </row>
    <row r="1771" spans="1:1" ht="15.75" x14ac:dyDescent="0.25">
      <c r="A1771" s="146" t="s">
        <v>248</v>
      </c>
    </row>
    <row r="1773" spans="1:1" x14ac:dyDescent="0.2">
      <c r="A1773" s="145">
        <v>2.2999999999999998</v>
      </c>
    </row>
    <row r="1775" spans="1:1" x14ac:dyDescent="0.2">
      <c r="A1775" s="145" t="s">
        <v>172</v>
      </c>
    </row>
    <row r="1777" spans="1:1" ht="15.75" x14ac:dyDescent="0.25">
      <c r="A1777" s="146" t="s">
        <v>247</v>
      </c>
    </row>
    <row r="1779" spans="1:1" x14ac:dyDescent="0.2">
      <c r="A1779" s="145">
        <v>2.2999999999999998</v>
      </c>
    </row>
    <row r="1781" spans="1:1" x14ac:dyDescent="0.2">
      <c r="A1781" s="145" t="s">
        <v>92</v>
      </c>
    </row>
    <row r="1783" spans="1:1" ht="15.75" x14ac:dyDescent="0.25">
      <c r="A1783" s="146" t="s">
        <v>246</v>
      </c>
    </row>
    <row r="1785" spans="1:1" x14ac:dyDescent="0.2">
      <c r="A1785" s="145">
        <v>2.2999999999999998</v>
      </c>
    </row>
    <row r="1787" spans="1:1" x14ac:dyDescent="0.2">
      <c r="A1787" s="145" t="s">
        <v>98</v>
      </c>
    </row>
    <row r="1789" spans="1:1" ht="15.75" x14ac:dyDescent="0.25">
      <c r="A1789" s="146" t="s">
        <v>245</v>
      </c>
    </row>
    <row r="1791" spans="1:1" x14ac:dyDescent="0.2">
      <c r="A1791" s="145">
        <v>2.2999999999999998</v>
      </c>
    </row>
    <row r="1793" spans="1:1" x14ac:dyDescent="0.2">
      <c r="A1793" s="145" t="s">
        <v>98</v>
      </c>
    </row>
    <row r="1795" spans="1:1" ht="15.75" x14ac:dyDescent="0.25">
      <c r="A1795" s="146" t="s">
        <v>244</v>
      </c>
    </row>
    <row r="1797" spans="1:1" x14ac:dyDescent="0.2">
      <c r="A1797" s="145">
        <v>2.2999999999999998</v>
      </c>
    </row>
    <row r="1799" spans="1:1" x14ac:dyDescent="0.2">
      <c r="A1799" s="145" t="s">
        <v>124</v>
      </c>
    </row>
    <row r="1801" spans="1:1" ht="15.75" x14ac:dyDescent="0.25">
      <c r="A1801" s="146" t="s">
        <v>243</v>
      </c>
    </row>
    <row r="1803" spans="1:1" x14ac:dyDescent="0.2">
      <c r="A1803" s="145">
        <v>2.2999999999999998</v>
      </c>
    </row>
    <row r="1805" spans="1:1" x14ac:dyDescent="0.2">
      <c r="A1805" s="145" t="s">
        <v>172</v>
      </c>
    </row>
    <row r="1807" spans="1:1" ht="15.75" x14ac:dyDescent="0.25">
      <c r="A1807" s="146" t="s">
        <v>242</v>
      </c>
    </row>
    <row r="1809" spans="1:1" x14ac:dyDescent="0.2">
      <c r="A1809" s="145">
        <v>2.2999999999999998</v>
      </c>
    </row>
    <row r="1811" spans="1:1" x14ac:dyDescent="0.2">
      <c r="A1811" s="145" t="s">
        <v>241</v>
      </c>
    </row>
    <row r="1813" spans="1:1" ht="15.75" x14ac:dyDescent="0.25">
      <c r="A1813" s="146" t="s">
        <v>240</v>
      </c>
    </row>
    <row r="1815" spans="1:1" x14ac:dyDescent="0.2">
      <c r="A1815" s="145">
        <v>2.2999999999999998</v>
      </c>
    </row>
    <row r="1817" spans="1:1" x14ac:dyDescent="0.2">
      <c r="A1817" s="145" t="s">
        <v>239</v>
      </c>
    </row>
    <row r="1819" spans="1:1" ht="15.75" x14ac:dyDescent="0.25">
      <c r="A1819" s="146" t="s">
        <v>238</v>
      </c>
    </row>
    <row r="1821" spans="1:1" x14ac:dyDescent="0.2">
      <c r="A1821" s="145">
        <v>2.2999999999999998</v>
      </c>
    </row>
    <row r="1823" spans="1:1" x14ac:dyDescent="0.2">
      <c r="A1823" s="145" t="s">
        <v>237</v>
      </c>
    </row>
    <row r="1825" spans="1:1" ht="15.75" x14ac:dyDescent="0.25">
      <c r="A1825" s="146" t="s">
        <v>236</v>
      </c>
    </row>
    <row r="1827" spans="1:1" x14ac:dyDescent="0.2">
      <c r="A1827" s="145">
        <v>2.2999999999999998</v>
      </c>
    </row>
    <row r="1829" spans="1:1" x14ac:dyDescent="0.2">
      <c r="A1829" s="145" t="s">
        <v>235</v>
      </c>
    </row>
    <row r="1831" spans="1:1" ht="15.75" x14ac:dyDescent="0.25">
      <c r="A1831" s="146" t="s">
        <v>234</v>
      </c>
    </row>
    <row r="1833" spans="1:1" x14ac:dyDescent="0.2">
      <c r="A1833" s="145">
        <v>2.2999999999999998</v>
      </c>
    </row>
    <row r="1835" spans="1:1" x14ac:dyDescent="0.2">
      <c r="A1835" s="145" t="s">
        <v>233</v>
      </c>
    </row>
    <row r="1837" spans="1:1" ht="15.75" x14ac:dyDescent="0.25">
      <c r="A1837" s="146" t="s">
        <v>232</v>
      </c>
    </row>
    <row r="1839" spans="1:1" x14ac:dyDescent="0.2">
      <c r="A1839" s="145">
        <v>2.2000000000000002</v>
      </c>
    </row>
    <row r="1841" spans="1:1" x14ac:dyDescent="0.2">
      <c r="A1841" s="145" t="s">
        <v>231</v>
      </c>
    </row>
    <row r="1843" spans="1:1" ht="15.75" x14ac:dyDescent="0.25">
      <c r="A1843" s="146" t="s">
        <v>230</v>
      </c>
    </row>
    <row r="1845" spans="1:1" x14ac:dyDescent="0.2">
      <c r="A1845" s="145">
        <v>2.2000000000000002</v>
      </c>
    </row>
    <row r="1847" spans="1:1" x14ac:dyDescent="0.2">
      <c r="A1847" s="145" t="s">
        <v>229</v>
      </c>
    </row>
    <row r="1849" spans="1:1" ht="15.75" x14ac:dyDescent="0.25">
      <c r="A1849" s="146" t="s">
        <v>228</v>
      </c>
    </row>
    <row r="1851" spans="1:1" x14ac:dyDescent="0.2">
      <c r="A1851" s="145">
        <v>2.2000000000000002</v>
      </c>
    </row>
    <row r="1853" spans="1:1" x14ac:dyDescent="0.2">
      <c r="A1853" s="145" t="s">
        <v>227</v>
      </c>
    </row>
    <row r="1855" spans="1:1" ht="15.75" x14ac:dyDescent="0.25">
      <c r="A1855" s="146" t="s">
        <v>226</v>
      </c>
    </row>
    <row r="1857" spans="1:1" x14ac:dyDescent="0.2">
      <c r="A1857" s="145">
        <v>2.2000000000000002</v>
      </c>
    </row>
    <row r="1859" spans="1:1" x14ac:dyDescent="0.2">
      <c r="A1859" s="145" t="s">
        <v>109</v>
      </c>
    </row>
    <row r="1861" spans="1:1" ht="15.75" x14ac:dyDescent="0.25">
      <c r="A1861" s="146" t="s">
        <v>225</v>
      </c>
    </row>
    <row r="1863" spans="1:1" x14ac:dyDescent="0.2">
      <c r="A1863" s="145">
        <v>2.2000000000000002</v>
      </c>
    </row>
    <row r="1865" spans="1:1" x14ac:dyDescent="0.2">
      <c r="A1865" s="145" t="s">
        <v>163</v>
      </c>
    </row>
    <row r="1867" spans="1:1" ht="15.75" x14ac:dyDescent="0.25">
      <c r="A1867" s="146" t="s">
        <v>224</v>
      </c>
    </row>
    <row r="1869" spans="1:1" x14ac:dyDescent="0.2">
      <c r="A1869" s="145">
        <v>2.2000000000000002</v>
      </c>
    </row>
    <row r="1871" spans="1:1" x14ac:dyDescent="0.2">
      <c r="A1871" s="145" t="s">
        <v>223</v>
      </c>
    </row>
    <row r="1873" spans="1:1" ht="15.75" x14ac:dyDescent="0.25">
      <c r="A1873" s="146" t="s">
        <v>222</v>
      </c>
    </row>
    <row r="1875" spans="1:1" x14ac:dyDescent="0.2">
      <c r="A1875" s="145">
        <v>2.2000000000000002</v>
      </c>
    </row>
    <row r="1877" spans="1:1" x14ac:dyDescent="0.2">
      <c r="A1877" s="145" t="s">
        <v>221</v>
      </c>
    </row>
    <row r="1879" spans="1:1" ht="15.75" x14ac:dyDescent="0.25">
      <c r="A1879" s="146" t="s">
        <v>220</v>
      </c>
    </row>
    <row r="1881" spans="1:1" x14ac:dyDescent="0.2">
      <c r="A1881" s="145">
        <v>2.2000000000000002</v>
      </c>
    </row>
    <row r="1883" spans="1:1" x14ac:dyDescent="0.2">
      <c r="A1883" s="145" t="s">
        <v>124</v>
      </c>
    </row>
    <row r="1885" spans="1:1" ht="15.75" x14ac:dyDescent="0.25">
      <c r="A1885" s="146" t="s">
        <v>219</v>
      </c>
    </row>
    <row r="1887" spans="1:1" x14ac:dyDescent="0.2">
      <c r="A1887" s="145">
        <v>2.2000000000000002</v>
      </c>
    </row>
    <row r="1889" spans="1:1" x14ac:dyDescent="0.2">
      <c r="A1889" s="145" t="s">
        <v>218</v>
      </c>
    </row>
    <row r="1891" spans="1:1" ht="15.75" x14ac:dyDescent="0.25">
      <c r="A1891" s="146" t="s">
        <v>217</v>
      </c>
    </row>
    <row r="1893" spans="1:1" x14ac:dyDescent="0.2">
      <c r="A1893" s="145">
        <v>2.2000000000000002</v>
      </c>
    </row>
    <row r="1895" spans="1:1" x14ac:dyDescent="0.2">
      <c r="A1895" s="145" t="s">
        <v>216</v>
      </c>
    </row>
    <row r="1897" spans="1:1" ht="15.75" x14ac:dyDescent="0.25">
      <c r="A1897" s="146" t="s">
        <v>215</v>
      </c>
    </row>
    <row r="1899" spans="1:1" x14ac:dyDescent="0.2">
      <c r="A1899" s="145">
        <v>2.2000000000000002</v>
      </c>
    </row>
    <row r="1901" spans="1:1" x14ac:dyDescent="0.2">
      <c r="A1901" s="145" t="s">
        <v>214</v>
      </c>
    </row>
    <row r="1903" spans="1:1" ht="15.75" x14ac:dyDescent="0.25">
      <c r="A1903" s="146" t="s">
        <v>213</v>
      </c>
    </row>
    <row r="1905" spans="1:1" x14ac:dyDescent="0.2">
      <c r="A1905" s="145">
        <v>2.2000000000000002</v>
      </c>
    </row>
    <row r="1907" spans="1:1" x14ac:dyDescent="0.2">
      <c r="A1907" s="145" t="s">
        <v>101</v>
      </c>
    </row>
    <row r="1909" spans="1:1" ht="15.75" x14ac:dyDescent="0.25">
      <c r="A1909" s="146" t="s">
        <v>212</v>
      </c>
    </row>
    <row r="1911" spans="1:1" x14ac:dyDescent="0.2">
      <c r="A1911" s="145">
        <v>2.2000000000000002</v>
      </c>
    </row>
    <row r="1913" spans="1:1" x14ac:dyDescent="0.2">
      <c r="A1913" s="145" t="s">
        <v>211</v>
      </c>
    </row>
    <row r="1915" spans="1:1" ht="15.75" x14ac:dyDescent="0.25">
      <c r="A1915" s="146" t="s">
        <v>210</v>
      </c>
    </row>
    <row r="1917" spans="1:1" x14ac:dyDescent="0.2">
      <c r="A1917" s="145">
        <v>2.2000000000000002</v>
      </c>
    </row>
    <row r="1919" spans="1:1" x14ac:dyDescent="0.2">
      <c r="A1919" s="145" t="s">
        <v>209</v>
      </c>
    </row>
    <row r="1921" spans="1:1" ht="15.75" x14ac:dyDescent="0.25">
      <c r="A1921" s="146" t="s">
        <v>208</v>
      </c>
    </row>
    <row r="1923" spans="1:1" x14ac:dyDescent="0.2">
      <c r="A1923" s="145">
        <v>2.2000000000000002</v>
      </c>
    </row>
    <row r="1925" spans="1:1" x14ac:dyDescent="0.2">
      <c r="A1925" s="145" t="s">
        <v>122</v>
      </c>
    </row>
    <row r="1927" spans="1:1" ht="15.75" x14ac:dyDescent="0.25">
      <c r="A1927" s="146" t="s">
        <v>207</v>
      </c>
    </row>
    <row r="1929" spans="1:1" x14ac:dyDescent="0.2">
      <c r="A1929" s="145">
        <v>2.2000000000000002</v>
      </c>
    </row>
    <row r="1931" spans="1:1" x14ac:dyDescent="0.2">
      <c r="A1931" s="145" t="s">
        <v>206</v>
      </c>
    </row>
    <row r="1933" spans="1:1" ht="15.75" x14ac:dyDescent="0.25">
      <c r="A1933" s="146" t="s">
        <v>205</v>
      </c>
    </row>
    <row r="1935" spans="1:1" x14ac:dyDescent="0.2">
      <c r="A1935" s="145">
        <v>2.2000000000000002</v>
      </c>
    </row>
    <row r="1937" spans="1:1" x14ac:dyDescent="0.2">
      <c r="A1937" s="145" t="s">
        <v>204</v>
      </c>
    </row>
    <row r="1939" spans="1:1" ht="15.75" x14ac:dyDescent="0.25">
      <c r="A1939" s="146" t="s">
        <v>203</v>
      </c>
    </row>
    <row r="1941" spans="1:1" x14ac:dyDescent="0.2">
      <c r="A1941" s="145">
        <v>2.2000000000000002</v>
      </c>
    </row>
    <row r="1943" spans="1:1" x14ac:dyDescent="0.2">
      <c r="A1943" s="145" t="s">
        <v>202</v>
      </c>
    </row>
    <row r="1945" spans="1:1" ht="15.75" x14ac:dyDescent="0.25">
      <c r="A1945" s="146" t="s">
        <v>201</v>
      </c>
    </row>
    <row r="1947" spans="1:1" x14ac:dyDescent="0.2">
      <c r="A1947" s="145">
        <v>2.2000000000000002</v>
      </c>
    </row>
    <row r="1949" spans="1:1" x14ac:dyDescent="0.2">
      <c r="A1949" s="145" t="s">
        <v>200</v>
      </c>
    </row>
    <row r="1951" spans="1:1" ht="15.75" x14ac:dyDescent="0.25">
      <c r="A1951" s="146" t="s">
        <v>199</v>
      </c>
    </row>
    <row r="1953" spans="1:1" x14ac:dyDescent="0.2">
      <c r="A1953" s="145">
        <v>2.2000000000000002</v>
      </c>
    </row>
    <row r="1955" spans="1:1" x14ac:dyDescent="0.2">
      <c r="A1955" s="145" t="s">
        <v>152</v>
      </c>
    </row>
    <row r="1957" spans="1:1" ht="15.75" x14ac:dyDescent="0.25">
      <c r="A1957" s="146" t="s">
        <v>198</v>
      </c>
    </row>
    <row r="1959" spans="1:1" x14ac:dyDescent="0.2">
      <c r="A1959" s="145">
        <v>2.1</v>
      </c>
    </row>
    <row r="1961" spans="1:1" x14ac:dyDescent="0.2">
      <c r="A1961" s="145" t="s">
        <v>163</v>
      </c>
    </row>
    <row r="1963" spans="1:1" ht="15.75" x14ac:dyDescent="0.25">
      <c r="A1963" s="146" t="s">
        <v>197</v>
      </c>
    </row>
    <row r="1965" spans="1:1" x14ac:dyDescent="0.2">
      <c r="A1965" s="145">
        <v>2.1</v>
      </c>
    </row>
    <row r="1967" spans="1:1" x14ac:dyDescent="0.2">
      <c r="A1967" s="145" t="s">
        <v>139</v>
      </c>
    </row>
    <row r="1969" spans="1:1" ht="15.75" x14ac:dyDescent="0.25">
      <c r="A1969" s="146" t="s">
        <v>196</v>
      </c>
    </row>
    <row r="1971" spans="1:1" x14ac:dyDescent="0.2">
      <c r="A1971" s="145">
        <v>2.1</v>
      </c>
    </row>
    <row r="1973" spans="1:1" x14ac:dyDescent="0.2">
      <c r="A1973" s="145" t="s">
        <v>195</v>
      </c>
    </row>
    <row r="1975" spans="1:1" ht="15.75" x14ac:dyDescent="0.25">
      <c r="A1975" s="146" t="s">
        <v>194</v>
      </c>
    </row>
    <row r="1977" spans="1:1" x14ac:dyDescent="0.2">
      <c r="A1977" s="145">
        <v>2.1</v>
      </c>
    </row>
    <row r="1979" spans="1:1" x14ac:dyDescent="0.2">
      <c r="A1979" s="145" t="s">
        <v>193</v>
      </c>
    </row>
    <row r="1981" spans="1:1" ht="15.75" x14ac:dyDescent="0.25">
      <c r="A1981" s="146" t="s">
        <v>192</v>
      </c>
    </row>
    <row r="1983" spans="1:1" x14ac:dyDescent="0.2">
      <c r="A1983" s="145">
        <v>2.1</v>
      </c>
    </row>
    <row r="1985" spans="1:1" x14ac:dyDescent="0.2">
      <c r="A1985" s="145" t="s">
        <v>92</v>
      </c>
    </row>
    <row r="1987" spans="1:1" ht="15.75" x14ac:dyDescent="0.25">
      <c r="A1987" s="146" t="s">
        <v>191</v>
      </c>
    </row>
    <row r="1989" spans="1:1" x14ac:dyDescent="0.2">
      <c r="A1989" s="145">
        <v>2.1</v>
      </c>
    </row>
    <row r="1991" spans="1:1" x14ac:dyDescent="0.2">
      <c r="A1991" s="145" t="s">
        <v>190</v>
      </c>
    </row>
    <row r="1993" spans="1:1" ht="15.75" x14ac:dyDescent="0.25">
      <c r="A1993" s="146" t="s">
        <v>189</v>
      </c>
    </row>
    <row r="1995" spans="1:1" x14ac:dyDescent="0.2">
      <c r="A1995" s="145">
        <v>2.1</v>
      </c>
    </row>
    <row r="1997" spans="1:1" x14ac:dyDescent="0.2">
      <c r="A1997" s="145" t="s">
        <v>114</v>
      </c>
    </row>
    <row r="1999" spans="1:1" ht="15.75" x14ac:dyDescent="0.25">
      <c r="A1999" s="146" t="s">
        <v>188</v>
      </c>
    </row>
    <row r="2001" spans="1:1" x14ac:dyDescent="0.2">
      <c r="A2001" s="145">
        <v>2.1</v>
      </c>
    </row>
    <row r="2003" spans="1:1" x14ac:dyDescent="0.2">
      <c r="A2003" s="145" t="s">
        <v>187</v>
      </c>
    </row>
    <row r="2005" spans="1:1" ht="15.75" x14ac:dyDescent="0.25">
      <c r="A2005" s="146" t="s">
        <v>186</v>
      </c>
    </row>
    <row r="2007" spans="1:1" x14ac:dyDescent="0.2">
      <c r="A2007" s="145">
        <v>2.1</v>
      </c>
    </row>
    <row r="2009" spans="1:1" x14ac:dyDescent="0.2">
      <c r="A2009" s="145" t="s">
        <v>185</v>
      </c>
    </row>
    <row r="2011" spans="1:1" ht="15.75" x14ac:dyDescent="0.25">
      <c r="A2011" s="146" t="s">
        <v>184</v>
      </c>
    </row>
    <row r="2013" spans="1:1" x14ac:dyDescent="0.2">
      <c r="A2013" s="145">
        <v>2.1</v>
      </c>
    </row>
    <row r="2015" spans="1:1" x14ac:dyDescent="0.2">
      <c r="A2015" s="145" t="s">
        <v>183</v>
      </c>
    </row>
    <row r="2017" spans="1:1" ht="15.75" x14ac:dyDescent="0.25">
      <c r="A2017" s="146" t="s">
        <v>182</v>
      </c>
    </row>
    <row r="2019" spans="1:1" x14ac:dyDescent="0.2">
      <c r="A2019" s="145">
        <v>2.1</v>
      </c>
    </row>
    <row r="2021" spans="1:1" x14ac:dyDescent="0.2">
      <c r="A2021" s="145" t="s">
        <v>172</v>
      </c>
    </row>
    <row r="2023" spans="1:1" ht="15.75" x14ac:dyDescent="0.25">
      <c r="A2023" s="146" t="s">
        <v>181</v>
      </c>
    </row>
    <row r="2025" spans="1:1" x14ac:dyDescent="0.2">
      <c r="A2025" s="145">
        <v>2.1</v>
      </c>
    </row>
    <row r="2027" spans="1:1" x14ac:dyDescent="0.2">
      <c r="A2027" s="145" t="s">
        <v>124</v>
      </c>
    </row>
    <row r="2029" spans="1:1" ht="15.75" x14ac:dyDescent="0.25">
      <c r="A2029" s="146" t="s">
        <v>180</v>
      </c>
    </row>
    <row r="2031" spans="1:1" x14ac:dyDescent="0.2">
      <c r="A2031" s="145">
        <v>2.1</v>
      </c>
    </row>
    <row r="2033" spans="1:1" x14ac:dyDescent="0.2">
      <c r="A2033" s="145" t="s">
        <v>98</v>
      </c>
    </row>
    <row r="2035" spans="1:1" ht="15.75" x14ac:dyDescent="0.25">
      <c r="A2035" s="146" t="s">
        <v>179</v>
      </c>
    </row>
    <row r="2037" spans="1:1" x14ac:dyDescent="0.2">
      <c r="A2037" s="145">
        <v>2.1</v>
      </c>
    </row>
    <row r="2039" spans="1:1" x14ac:dyDescent="0.2">
      <c r="A2039" s="145" t="s">
        <v>178</v>
      </c>
    </row>
    <row r="2041" spans="1:1" ht="15.75" x14ac:dyDescent="0.25">
      <c r="A2041" s="146" t="s">
        <v>177</v>
      </c>
    </row>
    <row r="2043" spans="1:1" x14ac:dyDescent="0.2">
      <c r="A2043" s="145">
        <v>2.1</v>
      </c>
    </row>
    <row r="2045" spans="1:1" x14ac:dyDescent="0.2">
      <c r="A2045" s="145" t="s">
        <v>176</v>
      </c>
    </row>
    <row r="2047" spans="1:1" ht="15.75" x14ac:dyDescent="0.25">
      <c r="A2047" s="146" t="s">
        <v>175</v>
      </c>
    </row>
    <row r="2049" spans="1:1" x14ac:dyDescent="0.2">
      <c r="A2049" s="145">
        <v>2</v>
      </c>
    </row>
    <row r="2051" spans="1:1" x14ac:dyDescent="0.2">
      <c r="A2051" s="145" t="s">
        <v>77</v>
      </c>
    </row>
    <row r="2053" spans="1:1" ht="15.75" x14ac:dyDescent="0.25">
      <c r="A2053" s="146" t="s">
        <v>174</v>
      </c>
    </row>
    <row r="2055" spans="1:1" x14ac:dyDescent="0.2">
      <c r="A2055" s="145">
        <v>2</v>
      </c>
    </row>
    <row r="2057" spans="1:1" x14ac:dyDescent="0.2">
      <c r="A2057" s="145" t="s">
        <v>163</v>
      </c>
    </row>
    <row r="2059" spans="1:1" ht="15.75" x14ac:dyDescent="0.25">
      <c r="A2059" s="146" t="s">
        <v>173</v>
      </c>
    </row>
    <row r="2061" spans="1:1" x14ac:dyDescent="0.2">
      <c r="A2061" s="145">
        <v>2</v>
      </c>
    </row>
    <row r="2063" spans="1:1" x14ac:dyDescent="0.2">
      <c r="A2063" s="145" t="s">
        <v>172</v>
      </c>
    </row>
    <row r="2065" spans="1:1" ht="15.75" x14ac:dyDescent="0.25">
      <c r="A2065" s="146" t="s">
        <v>171</v>
      </c>
    </row>
    <row r="2067" spans="1:1" x14ac:dyDescent="0.2">
      <c r="A2067" s="145">
        <v>2</v>
      </c>
    </row>
    <row r="2069" spans="1:1" x14ac:dyDescent="0.2">
      <c r="A2069" s="145" t="s">
        <v>152</v>
      </c>
    </row>
    <row r="2071" spans="1:1" ht="15.75" x14ac:dyDescent="0.25">
      <c r="A2071" s="146" t="s">
        <v>170</v>
      </c>
    </row>
    <row r="2073" spans="1:1" x14ac:dyDescent="0.2">
      <c r="A2073" s="145">
        <v>2</v>
      </c>
    </row>
    <row r="2075" spans="1:1" x14ac:dyDescent="0.2">
      <c r="A2075" s="145" t="s">
        <v>169</v>
      </c>
    </row>
    <row r="2077" spans="1:1" ht="15.75" x14ac:dyDescent="0.25">
      <c r="A2077" s="146" t="s">
        <v>168</v>
      </c>
    </row>
    <row r="2079" spans="1:1" x14ac:dyDescent="0.2">
      <c r="A2079" s="145">
        <v>2</v>
      </c>
    </row>
    <row r="2081" spans="1:1" x14ac:dyDescent="0.2">
      <c r="A2081" s="145" t="s">
        <v>98</v>
      </c>
    </row>
    <row r="2083" spans="1:1" ht="15.75" x14ac:dyDescent="0.25">
      <c r="A2083" s="146" t="s">
        <v>167</v>
      </c>
    </row>
    <row r="2085" spans="1:1" x14ac:dyDescent="0.2">
      <c r="A2085" s="145">
        <v>2</v>
      </c>
    </row>
    <row r="2087" spans="1:1" x14ac:dyDescent="0.2">
      <c r="A2087" s="145" t="s">
        <v>163</v>
      </c>
    </row>
    <row r="2089" spans="1:1" ht="15.75" x14ac:dyDescent="0.25">
      <c r="A2089" s="146" t="s">
        <v>166</v>
      </c>
    </row>
    <row r="2091" spans="1:1" x14ac:dyDescent="0.2">
      <c r="A2091" s="145">
        <v>2</v>
      </c>
    </row>
    <row r="2093" spans="1:1" x14ac:dyDescent="0.2">
      <c r="A2093" s="145" t="s">
        <v>165</v>
      </c>
    </row>
    <row r="2095" spans="1:1" ht="15.75" x14ac:dyDescent="0.25">
      <c r="A2095" s="146" t="s">
        <v>164</v>
      </c>
    </row>
    <row r="2097" spans="1:1" x14ac:dyDescent="0.2">
      <c r="A2097" s="145">
        <v>2</v>
      </c>
    </row>
    <row r="2099" spans="1:1" x14ac:dyDescent="0.2">
      <c r="A2099" s="145" t="s">
        <v>163</v>
      </c>
    </row>
    <row r="2101" spans="1:1" ht="15.75" x14ac:dyDescent="0.25">
      <c r="A2101" s="146" t="s">
        <v>162</v>
      </c>
    </row>
    <row r="2103" spans="1:1" x14ac:dyDescent="0.2">
      <c r="A2103" s="145">
        <v>2</v>
      </c>
    </row>
    <row r="2105" spans="1:1" x14ac:dyDescent="0.2">
      <c r="A2105" s="145" t="s">
        <v>152</v>
      </c>
    </row>
    <row r="2107" spans="1:1" ht="15.75" x14ac:dyDescent="0.25">
      <c r="A2107" s="146" t="s">
        <v>161</v>
      </c>
    </row>
    <row r="2109" spans="1:1" x14ac:dyDescent="0.2">
      <c r="A2109" s="145">
        <v>2</v>
      </c>
    </row>
    <row r="2111" spans="1:1" x14ac:dyDescent="0.2">
      <c r="A2111" s="145" t="s">
        <v>160</v>
      </c>
    </row>
    <row r="2113" spans="1:1" ht="15.75" x14ac:dyDescent="0.25">
      <c r="A2113" s="146" t="s">
        <v>159</v>
      </c>
    </row>
    <row r="2115" spans="1:1" x14ac:dyDescent="0.2">
      <c r="A2115" s="145">
        <v>2</v>
      </c>
    </row>
    <row r="2117" spans="1:1" x14ac:dyDescent="0.2">
      <c r="A2117" s="145" t="s">
        <v>158</v>
      </c>
    </row>
    <row r="2119" spans="1:1" ht="15.75" x14ac:dyDescent="0.25">
      <c r="A2119" s="146" t="s">
        <v>157</v>
      </c>
    </row>
    <row r="2121" spans="1:1" x14ac:dyDescent="0.2">
      <c r="A2121" s="145">
        <v>2</v>
      </c>
    </row>
    <row r="2123" spans="1:1" x14ac:dyDescent="0.2">
      <c r="A2123" s="145" t="s">
        <v>156</v>
      </c>
    </row>
    <row r="2125" spans="1:1" ht="15.75" x14ac:dyDescent="0.25">
      <c r="A2125" s="146" t="s">
        <v>155</v>
      </c>
    </row>
    <row r="2127" spans="1:1" x14ac:dyDescent="0.2">
      <c r="A2127" s="145">
        <v>2</v>
      </c>
    </row>
    <row r="2129" spans="1:1" x14ac:dyDescent="0.2">
      <c r="A2129" s="145" t="s">
        <v>154</v>
      </c>
    </row>
    <row r="2131" spans="1:1" ht="15.75" x14ac:dyDescent="0.25">
      <c r="A2131" s="146" t="s">
        <v>153</v>
      </c>
    </row>
    <row r="2133" spans="1:1" x14ac:dyDescent="0.2">
      <c r="A2133" s="145">
        <v>2</v>
      </c>
    </row>
    <row r="2135" spans="1:1" x14ac:dyDescent="0.2">
      <c r="A2135" s="145" t="s">
        <v>152</v>
      </c>
    </row>
    <row r="2137" spans="1:1" ht="15.75" x14ac:dyDescent="0.25">
      <c r="A2137" s="146" t="s">
        <v>151</v>
      </c>
    </row>
    <row r="2139" spans="1:1" x14ac:dyDescent="0.2">
      <c r="A2139" s="145">
        <v>2</v>
      </c>
    </row>
    <row r="2141" spans="1:1" x14ac:dyDescent="0.2">
      <c r="A2141" s="145" t="s">
        <v>150</v>
      </c>
    </row>
    <row r="2143" spans="1:1" ht="15.75" x14ac:dyDescent="0.25">
      <c r="A2143" s="146" t="s">
        <v>149</v>
      </c>
    </row>
    <row r="2145" spans="1:1" x14ac:dyDescent="0.2">
      <c r="A2145" s="145">
        <v>1.9</v>
      </c>
    </row>
    <row r="2147" spans="1:1" x14ac:dyDescent="0.2">
      <c r="A2147" s="145" t="s">
        <v>148</v>
      </c>
    </row>
    <row r="2149" spans="1:1" ht="15.75" x14ac:dyDescent="0.25">
      <c r="A2149" s="146" t="s">
        <v>147</v>
      </c>
    </row>
    <row r="2151" spans="1:1" x14ac:dyDescent="0.2">
      <c r="A2151" s="145">
        <v>1.9</v>
      </c>
    </row>
    <row r="2153" spans="1:1" x14ac:dyDescent="0.2">
      <c r="A2153" s="145" t="s">
        <v>146</v>
      </c>
    </row>
    <row r="2155" spans="1:1" ht="15.75" x14ac:dyDescent="0.25">
      <c r="A2155" s="146" t="s">
        <v>145</v>
      </c>
    </row>
    <row r="2157" spans="1:1" x14ac:dyDescent="0.2">
      <c r="A2157" s="145">
        <v>1.9</v>
      </c>
    </row>
    <row r="2159" spans="1:1" x14ac:dyDescent="0.2">
      <c r="A2159" s="145" t="s">
        <v>144</v>
      </c>
    </row>
    <row r="2161" spans="1:1" ht="15.75" x14ac:dyDescent="0.25">
      <c r="A2161" s="146" t="s">
        <v>143</v>
      </c>
    </row>
    <row r="2163" spans="1:1" x14ac:dyDescent="0.2">
      <c r="A2163" s="145">
        <v>1.9</v>
      </c>
    </row>
    <row r="2165" spans="1:1" x14ac:dyDescent="0.2">
      <c r="A2165" s="145" t="s">
        <v>77</v>
      </c>
    </row>
    <row r="2167" spans="1:1" ht="15.75" x14ac:dyDescent="0.25">
      <c r="A2167" s="146" t="s">
        <v>142</v>
      </c>
    </row>
    <row r="2169" spans="1:1" x14ac:dyDescent="0.2">
      <c r="A2169" s="145">
        <v>1.9</v>
      </c>
    </row>
    <row r="2171" spans="1:1" x14ac:dyDescent="0.2">
      <c r="A2171" s="145" t="s">
        <v>141</v>
      </c>
    </row>
    <row r="2173" spans="1:1" ht="15.75" x14ac:dyDescent="0.25">
      <c r="A2173" s="146" t="s">
        <v>140</v>
      </c>
    </row>
    <row r="2175" spans="1:1" x14ac:dyDescent="0.2">
      <c r="A2175" s="145">
        <v>1.9</v>
      </c>
    </row>
    <row r="2177" spans="1:1" x14ac:dyDescent="0.2">
      <c r="A2177" s="145" t="s">
        <v>139</v>
      </c>
    </row>
    <row r="2179" spans="1:1" ht="15.75" x14ac:dyDescent="0.25">
      <c r="A2179" s="146" t="s">
        <v>138</v>
      </c>
    </row>
    <row r="2181" spans="1:1" x14ac:dyDescent="0.2">
      <c r="A2181" s="145">
        <v>1.9</v>
      </c>
    </row>
    <row r="2183" spans="1:1" x14ac:dyDescent="0.2">
      <c r="A2183" s="145" t="s">
        <v>73</v>
      </c>
    </row>
    <row r="2185" spans="1:1" ht="15.75" x14ac:dyDescent="0.25">
      <c r="A2185" s="146" t="s">
        <v>137</v>
      </c>
    </row>
    <row r="2187" spans="1:1" x14ac:dyDescent="0.2">
      <c r="A2187" s="145">
        <v>1.9</v>
      </c>
    </row>
    <row r="2189" spans="1:1" x14ac:dyDescent="0.2">
      <c r="A2189" s="145" t="s">
        <v>136</v>
      </c>
    </row>
    <row r="2191" spans="1:1" ht="15.75" x14ac:dyDescent="0.25">
      <c r="A2191" s="146" t="s">
        <v>135</v>
      </c>
    </row>
    <row r="2193" spans="1:1" x14ac:dyDescent="0.2">
      <c r="A2193" s="145">
        <v>1.9</v>
      </c>
    </row>
    <row r="2195" spans="1:1" x14ac:dyDescent="0.2">
      <c r="A2195" s="145" t="s">
        <v>98</v>
      </c>
    </row>
    <row r="2197" spans="1:1" ht="15.75" x14ac:dyDescent="0.25">
      <c r="A2197" s="146" t="s">
        <v>134</v>
      </c>
    </row>
    <row r="2199" spans="1:1" x14ac:dyDescent="0.2">
      <c r="A2199" s="145">
        <v>1.9</v>
      </c>
    </row>
    <row r="2201" spans="1:1" x14ac:dyDescent="0.2">
      <c r="A2201" s="145" t="s">
        <v>77</v>
      </c>
    </row>
    <row r="2203" spans="1:1" ht="15.75" x14ac:dyDescent="0.25">
      <c r="A2203" s="146" t="s">
        <v>133</v>
      </c>
    </row>
    <row r="2205" spans="1:1" x14ac:dyDescent="0.2">
      <c r="A2205" s="145">
        <v>1.9</v>
      </c>
    </row>
    <row r="2207" spans="1:1" x14ac:dyDescent="0.2">
      <c r="A2207" s="145" t="s">
        <v>132</v>
      </c>
    </row>
    <row r="2209" spans="1:1" ht="15.75" x14ac:dyDescent="0.25">
      <c r="A2209" s="146" t="s">
        <v>131</v>
      </c>
    </row>
    <row r="2211" spans="1:1" x14ac:dyDescent="0.2">
      <c r="A2211" s="145">
        <v>1.9</v>
      </c>
    </row>
    <row r="2213" spans="1:1" x14ac:dyDescent="0.2">
      <c r="A2213" s="145" t="s">
        <v>130</v>
      </c>
    </row>
    <row r="2215" spans="1:1" ht="15.75" x14ac:dyDescent="0.25">
      <c r="A2215" s="146" t="s">
        <v>129</v>
      </c>
    </row>
    <row r="2217" spans="1:1" x14ac:dyDescent="0.2">
      <c r="A2217" s="145">
        <v>1.9</v>
      </c>
    </row>
    <row r="2219" spans="1:1" x14ac:dyDescent="0.2">
      <c r="A2219" s="145" t="s">
        <v>128</v>
      </c>
    </row>
    <row r="2221" spans="1:1" ht="15.75" x14ac:dyDescent="0.25">
      <c r="A2221" s="146" t="s">
        <v>127</v>
      </c>
    </row>
    <row r="2223" spans="1:1" x14ac:dyDescent="0.2">
      <c r="A2223" s="145">
        <v>1.9</v>
      </c>
    </row>
    <row r="2225" spans="1:1" x14ac:dyDescent="0.2">
      <c r="A2225" s="145" t="s">
        <v>126</v>
      </c>
    </row>
    <row r="2227" spans="1:1" ht="15.75" x14ac:dyDescent="0.25">
      <c r="A2227" s="146" t="s">
        <v>125</v>
      </c>
    </row>
    <row r="2229" spans="1:1" x14ac:dyDescent="0.2">
      <c r="A2229" s="145">
        <v>1.85</v>
      </c>
    </row>
    <row r="2231" spans="1:1" x14ac:dyDescent="0.2">
      <c r="A2231" s="145" t="s">
        <v>124</v>
      </c>
    </row>
    <row r="2233" spans="1:1" ht="15.75" x14ac:dyDescent="0.25">
      <c r="A2233" s="146" t="s">
        <v>123</v>
      </c>
    </row>
    <row r="2235" spans="1:1" x14ac:dyDescent="0.2">
      <c r="A2235" s="145">
        <v>1.85</v>
      </c>
    </row>
    <row r="2237" spans="1:1" x14ac:dyDescent="0.2">
      <c r="A2237" s="145" t="s">
        <v>122</v>
      </c>
    </row>
    <row r="2239" spans="1:1" ht="15.75" x14ac:dyDescent="0.25">
      <c r="A2239" s="146" t="s">
        <v>121</v>
      </c>
    </row>
    <row r="2241" spans="1:1" x14ac:dyDescent="0.2">
      <c r="A2241" s="145">
        <v>1.85</v>
      </c>
    </row>
    <row r="2243" spans="1:1" x14ac:dyDescent="0.2">
      <c r="A2243" s="145" t="s">
        <v>120</v>
      </c>
    </row>
    <row r="2245" spans="1:1" ht="15.75" x14ac:dyDescent="0.25">
      <c r="A2245" s="146" t="s">
        <v>119</v>
      </c>
    </row>
    <row r="2247" spans="1:1" x14ac:dyDescent="0.2">
      <c r="A2247" s="145">
        <v>1.8</v>
      </c>
    </row>
    <row r="2249" spans="1:1" x14ac:dyDescent="0.2">
      <c r="A2249" s="145" t="s">
        <v>118</v>
      </c>
    </row>
    <row r="2251" spans="1:1" ht="15.75" x14ac:dyDescent="0.25">
      <c r="A2251" s="146" t="s">
        <v>117</v>
      </c>
    </row>
    <row r="2253" spans="1:1" x14ac:dyDescent="0.2">
      <c r="A2253" s="145">
        <v>1.8</v>
      </c>
    </row>
    <row r="2255" spans="1:1" x14ac:dyDescent="0.2">
      <c r="A2255" s="145" t="s">
        <v>116</v>
      </c>
    </row>
    <row r="2257" spans="1:1" ht="15.75" x14ac:dyDescent="0.25">
      <c r="A2257" s="146" t="s">
        <v>115</v>
      </c>
    </row>
    <row r="2259" spans="1:1" x14ac:dyDescent="0.2">
      <c r="A2259" s="145">
        <v>1.8</v>
      </c>
    </row>
    <row r="2261" spans="1:1" x14ac:dyDescent="0.2">
      <c r="A2261" s="145" t="s">
        <v>114</v>
      </c>
    </row>
    <row r="2263" spans="1:1" ht="15.75" x14ac:dyDescent="0.25">
      <c r="A2263" s="146" t="s">
        <v>113</v>
      </c>
    </row>
    <row r="2265" spans="1:1" x14ac:dyDescent="0.2">
      <c r="A2265" s="145">
        <v>1.8</v>
      </c>
    </row>
    <row r="2267" spans="1:1" x14ac:dyDescent="0.2">
      <c r="A2267" s="145" t="s">
        <v>98</v>
      </c>
    </row>
    <row r="2269" spans="1:1" ht="15.75" x14ac:dyDescent="0.25">
      <c r="A2269" s="146" t="s">
        <v>112</v>
      </c>
    </row>
    <row r="2271" spans="1:1" x14ac:dyDescent="0.2">
      <c r="A2271" s="145">
        <v>1.8</v>
      </c>
    </row>
    <row r="2273" spans="1:1" x14ac:dyDescent="0.2">
      <c r="A2273" s="145" t="s">
        <v>111</v>
      </c>
    </row>
    <row r="2275" spans="1:1" ht="15.75" x14ac:dyDescent="0.25">
      <c r="A2275" s="146" t="s">
        <v>110</v>
      </c>
    </row>
    <row r="2277" spans="1:1" x14ac:dyDescent="0.2">
      <c r="A2277" s="145">
        <v>1.8</v>
      </c>
    </row>
    <row r="2279" spans="1:1" x14ac:dyDescent="0.2">
      <c r="A2279" s="145" t="s">
        <v>109</v>
      </c>
    </row>
    <row r="2281" spans="1:1" ht="15.75" x14ac:dyDescent="0.25">
      <c r="A2281" s="146" t="s">
        <v>108</v>
      </c>
    </row>
    <row r="2283" spans="1:1" x14ac:dyDescent="0.2">
      <c r="A2283" s="145">
        <v>1.8</v>
      </c>
    </row>
    <row r="2285" spans="1:1" x14ac:dyDescent="0.2">
      <c r="A2285" s="145" t="s">
        <v>107</v>
      </c>
    </row>
    <row r="2287" spans="1:1" ht="15.75" x14ac:dyDescent="0.25">
      <c r="A2287" s="146" t="s">
        <v>106</v>
      </c>
    </row>
    <row r="2289" spans="1:1" x14ac:dyDescent="0.2">
      <c r="A2289" s="145">
        <v>1.8</v>
      </c>
    </row>
    <row r="2291" spans="1:1" x14ac:dyDescent="0.2">
      <c r="A2291" s="145" t="s">
        <v>105</v>
      </c>
    </row>
    <row r="2293" spans="1:1" ht="15.75" x14ac:dyDescent="0.25">
      <c r="A2293" s="146" t="s">
        <v>104</v>
      </c>
    </row>
    <row r="2295" spans="1:1" x14ac:dyDescent="0.2">
      <c r="A2295" s="145">
        <v>1.8</v>
      </c>
    </row>
    <row r="2297" spans="1:1" x14ac:dyDescent="0.2">
      <c r="A2297" s="145" t="s">
        <v>103</v>
      </c>
    </row>
    <row r="2299" spans="1:1" ht="15.75" x14ac:dyDescent="0.25">
      <c r="A2299" s="146" t="s">
        <v>102</v>
      </c>
    </row>
    <row r="2301" spans="1:1" x14ac:dyDescent="0.2">
      <c r="A2301" s="145">
        <v>1.8</v>
      </c>
    </row>
    <row r="2303" spans="1:1" x14ac:dyDescent="0.2">
      <c r="A2303" s="145" t="s">
        <v>101</v>
      </c>
    </row>
    <row r="2305" spans="1:1" ht="15.75" x14ac:dyDescent="0.25">
      <c r="A2305" s="146" t="s">
        <v>100</v>
      </c>
    </row>
    <row r="2307" spans="1:1" x14ac:dyDescent="0.2">
      <c r="A2307" s="145">
        <v>1.8</v>
      </c>
    </row>
    <row r="2309" spans="1:1" x14ac:dyDescent="0.2">
      <c r="A2309" s="145" t="s">
        <v>92</v>
      </c>
    </row>
    <row r="2311" spans="1:1" ht="15.75" x14ac:dyDescent="0.25">
      <c r="A2311" s="146" t="s">
        <v>99</v>
      </c>
    </row>
    <row r="2313" spans="1:1" x14ac:dyDescent="0.2">
      <c r="A2313" s="145">
        <v>1.8</v>
      </c>
    </row>
    <row r="2315" spans="1:1" x14ac:dyDescent="0.2">
      <c r="A2315" s="145" t="s">
        <v>98</v>
      </c>
    </row>
    <row r="2317" spans="1:1" ht="15.75" x14ac:dyDescent="0.25">
      <c r="A2317" s="146" t="s">
        <v>97</v>
      </c>
    </row>
    <row r="2319" spans="1:1" x14ac:dyDescent="0.2">
      <c r="A2319" s="145">
        <v>1.8</v>
      </c>
    </row>
    <row r="2321" spans="1:1" x14ac:dyDescent="0.2">
      <c r="A2321" s="145" t="s">
        <v>96</v>
      </c>
    </row>
    <row r="2323" spans="1:1" ht="15.75" x14ac:dyDescent="0.25">
      <c r="A2323" s="146" t="s">
        <v>95</v>
      </c>
    </row>
    <row r="2325" spans="1:1" x14ac:dyDescent="0.2">
      <c r="A2325" s="145">
        <v>1.8</v>
      </c>
    </row>
    <row r="2327" spans="1:1" x14ac:dyDescent="0.2">
      <c r="A2327" s="145" t="s">
        <v>94</v>
      </c>
    </row>
    <row r="2329" spans="1:1" ht="15.75" x14ac:dyDescent="0.25">
      <c r="A2329" s="146" t="s">
        <v>93</v>
      </c>
    </row>
    <row r="2331" spans="1:1" x14ac:dyDescent="0.2">
      <c r="A2331" s="145">
        <v>1.75</v>
      </c>
    </row>
    <row r="2333" spans="1:1" x14ac:dyDescent="0.2">
      <c r="A2333" s="145" t="s">
        <v>92</v>
      </c>
    </row>
    <row r="2335" spans="1:1" ht="15.75" x14ac:dyDescent="0.25">
      <c r="A2335" s="146" t="s">
        <v>91</v>
      </c>
    </row>
    <row r="2337" spans="1:1" x14ac:dyDescent="0.2">
      <c r="A2337" s="145">
        <v>1.75</v>
      </c>
    </row>
    <row r="2339" spans="1:1" x14ac:dyDescent="0.2">
      <c r="A2339" s="145" t="s">
        <v>90</v>
      </c>
    </row>
    <row r="2341" spans="1:1" ht="15.75" x14ac:dyDescent="0.25">
      <c r="A2341" s="146" t="s">
        <v>89</v>
      </c>
    </row>
    <row r="2343" spans="1:1" x14ac:dyDescent="0.2">
      <c r="A2343" s="145">
        <v>1.75</v>
      </c>
    </row>
    <row r="2345" spans="1:1" x14ac:dyDescent="0.2">
      <c r="A2345" s="145" t="s">
        <v>88</v>
      </c>
    </row>
    <row r="2347" spans="1:1" ht="15.75" x14ac:dyDescent="0.25">
      <c r="A2347" s="146" t="s">
        <v>87</v>
      </c>
    </row>
    <row r="2349" spans="1:1" x14ac:dyDescent="0.2">
      <c r="A2349" s="145">
        <v>1.7</v>
      </c>
    </row>
    <row r="2351" spans="1:1" x14ac:dyDescent="0.2">
      <c r="A2351" s="145" t="s">
        <v>86</v>
      </c>
    </row>
    <row r="2353" spans="1:1" ht="15.75" x14ac:dyDescent="0.25">
      <c r="A2353" s="146" t="s">
        <v>85</v>
      </c>
    </row>
    <row r="2355" spans="1:1" x14ac:dyDescent="0.2">
      <c r="A2355" s="145">
        <v>1.7</v>
      </c>
    </row>
    <row r="2357" spans="1:1" x14ac:dyDescent="0.2">
      <c r="A2357" s="145" t="s">
        <v>84</v>
      </c>
    </row>
    <row r="2359" spans="1:1" ht="15.75" x14ac:dyDescent="0.25">
      <c r="A2359" s="146" t="s">
        <v>83</v>
      </c>
    </row>
    <row r="2361" spans="1:1" x14ac:dyDescent="0.2">
      <c r="A2361" s="145">
        <v>1.7</v>
      </c>
    </row>
    <row r="2363" spans="1:1" x14ac:dyDescent="0.2">
      <c r="A2363" s="145" t="s">
        <v>75</v>
      </c>
    </row>
    <row r="2365" spans="1:1" ht="15.75" x14ac:dyDescent="0.25">
      <c r="A2365" s="146" t="s">
        <v>82</v>
      </c>
    </row>
    <row r="2367" spans="1:1" x14ac:dyDescent="0.2">
      <c r="A2367" s="145">
        <v>1.7</v>
      </c>
    </row>
    <row r="2369" spans="1:1" x14ac:dyDescent="0.2">
      <c r="A2369" s="145" t="s">
        <v>81</v>
      </c>
    </row>
    <row r="2371" spans="1:1" ht="15.75" x14ac:dyDescent="0.25">
      <c r="A2371" s="146" t="s">
        <v>80</v>
      </c>
    </row>
    <row r="2373" spans="1:1" x14ac:dyDescent="0.2">
      <c r="A2373" s="145">
        <v>1.7</v>
      </c>
    </row>
    <row r="2375" spans="1:1" x14ac:dyDescent="0.2">
      <c r="A2375" s="145" t="s">
        <v>79</v>
      </c>
    </row>
    <row r="2377" spans="1:1" ht="15.75" x14ac:dyDescent="0.25">
      <c r="A2377" s="146" t="s">
        <v>78</v>
      </c>
    </row>
    <row r="2379" spans="1:1" x14ac:dyDescent="0.2">
      <c r="A2379" s="145">
        <v>1.7</v>
      </c>
    </row>
    <row r="2381" spans="1:1" x14ac:dyDescent="0.2">
      <c r="A2381" s="145" t="s">
        <v>77</v>
      </c>
    </row>
    <row r="2383" spans="1:1" ht="15.75" x14ac:dyDescent="0.25">
      <c r="A2383" s="146" t="s">
        <v>76</v>
      </c>
    </row>
    <row r="2385" spans="1:1" x14ac:dyDescent="0.2">
      <c r="A2385" s="145">
        <v>1.7</v>
      </c>
    </row>
    <row r="2387" spans="1:1" x14ac:dyDescent="0.2">
      <c r="A2387" s="145" t="s">
        <v>75</v>
      </c>
    </row>
    <row r="2389" spans="1:1" ht="15.75" x14ac:dyDescent="0.25">
      <c r="A2389" s="146" t="s">
        <v>74</v>
      </c>
    </row>
    <row r="2391" spans="1:1" x14ac:dyDescent="0.2">
      <c r="A2391" s="145">
        <v>1.7</v>
      </c>
    </row>
    <row r="2393" spans="1:1" x14ac:dyDescent="0.2">
      <c r="A2393" s="145" t="s">
        <v>73</v>
      </c>
    </row>
    <row r="2395" spans="1:1" ht="15.75" x14ac:dyDescent="0.25">
      <c r="A2395" s="146" t="s">
        <v>72</v>
      </c>
    </row>
    <row r="2397" spans="1:1" x14ac:dyDescent="0.2">
      <c r="A2397" s="145">
        <v>1.7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B115"/>
  <sheetViews>
    <sheetView workbookViewId="0">
      <pane xSplit="1" ySplit="4" topLeftCell="B5" activePane="bottomRight" state="frozen"/>
      <selection pane="topRight" activeCell="B1" sqref="B1"/>
      <selection pane="bottomLeft" activeCell="A2" sqref="A2"/>
      <selection pane="bottomRight" activeCell="B1" sqref="B1:B1048576"/>
    </sheetView>
  </sheetViews>
  <sheetFormatPr defaultColWidth="11.5546875" defaultRowHeight="15" x14ac:dyDescent="0.2"/>
  <sheetData>
    <row r="2" spans="1:2" x14ac:dyDescent="0.2">
      <c r="B2" t="s">
        <v>0</v>
      </c>
    </row>
    <row r="4" spans="1:2" s="123" customFormat="1" ht="90" x14ac:dyDescent="0.2">
      <c r="B4" s="123" t="s">
        <v>63</v>
      </c>
    </row>
    <row r="5" spans="1:2" s="123" customFormat="1" x14ac:dyDescent="0.2">
      <c r="A5" s="123">
        <v>1910</v>
      </c>
    </row>
    <row r="6" spans="1:2" s="123" customFormat="1" x14ac:dyDescent="0.2">
      <c r="A6" s="123">
        <v>1911</v>
      </c>
    </row>
    <row r="7" spans="1:2" s="123" customFormat="1" x14ac:dyDescent="0.2">
      <c r="A7" s="123">
        <v>1912</v>
      </c>
      <c r="B7" s="122"/>
    </row>
    <row r="8" spans="1:2" x14ac:dyDescent="0.2">
      <c r="A8">
        <v>1913</v>
      </c>
      <c r="B8" s="122"/>
    </row>
    <row r="9" spans="1:2" x14ac:dyDescent="0.2">
      <c r="A9">
        <v>1914</v>
      </c>
      <c r="B9" s="122"/>
    </row>
    <row r="10" spans="1:2" x14ac:dyDescent="0.2">
      <c r="A10">
        <v>1915</v>
      </c>
      <c r="B10" s="122"/>
    </row>
    <row r="11" spans="1:2" x14ac:dyDescent="0.2">
      <c r="A11">
        <v>1916</v>
      </c>
      <c r="B11" s="122"/>
    </row>
    <row r="12" spans="1:2" x14ac:dyDescent="0.2">
      <c r="A12">
        <v>1917</v>
      </c>
      <c r="B12" s="122">
        <v>0.21276308729101739</v>
      </c>
    </row>
    <row r="13" spans="1:2" x14ac:dyDescent="0.2">
      <c r="A13">
        <v>1918</v>
      </c>
      <c r="B13" s="122">
        <v>0.16713488049278025</v>
      </c>
    </row>
    <row r="14" spans="1:2" x14ac:dyDescent="0.2">
      <c r="A14">
        <v>1919</v>
      </c>
      <c r="B14" s="122">
        <v>0.17445598522589123</v>
      </c>
    </row>
    <row r="15" spans="1:2" x14ac:dyDescent="0.2">
      <c r="A15">
        <v>1920</v>
      </c>
      <c r="B15" s="122">
        <v>0.13671814983565136</v>
      </c>
    </row>
    <row r="16" spans="1:2" x14ac:dyDescent="0.2">
      <c r="A16">
        <v>1921</v>
      </c>
      <c r="B16" s="122">
        <v>0.14567004964610877</v>
      </c>
    </row>
    <row r="17" spans="1:2" x14ac:dyDescent="0.2">
      <c r="A17">
        <v>1922</v>
      </c>
      <c r="B17" s="122">
        <v>0.168594679795498</v>
      </c>
    </row>
    <row r="18" spans="1:2" x14ac:dyDescent="0.2">
      <c r="A18">
        <v>1923</v>
      </c>
      <c r="B18" s="122">
        <v>0.14334148557505205</v>
      </c>
    </row>
    <row r="19" spans="1:2" x14ac:dyDescent="0.2">
      <c r="A19">
        <v>1924</v>
      </c>
      <c r="B19" s="122">
        <v>0.15625762211447952</v>
      </c>
    </row>
    <row r="20" spans="1:2" x14ac:dyDescent="0.2">
      <c r="A20">
        <v>1925</v>
      </c>
      <c r="B20" s="122">
        <v>0.17367977133029042</v>
      </c>
    </row>
    <row r="21" spans="1:2" x14ac:dyDescent="0.2">
      <c r="A21">
        <v>1926</v>
      </c>
      <c r="B21" s="122">
        <v>0.18710156101891207</v>
      </c>
    </row>
    <row r="22" spans="1:2" x14ac:dyDescent="0.2">
      <c r="A22">
        <v>1927</v>
      </c>
      <c r="B22" s="122">
        <v>0.20336927146012443</v>
      </c>
    </row>
    <row r="23" spans="1:2" x14ac:dyDescent="0.2">
      <c r="A23">
        <v>1928</v>
      </c>
      <c r="B23" s="122">
        <v>0.2308892661768758</v>
      </c>
    </row>
    <row r="24" spans="1:2" x14ac:dyDescent="0.2">
      <c r="A24">
        <v>1929</v>
      </c>
      <c r="B24" s="122">
        <v>0.23991519361196406</v>
      </c>
    </row>
    <row r="25" spans="1:2" x14ac:dyDescent="0.2">
      <c r="A25">
        <v>1930</v>
      </c>
      <c r="B25" s="122">
        <v>0.19080159045464321</v>
      </c>
    </row>
    <row r="26" spans="1:2" x14ac:dyDescent="0.2">
      <c r="A26">
        <v>1931</v>
      </c>
      <c r="B26" s="122">
        <v>0.15607489166906618</v>
      </c>
    </row>
    <row r="27" spans="1:2" x14ac:dyDescent="0.2">
      <c r="A27">
        <v>1932</v>
      </c>
      <c r="B27" s="122">
        <v>0.16121374578197595</v>
      </c>
    </row>
    <row r="28" spans="1:2" x14ac:dyDescent="0.2">
      <c r="A28">
        <v>1933</v>
      </c>
      <c r="B28" s="122">
        <v>0.1804024157896012</v>
      </c>
    </row>
    <row r="29" spans="1:2" x14ac:dyDescent="0.2">
      <c r="A29">
        <v>1934</v>
      </c>
      <c r="B29" s="122">
        <v>0.17841365793545322</v>
      </c>
    </row>
    <row r="30" spans="1:2" x14ac:dyDescent="0.2">
      <c r="A30">
        <v>1935</v>
      </c>
      <c r="B30" s="122">
        <v>0.17747168901878302</v>
      </c>
    </row>
    <row r="31" spans="1:2" x14ac:dyDescent="0.2">
      <c r="A31">
        <v>1936</v>
      </c>
      <c r="B31" s="122">
        <v>0.18362821632693058</v>
      </c>
    </row>
    <row r="32" spans="1:2" x14ac:dyDescent="0.2">
      <c r="A32">
        <v>1937</v>
      </c>
      <c r="B32" s="122">
        <v>0.18435323179151319</v>
      </c>
    </row>
    <row r="33" spans="1:2" x14ac:dyDescent="0.2">
      <c r="A33">
        <v>1938</v>
      </c>
      <c r="B33" s="122">
        <v>0.16285081404152099</v>
      </c>
    </row>
    <row r="34" spans="1:2" x14ac:dyDescent="0.2">
      <c r="A34">
        <v>1939</v>
      </c>
      <c r="B34" s="122">
        <v>0.16294157105976623</v>
      </c>
    </row>
    <row r="35" spans="1:2" x14ac:dyDescent="0.2">
      <c r="A35">
        <v>1940</v>
      </c>
      <c r="B35" s="122">
        <v>0.14743442700964593</v>
      </c>
    </row>
    <row r="36" spans="1:2" x14ac:dyDescent="0.2">
      <c r="A36">
        <v>1941</v>
      </c>
      <c r="B36" s="122">
        <v>0.1273056675657197</v>
      </c>
    </row>
    <row r="37" spans="1:2" x14ac:dyDescent="0.2">
      <c r="A37">
        <v>1942</v>
      </c>
      <c r="B37" s="122">
        <v>0.12157109250216208</v>
      </c>
    </row>
    <row r="38" spans="1:2" x14ac:dyDescent="0.2">
      <c r="A38">
        <v>1943</v>
      </c>
      <c r="B38" s="122">
        <v>0.11656607925677459</v>
      </c>
    </row>
    <row r="39" spans="1:2" x14ac:dyDescent="0.2">
      <c r="A39">
        <v>1944</v>
      </c>
      <c r="B39" s="122">
        <v>0.10486177710777095</v>
      </c>
    </row>
    <row r="40" spans="1:2" x14ac:dyDescent="0.2">
      <c r="A40">
        <v>1945</v>
      </c>
      <c r="B40" s="122">
        <v>0.10308300145190311</v>
      </c>
    </row>
    <row r="41" spans="1:2" x14ac:dyDescent="0.2">
      <c r="A41">
        <v>1946</v>
      </c>
      <c r="B41" s="122">
        <v>9.5629962874328373E-2</v>
      </c>
    </row>
    <row r="42" spans="1:2" x14ac:dyDescent="0.2">
      <c r="A42">
        <v>1947</v>
      </c>
      <c r="B42" s="122">
        <v>9.4702619381808781E-2</v>
      </c>
    </row>
    <row r="43" spans="1:2" x14ac:dyDescent="0.2">
      <c r="A43">
        <v>1948</v>
      </c>
      <c r="B43" s="122">
        <v>9.3514243484770526E-2</v>
      </c>
    </row>
    <row r="44" spans="1:2" x14ac:dyDescent="0.2">
      <c r="A44">
        <v>1949</v>
      </c>
      <c r="B44" s="122">
        <v>9.0701205320084646E-2</v>
      </c>
    </row>
    <row r="45" spans="1:2" x14ac:dyDescent="0.2">
      <c r="A45">
        <v>1950</v>
      </c>
      <c r="B45" s="122">
        <v>9.6208304060698482E-2</v>
      </c>
    </row>
    <row r="46" spans="1:2" x14ac:dyDescent="0.2">
      <c r="A46">
        <v>1951</v>
      </c>
      <c r="B46" s="122">
        <v>9.0783283399154702E-2</v>
      </c>
    </row>
    <row r="47" spans="1:2" x14ac:dyDescent="0.2">
      <c r="A47">
        <v>1952</v>
      </c>
      <c r="B47" s="122">
        <v>8.9491754140996721E-2</v>
      </c>
    </row>
    <row r="48" spans="1:2" x14ac:dyDescent="0.2">
      <c r="A48">
        <v>1953</v>
      </c>
      <c r="B48" s="122">
        <v>8.4218443328892487E-2</v>
      </c>
    </row>
    <row r="49" spans="1:2" x14ac:dyDescent="0.2">
      <c r="A49">
        <v>1954</v>
      </c>
      <c r="B49" s="122">
        <v>8.6777440031350905E-2</v>
      </c>
    </row>
    <row r="50" spans="1:2" x14ac:dyDescent="0.2">
      <c r="A50">
        <v>1955</v>
      </c>
      <c r="B50" s="122">
        <v>9.0782345539659859E-2</v>
      </c>
    </row>
    <row r="51" spans="1:2" x14ac:dyDescent="0.2">
      <c r="A51">
        <v>1956</v>
      </c>
      <c r="B51" s="122">
        <v>9.1881713639362914E-2</v>
      </c>
    </row>
    <row r="52" spans="1:2" x14ac:dyDescent="0.2">
      <c r="A52">
        <v>1957</v>
      </c>
      <c r="B52" s="122">
        <v>8.94384193868107E-2</v>
      </c>
    </row>
    <row r="53" spans="1:2" x14ac:dyDescent="0.2">
      <c r="A53">
        <v>1958</v>
      </c>
      <c r="B53" s="122">
        <v>8.7234112481627782E-2</v>
      </c>
    </row>
    <row r="54" spans="1:2" x14ac:dyDescent="0.2">
      <c r="A54">
        <v>1959</v>
      </c>
      <c r="B54" s="122">
        <v>8.9417095937129806E-2</v>
      </c>
    </row>
    <row r="55" spans="1:2" x14ac:dyDescent="0.2">
      <c r="A55">
        <v>1960</v>
      </c>
      <c r="B55" s="122">
        <v>9.2598756609783076E-2</v>
      </c>
    </row>
    <row r="56" spans="1:2" x14ac:dyDescent="0.2">
      <c r="A56">
        <v>1961</v>
      </c>
      <c r="B56" s="122">
        <v>9.4589365463551303E-2</v>
      </c>
    </row>
    <row r="57" spans="1:2" x14ac:dyDescent="0.2">
      <c r="A57">
        <v>1962</v>
      </c>
      <c r="B57" s="122">
        <v>9.3909762799739768E-2</v>
      </c>
    </row>
    <row r="58" spans="1:2" x14ac:dyDescent="0.2">
      <c r="A58">
        <v>1963</v>
      </c>
      <c r="B58" s="122">
        <v>9.1686949133872944E-2</v>
      </c>
    </row>
    <row r="59" spans="1:2" x14ac:dyDescent="0.2">
      <c r="A59">
        <v>1964</v>
      </c>
      <c r="B59" s="122">
        <v>8.9464135468006092E-2</v>
      </c>
    </row>
    <row r="60" spans="1:2" x14ac:dyDescent="0.2">
      <c r="A60">
        <v>1965</v>
      </c>
      <c r="B60" s="122">
        <v>9.1353848576545701E-2</v>
      </c>
    </row>
    <row r="61" spans="1:2" x14ac:dyDescent="0.2">
      <c r="A61">
        <v>1966</v>
      </c>
      <c r="B61" s="122">
        <v>9.3243561685085311E-2</v>
      </c>
    </row>
    <row r="62" spans="1:2" x14ac:dyDescent="0.2">
      <c r="A62">
        <v>1967</v>
      </c>
      <c r="B62" s="122">
        <v>9.0449523180723218E-2</v>
      </c>
    </row>
    <row r="63" spans="1:2" x14ac:dyDescent="0.2">
      <c r="A63">
        <v>1968</v>
      </c>
      <c r="B63" s="122">
        <v>9.2347401194274467E-2</v>
      </c>
    </row>
    <row r="64" spans="1:2" x14ac:dyDescent="0.2">
      <c r="A64">
        <v>1969</v>
      </c>
      <c r="B64" s="122">
        <v>9.1732005355879664E-2</v>
      </c>
    </row>
    <row r="65" spans="1:2" x14ac:dyDescent="0.2">
      <c r="A65">
        <v>1970</v>
      </c>
      <c r="B65" s="122">
        <v>8.8527743413578705E-2</v>
      </c>
    </row>
    <row r="66" spans="1:2" x14ac:dyDescent="0.2">
      <c r="A66">
        <v>1971</v>
      </c>
      <c r="B66" s="122">
        <v>8.5111064065131359E-2</v>
      </c>
    </row>
    <row r="67" spans="1:2" x14ac:dyDescent="0.2">
      <c r="A67">
        <v>1972</v>
      </c>
      <c r="B67" s="122">
        <v>8.0975598928489531E-2</v>
      </c>
    </row>
    <row r="68" spans="1:2" x14ac:dyDescent="0.2">
      <c r="A68">
        <v>1973</v>
      </c>
      <c r="B68" s="122">
        <v>7.5553769081125224E-2</v>
      </c>
    </row>
    <row r="69" spans="1:2" x14ac:dyDescent="0.2">
      <c r="A69">
        <v>1974</v>
      </c>
      <c r="B69" s="122">
        <v>7.2899885900142194E-2</v>
      </c>
    </row>
    <row r="70" spans="1:2" x14ac:dyDescent="0.2">
      <c r="A70">
        <v>1975</v>
      </c>
      <c r="B70" s="122">
        <v>6.9533994527489554E-2</v>
      </c>
    </row>
    <row r="71" spans="1:2" x14ac:dyDescent="0.2">
      <c r="A71">
        <v>1976</v>
      </c>
      <c r="B71" s="122">
        <v>6.6911918603338463E-2</v>
      </c>
    </row>
    <row r="72" spans="1:2" x14ac:dyDescent="0.2">
      <c r="A72">
        <v>1977</v>
      </c>
      <c r="B72" s="122">
        <v>6.6309715977052278E-2</v>
      </c>
    </row>
    <row r="73" spans="1:2" x14ac:dyDescent="0.2">
      <c r="A73">
        <v>1978</v>
      </c>
      <c r="B73" s="122">
        <v>6.6610433948720377E-2</v>
      </c>
    </row>
    <row r="74" spans="1:2" x14ac:dyDescent="0.2">
      <c r="A74">
        <v>1979</v>
      </c>
      <c r="B74" s="122">
        <v>7.1735747158527402E-2</v>
      </c>
    </row>
    <row r="75" spans="1:2" x14ac:dyDescent="0.2">
      <c r="A75">
        <v>1980</v>
      </c>
      <c r="B75" s="122">
        <v>7.2859168052673298E-2</v>
      </c>
    </row>
    <row r="76" spans="1:2" x14ac:dyDescent="0.2">
      <c r="A76">
        <v>1981</v>
      </c>
      <c r="B76" s="122">
        <v>8.0330923199653584E-2</v>
      </c>
    </row>
    <row r="77" spans="1:2" x14ac:dyDescent="0.2">
      <c r="A77">
        <v>1982</v>
      </c>
      <c r="B77" s="122">
        <v>8.5009902715682997E-2</v>
      </c>
    </row>
    <row r="78" spans="1:2" x14ac:dyDescent="0.2">
      <c r="A78">
        <v>1983</v>
      </c>
      <c r="B78" s="122">
        <v>8.0330468714237185E-2</v>
      </c>
    </row>
    <row r="79" spans="1:2" x14ac:dyDescent="0.2">
      <c r="A79">
        <v>1984</v>
      </c>
      <c r="B79" s="122">
        <v>8.4566846489906283E-2</v>
      </c>
    </row>
    <row r="80" spans="1:2" x14ac:dyDescent="0.2">
      <c r="A80">
        <v>1985</v>
      </c>
      <c r="B80" s="122">
        <v>8.7738215923309326E-2</v>
      </c>
    </row>
    <row r="81" spans="1:2" x14ac:dyDescent="0.2">
      <c r="A81">
        <v>1986</v>
      </c>
      <c r="B81" s="122">
        <v>8.3800464868545504E-2</v>
      </c>
    </row>
    <row r="82" spans="1:2" x14ac:dyDescent="0.2">
      <c r="A82">
        <v>1987</v>
      </c>
      <c r="B82" s="122">
        <v>9.3165040016174303E-2</v>
      </c>
    </row>
    <row r="83" spans="1:2" x14ac:dyDescent="0.2">
      <c r="A83">
        <v>1988</v>
      </c>
      <c r="B83" s="122">
        <v>0.10920864343643198</v>
      </c>
    </row>
    <row r="84" spans="1:2" x14ac:dyDescent="0.2">
      <c r="A84">
        <v>1989</v>
      </c>
      <c r="B84" s="122">
        <v>0.107091836631298</v>
      </c>
    </row>
    <row r="85" spans="1:2" x14ac:dyDescent="0.2">
      <c r="A85">
        <v>1990</v>
      </c>
      <c r="B85" s="122">
        <v>0.10794435441494002</v>
      </c>
    </row>
    <row r="86" spans="1:2" x14ac:dyDescent="0.2">
      <c r="A86">
        <v>1991</v>
      </c>
      <c r="B86" s="122">
        <v>0.10323628783225999</v>
      </c>
    </row>
    <row r="87" spans="1:2" x14ac:dyDescent="0.2">
      <c r="A87">
        <v>1992</v>
      </c>
      <c r="B87" s="122">
        <v>0.11380795389413799</v>
      </c>
    </row>
    <row r="88" spans="1:2" x14ac:dyDescent="0.2">
      <c r="A88">
        <v>1993</v>
      </c>
      <c r="B88" s="122">
        <v>0.11520540714263898</v>
      </c>
    </row>
    <row r="89" spans="1:2" x14ac:dyDescent="0.2">
      <c r="A89">
        <v>1994</v>
      </c>
      <c r="B89" s="122">
        <v>0.114253282546997</v>
      </c>
    </row>
    <row r="90" spans="1:2" x14ac:dyDescent="0.2">
      <c r="A90">
        <v>1995</v>
      </c>
      <c r="B90" s="122">
        <v>0.11639715731144</v>
      </c>
    </row>
    <row r="91" spans="1:2" x14ac:dyDescent="0.2">
      <c r="A91">
        <v>1996</v>
      </c>
      <c r="B91" s="122">
        <v>0.12253510951995901</v>
      </c>
    </row>
    <row r="92" spans="1:2" x14ac:dyDescent="0.2">
      <c r="A92">
        <v>1997</v>
      </c>
      <c r="B92" s="122">
        <v>0.129928544163704</v>
      </c>
    </row>
    <row r="93" spans="1:2" x14ac:dyDescent="0.2">
      <c r="A93">
        <v>1998</v>
      </c>
      <c r="B93" s="122">
        <v>0.13650389015674599</v>
      </c>
    </row>
    <row r="94" spans="1:2" x14ac:dyDescent="0.2">
      <c r="A94">
        <v>1999</v>
      </c>
      <c r="B94" s="122">
        <v>0.14153069257736201</v>
      </c>
    </row>
    <row r="95" spans="1:2" x14ac:dyDescent="0.2">
      <c r="A95">
        <v>2000</v>
      </c>
      <c r="B95" s="122">
        <v>0.14925391972065</v>
      </c>
    </row>
    <row r="96" spans="1:2" x14ac:dyDescent="0.2">
      <c r="A96">
        <v>2001</v>
      </c>
      <c r="B96" s="122">
        <v>0.147152319550514</v>
      </c>
    </row>
    <row r="97" spans="1:2" x14ac:dyDescent="0.2">
      <c r="A97">
        <v>2002</v>
      </c>
      <c r="B97" s="122">
        <v>0.13571275770664201</v>
      </c>
    </row>
    <row r="98" spans="1:2" x14ac:dyDescent="0.2">
      <c r="A98">
        <v>2003</v>
      </c>
      <c r="B98" s="122">
        <v>0.13612610101699804</v>
      </c>
    </row>
    <row r="99" spans="1:2" x14ac:dyDescent="0.2">
      <c r="A99">
        <v>2004</v>
      </c>
      <c r="B99" s="122">
        <v>0.14576418697834001</v>
      </c>
    </row>
    <row r="100" spans="1:2" x14ac:dyDescent="0.2">
      <c r="A100">
        <v>2005</v>
      </c>
      <c r="B100" s="122">
        <v>0.15242196619510703</v>
      </c>
    </row>
    <row r="101" spans="1:2" x14ac:dyDescent="0.2">
      <c r="A101">
        <v>2006</v>
      </c>
      <c r="B101" s="122">
        <v>0.156584307551384</v>
      </c>
    </row>
    <row r="102" spans="1:2" x14ac:dyDescent="0.2">
      <c r="A102">
        <v>2007</v>
      </c>
      <c r="B102" s="122">
        <v>0.16620376706123405</v>
      </c>
    </row>
    <row r="103" spans="1:2" x14ac:dyDescent="0.2">
      <c r="A103">
        <v>2008</v>
      </c>
      <c r="B103" s="122">
        <v>0.17841573059558899</v>
      </c>
    </row>
    <row r="104" spans="1:2" x14ac:dyDescent="0.2">
      <c r="A104">
        <v>2009</v>
      </c>
      <c r="B104" s="122">
        <v>0.18012531101703599</v>
      </c>
    </row>
    <row r="105" spans="1:2" x14ac:dyDescent="0.2">
      <c r="A105">
        <v>2010</v>
      </c>
      <c r="B105" s="122">
        <v>0.19609510898590102</v>
      </c>
    </row>
    <row r="106" spans="1:2" x14ac:dyDescent="0.2">
      <c r="A106">
        <v>2011</v>
      </c>
      <c r="B106" s="122">
        <v>0.19034110009670299</v>
      </c>
    </row>
    <row r="107" spans="1:2" x14ac:dyDescent="0.2">
      <c r="A107">
        <v>2012</v>
      </c>
      <c r="B107" s="122">
        <v>0.20218908786773704</v>
      </c>
    </row>
    <row r="108" spans="1:2" x14ac:dyDescent="0.2">
      <c r="A108">
        <v>2013</v>
      </c>
      <c r="B108" s="122">
        <v>0.191117644309998</v>
      </c>
    </row>
    <row r="109" spans="1:2" x14ac:dyDescent="0.2">
      <c r="A109">
        <v>2014</v>
      </c>
      <c r="B109" s="122">
        <v>0.190877079963684</v>
      </c>
    </row>
    <row r="110" spans="1:2" x14ac:dyDescent="0.2">
      <c r="A110">
        <v>2015</v>
      </c>
      <c r="B110" s="122">
        <v>0.19061554968357097</v>
      </c>
    </row>
    <row r="111" spans="1:2" x14ac:dyDescent="0.2">
      <c r="A111">
        <v>2016</v>
      </c>
      <c r="B111" s="122">
        <v>0.18991743028163899</v>
      </c>
    </row>
    <row r="112" spans="1:2" x14ac:dyDescent="0.2">
      <c r="A112">
        <v>2017</v>
      </c>
      <c r="B112" s="122"/>
    </row>
    <row r="113" spans="1:2" x14ac:dyDescent="0.2">
      <c r="A113">
        <v>2018</v>
      </c>
      <c r="B113" s="122"/>
    </row>
    <row r="114" spans="1:2" x14ac:dyDescent="0.2">
      <c r="A114">
        <v>2019</v>
      </c>
    </row>
    <row r="115" spans="1:2" x14ac:dyDescent="0.2">
      <c r="A115">
        <v>2020</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2402"/>
  <sheetViews>
    <sheetView topLeftCell="A2396" workbookViewId="0">
      <selection activeCell="A2055" sqref="A1:C1048576"/>
    </sheetView>
  </sheetViews>
  <sheetFormatPr defaultColWidth="11.5546875" defaultRowHeight="15" x14ac:dyDescent="0.2"/>
  <sheetData>
    <row r="1" spans="1:1" x14ac:dyDescent="0.2">
      <c r="A1" t="s">
        <v>867</v>
      </c>
    </row>
    <row r="3" spans="1:1" x14ac:dyDescent="0.2">
      <c r="A3">
        <v>81</v>
      </c>
    </row>
    <row r="5" spans="1:1" x14ac:dyDescent="0.2">
      <c r="A5" t="s">
        <v>669</v>
      </c>
    </row>
    <row r="7" spans="1:1" x14ac:dyDescent="0.2">
      <c r="A7" t="s">
        <v>868</v>
      </c>
    </row>
    <row r="9" spans="1:1" x14ac:dyDescent="0.2">
      <c r="A9">
        <v>67</v>
      </c>
    </row>
    <row r="11" spans="1:1" x14ac:dyDescent="0.2">
      <c r="A11" t="s">
        <v>869</v>
      </c>
    </row>
    <row r="13" spans="1:1" x14ac:dyDescent="0.2">
      <c r="A13" t="s">
        <v>870</v>
      </c>
    </row>
    <row r="15" spans="1:1" x14ac:dyDescent="0.2">
      <c r="A15">
        <v>65.5</v>
      </c>
    </row>
    <row r="17" spans="1:1" x14ac:dyDescent="0.2">
      <c r="A17" t="s">
        <v>826</v>
      </c>
    </row>
    <row r="19" spans="1:1" x14ac:dyDescent="0.2">
      <c r="A19" t="s">
        <v>871</v>
      </c>
    </row>
    <row r="22" spans="1:1" x14ac:dyDescent="0.2">
      <c r="A22">
        <v>55.5</v>
      </c>
    </row>
    <row r="24" spans="1:1" x14ac:dyDescent="0.2">
      <c r="A24" t="s">
        <v>827</v>
      </c>
    </row>
    <row r="26" spans="1:1" x14ac:dyDescent="0.2">
      <c r="A26" t="s">
        <v>872</v>
      </c>
    </row>
    <row r="28" spans="1:1" x14ac:dyDescent="0.2">
      <c r="A28">
        <v>49.3</v>
      </c>
    </row>
    <row r="30" spans="1:1" x14ac:dyDescent="0.2">
      <c r="A30" t="s">
        <v>670</v>
      </c>
    </row>
    <row r="32" spans="1:1" x14ac:dyDescent="0.2">
      <c r="A32" t="s">
        <v>873</v>
      </c>
    </row>
    <row r="34" spans="1:1" x14ac:dyDescent="0.2">
      <c r="A34">
        <v>45</v>
      </c>
    </row>
    <row r="36" spans="1:1" x14ac:dyDescent="0.2">
      <c r="A36" t="s">
        <v>828</v>
      </c>
    </row>
    <row r="38" spans="1:1" x14ac:dyDescent="0.2">
      <c r="A38" t="s">
        <v>874</v>
      </c>
    </row>
    <row r="40" spans="1:1" x14ac:dyDescent="0.2">
      <c r="A40">
        <v>42</v>
      </c>
    </row>
    <row r="42" spans="1:1" x14ac:dyDescent="0.2">
      <c r="A42" t="s">
        <v>671</v>
      </c>
    </row>
    <row r="44" spans="1:1" x14ac:dyDescent="0.2">
      <c r="A44" t="s">
        <v>875</v>
      </c>
    </row>
    <row r="46" spans="1:1" x14ac:dyDescent="0.2">
      <c r="A46">
        <v>42</v>
      </c>
    </row>
    <row r="48" spans="1:1" x14ac:dyDescent="0.2">
      <c r="A48" t="s">
        <v>671</v>
      </c>
    </row>
    <row r="50" spans="1:1" x14ac:dyDescent="0.2">
      <c r="A50" t="s">
        <v>876</v>
      </c>
    </row>
    <row r="52" spans="1:1" x14ac:dyDescent="0.2">
      <c r="A52">
        <v>38.5</v>
      </c>
    </row>
    <row r="54" spans="1:1" x14ac:dyDescent="0.2">
      <c r="A54" t="s">
        <v>672</v>
      </c>
    </row>
    <row r="56" spans="1:1" x14ac:dyDescent="0.2">
      <c r="A56" t="s">
        <v>877</v>
      </c>
    </row>
    <row r="58" spans="1:1" x14ac:dyDescent="0.2">
      <c r="A58">
        <v>37.5</v>
      </c>
    </row>
    <row r="60" spans="1:1" x14ac:dyDescent="0.2">
      <c r="A60" t="s">
        <v>672</v>
      </c>
    </row>
    <row r="62" spans="1:1" x14ac:dyDescent="0.2">
      <c r="A62" t="s">
        <v>829</v>
      </c>
    </row>
    <row r="64" spans="1:1" x14ac:dyDescent="0.2">
      <c r="A64" t="s">
        <v>878</v>
      </c>
    </row>
    <row r="66" spans="1:1" x14ac:dyDescent="0.2">
      <c r="A66">
        <v>35.6</v>
      </c>
    </row>
    <row r="68" spans="1:1" x14ac:dyDescent="0.2">
      <c r="A68" t="s">
        <v>673</v>
      </c>
    </row>
    <row r="70" spans="1:1" x14ac:dyDescent="0.2">
      <c r="A70" t="s">
        <v>879</v>
      </c>
    </row>
    <row r="72" spans="1:1" x14ac:dyDescent="0.2">
      <c r="A72">
        <v>35.5</v>
      </c>
    </row>
    <row r="74" spans="1:1" x14ac:dyDescent="0.2">
      <c r="A74" t="s">
        <v>673</v>
      </c>
    </row>
    <row r="76" spans="1:1" x14ac:dyDescent="0.2">
      <c r="A76" t="s">
        <v>880</v>
      </c>
    </row>
    <row r="78" spans="1:1" x14ac:dyDescent="0.2">
      <c r="A78">
        <v>35.4</v>
      </c>
    </row>
    <row r="80" spans="1:1" x14ac:dyDescent="0.2">
      <c r="A80" t="s">
        <v>673</v>
      </c>
    </row>
    <row r="82" spans="1:1" x14ac:dyDescent="0.2">
      <c r="A82" t="s">
        <v>881</v>
      </c>
    </row>
    <row r="84" spans="1:1" x14ac:dyDescent="0.2">
      <c r="A84">
        <v>31.8</v>
      </c>
    </row>
    <row r="86" spans="1:1" x14ac:dyDescent="0.2">
      <c r="A86" t="s">
        <v>674</v>
      </c>
    </row>
    <row r="88" spans="1:1" x14ac:dyDescent="0.2">
      <c r="A88" t="s">
        <v>882</v>
      </c>
    </row>
    <row r="90" spans="1:1" x14ac:dyDescent="0.2">
      <c r="A90">
        <v>27.5</v>
      </c>
    </row>
    <row r="92" spans="1:1" x14ac:dyDescent="0.2">
      <c r="A92" t="s">
        <v>669</v>
      </c>
    </row>
    <row r="94" spans="1:1" x14ac:dyDescent="0.2">
      <c r="A94" t="s">
        <v>883</v>
      </c>
    </row>
    <row r="96" spans="1:1" x14ac:dyDescent="0.2">
      <c r="A96">
        <v>27</v>
      </c>
    </row>
    <row r="98" spans="1:1" x14ac:dyDescent="0.2">
      <c r="A98" t="s">
        <v>675</v>
      </c>
    </row>
    <row r="100" spans="1:1" x14ac:dyDescent="0.2">
      <c r="A100" t="s">
        <v>830</v>
      </c>
    </row>
    <row r="102" spans="1:1" x14ac:dyDescent="0.2">
      <c r="A102" t="s">
        <v>884</v>
      </c>
    </row>
    <row r="104" spans="1:1" x14ac:dyDescent="0.2">
      <c r="A104">
        <v>27</v>
      </c>
    </row>
    <row r="106" spans="1:1" x14ac:dyDescent="0.2">
      <c r="A106" t="s">
        <v>675</v>
      </c>
    </row>
    <row r="108" spans="1:1" x14ac:dyDescent="0.2">
      <c r="A108" t="s">
        <v>885</v>
      </c>
    </row>
    <row r="110" spans="1:1" x14ac:dyDescent="0.2">
      <c r="A110">
        <v>25.5</v>
      </c>
    </row>
    <row r="112" spans="1:1" x14ac:dyDescent="0.2">
      <c r="A112" t="s">
        <v>676</v>
      </c>
    </row>
    <row r="114" spans="1:1" x14ac:dyDescent="0.2">
      <c r="A114" t="s">
        <v>886</v>
      </c>
    </row>
    <row r="116" spans="1:1" x14ac:dyDescent="0.2">
      <c r="A116">
        <v>24.9</v>
      </c>
    </row>
    <row r="118" spans="1:1" x14ac:dyDescent="0.2">
      <c r="A118" t="s">
        <v>677</v>
      </c>
    </row>
    <row r="120" spans="1:1" x14ac:dyDescent="0.2">
      <c r="A120" t="s">
        <v>887</v>
      </c>
    </row>
    <row r="122" spans="1:1" x14ac:dyDescent="0.2">
      <c r="A122">
        <v>20</v>
      </c>
    </row>
    <row r="124" spans="1:1" x14ac:dyDescent="0.2">
      <c r="A124" t="s">
        <v>678</v>
      </c>
    </row>
    <row r="126" spans="1:1" x14ac:dyDescent="0.2">
      <c r="A126" t="s">
        <v>888</v>
      </c>
    </row>
    <row r="128" spans="1:1" x14ac:dyDescent="0.2">
      <c r="A128">
        <v>18.899999999999999</v>
      </c>
    </row>
    <row r="130" spans="1:1" x14ac:dyDescent="0.2">
      <c r="A130" t="s">
        <v>679</v>
      </c>
    </row>
    <row r="132" spans="1:1" x14ac:dyDescent="0.2">
      <c r="A132" t="s">
        <v>889</v>
      </c>
    </row>
    <row r="134" spans="1:1" x14ac:dyDescent="0.2">
      <c r="A134">
        <v>18.2</v>
      </c>
    </row>
    <row r="136" spans="1:1" x14ac:dyDescent="0.2">
      <c r="A136" t="s">
        <v>671</v>
      </c>
    </row>
    <row r="138" spans="1:1" x14ac:dyDescent="0.2">
      <c r="A138" t="s">
        <v>890</v>
      </c>
    </row>
    <row r="140" spans="1:1" x14ac:dyDescent="0.2">
      <c r="A140">
        <v>17.7</v>
      </c>
    </row>
    <row r="142" spans="1:1" x14ac:dyDescent="0.2">
      <c r="A142" t="s">
        <v>680</v>
      </c>
    </row>
    <row r="144" spans="1:1" x14ac:dyDescent="0.2">
      <c r="A144" t="s">
        <v>891</v>
      </c>
    </row>
    <row r="146" spans="1:1" x14ac:dyDescent="0.2">
      <c r="A146">
        <v>16.5</v>
      </c>
    </row>
    <row r="148" spans="1:1" x14ac:dyDescent="0.2">
      <c r="A148" t="s">
        <v>677</v>
      </c>
    </row>
    <row r="150" spans="1:1" x14ac:dyDescent="0.2">
      <c r="A150" t="s">
        <v>892</v>
      </c>
    </row>
    <row r="152" spans="1:1" x14ac:dyDescent="0.2">
      <c r="A152">
        <v>15.9</v>
      </c>
    </row>
    <row r="154" spans="1:1" x14ac:dyDescent="0.2">
      <c r="A154" t="s">
        <v>677</v>
      </c>
    </row>
    <row r="156" spans="1:1" x14ac:dyDescent="0.2">
      <c r="A156" t="s">
        <v>893</v>
      </c>
    </row>
    <row r="158" spans="1:1" x14ac:dyDescent="0.2">
      <c r="A158">
        <v>15.7</v>
      </c>
    </row>
    <row r="160" spans="1:1" x14ac:dyDescent="0.2">
      <c r="A160" t="s">
        <v>681</v>
      </c>
    </row>
    <row r="162" spans="1:1" x14ac:dyDescent="0.2">
      <c r="A162" t="s">
        <v>894</v>
      </c>
    </row>
    <row r="164" spans="1:1" x14ac:dyDescent="0.2">
      <c r="A164">
        <v>15.2</v>
      </c>
    </row>
    <row r="166" spans="1:1" x14ac:dyDescent="0.2">
      <c r="A166" t="s">
        <v>682</v>
      </c>
    </row>
    <row r="168" spans="1:1" x14ac:dyDescent="0.2">
      <c r="A168" t="s">
        <v>895</v>
      </c>
    </row>
    <row r="170" spans="1:1" x14ac:dyDescent="0.2">
      <c r="A170">
        <v>14.7</v>
      </c>
    </row>
    <row r="172" spans="1:1" x14ac:dyDescent="0.2">
      <c r="A172" t="s">
        <v>683</v>
      </c>
    </row>
    <row r="174" spans="1:1" x14ac:dyDescent="0.2">
      <c r="A174" t="s">
        <v>896</v>
      </c>
    </row>
    <row r="176" spans="1:1" x14ac:dyDescent="0.2">
      <c r="A176">
        <v>13.2</v>
      </c>
    </row>
    <row r="178" spans="1:1" x14ac:dyDescent="0.2">
      <c r="A178" t="s">
        <v>684</v>
      </c>
    </row>
    <row r="180" spans="1:1" x14ac:dyDescent="0.2">
      <c r="A180" t="s">
        <v>897</v>
      </c>
    </row>
    <row r="182" spans="1:1" x14ac:dyDescent="0.2">
      <c r="A182">
        <v>13.1</v>
      </c>
    </row>
    <row r="184" spans="1:1" x14ac:dyDescent="0.2">
      <c r="A184" t="s">
        <v>685</v>
      </c>
    </row>
    <row r="186" spans="1:1" x14ac:dyDescent="0.2">
      <c r="A186" t="s">
        <v>898</v>
      </c>
    </row>
    <row r="188" spans="1:1" x14ac:dyDescent="0.2">
      <c r="A188">
        <v>13</v>
      </c>
    </row>
    <row r="190" spans="1:1" x14ac:dyDescent="0.2">
      <c r="A190" t="s">
        <v>677</v>
      </c>
    </row>
    <row r="192" spans="1:1" x14ac:dyDescent="0.2">
      <c r="A192" t="s">
        <v>899</v>
      </c>
    </row>
    <row r="194" spans="1:1" x14ac:dyDescent="0.2">
      <c r="A194">
        <v>12.6</v>
      </c>
    </row>
    <row r="196" spans="1:1" x14ac:dyDescent="0.2">
      <c r="A196" t="s">
        <v>831</v>
      </c>
    </row>
    <row r="198" spans="1:1" x14ac:dyDescent="0.2">
      <c r="A198" t="s">
        <v>900</v>
      </c>
    </row>
    <row r="200" spans="1:1" x14ac:dyDescent="0.2">
      <c r="A200">
        <v>12.2</v>
      </c>
    </row>
    <row r="202" spans="1:1" x14ac:dyDescent="0.2">
      <c r="A202" t="s">
        <v>832</v>
      </c>
    </row>
    <row r="204" spans="1:1" x14ac:dyDescent="0.2">
      <c r="A204" t="s">
        <v>901</v>
      </c>
    </row>
    <row r="206" spans="1:1" x14ac:dyDescent="0.2">
      <c r="A206">
        <v>11.6</v>
      </c>
    </row>
    <row r="208" spans="1:1" x14ac:dyDescent="0.2">
      <c r="A208" t="s">
        <v>686</v>
      </c>
    </row>
    <row r="210" spans="1:1" x14ac:dyDescent="0.2">
      <c r="A210" t="s">
        <v>902</v>
      </c>
    </row>
    <row r="212" spans="1:1" x14ac:dyDescent="0.2">
      <c r="A212">
        <v>11.4</v>
      </c>
    </row>
    <row r="214" spans="1:1" x14ac:dyDescent="0.2">
      <c r="A214" t="s">
        <v>677</v>
      </c>
    </row>
    <row r="216" spans="1:1" x14ac:dyDescent="0.2">
      <c r="A216" t="s">
        <v>903</v>
      </c>
    </row>
    <row r="218" spans="1:1" x14ac:dyDescent="0.2">
      <c r="A218">
        <v>11.3</v>
      </c>
    </row>
    <row r="220" spans="1:1" x14ac:dyDescent="0.2">
      <c r="A220" t="s">
        <v>672</v>
      </c>
    </row>
    <row r="222" spans="1:1" x14ac:dyDescent="0.2">
      <c r="A222" t="s">
        <v>904</v>
      </c>
    </row>
    <row r="224" spans="1:1" x14ac:dyDescent="0.2">
      <c r="A224">
        <v>11.2</v>
      </c>
    </row>
    <row r="226" spans="1:1" x14ac:dyDescent="0.2">
      <c r="A226" t="s">
        <v>673</v>
      </c>
    </row>
    <row r="228" spans="1:1" x14ac:dyDescent="0.2">
      <c r="A228" t="s">
        <v>905</v>
      </c>
    </row>
    <row r="230" spans="1:1" x14ac:dyDescent="0.2">
      <c r="A230">
        <v>11.1</v>
      </c>
    </row>
    <row r="232" spans="1:1" x14ac:dyDescent="0.2">
      <c r="A232" t="s">
        <v>687</v>
      </c>
    </row>
    <row r="234" spans="1:1" x14ac:dyDescent="0.2">
      <c r="A234" t="s">
        <v>906</v>
      </c>
    </row>
    <row r="236" spans="1:1" x14ac:dyDescent="0.2">
      <c r="A236">
        <v>10.8</v>
      </c>
    </row>
    <row r="238" spans="1:1" x14ac:dyDescent="0.2">
      <c r="A238" t="s">
        <v>681</v>
      </c>
    </row>
    <row r="240" spans="1:1" x14ac:dyDescent="0.2">
      <c r="A240" t="s">
        <v>907</v>
      </c>
    </row>
    <row r="242" spans="1:1" x14ac:dyDescent="0.2">
      <c r="A242">
        <v>10.8</v>
      </c>
    </row>
    <row r="244" spans="1:1" x14ac:dyDescent="0.2">
      <c r="A244" t="s">
        <v>688</v>
      </c>
    </row>
    <row r="246" spans="1:1" x14ac:dyDescent="0.2">
      <c r="A246" t="s">
        <v>908</v>
      </c>
    </row>
    <row r="248" spans="1:1" x14ac:dyDescent="0.2">
      <c r="A248">
        <v>10.8</v>
      </c>
    </row>
    <row r="250" spans="1:1" x14ac:dyDescent="0.2">
      <c r="A250" t="s">
        <v>688</v>
      </c>
    </row>
    <row r="252" spans="1:1" x14ac:dyDescent="0.2">
      <c r="A252" t="s">
        <v>909</v>
      </c>
    </row>
    <row r="254" spans="1:1" x14ac:dyDescent="0.2">
      <c r="A254">
        <v>10.5</v>
      </c>
    </row>
    <row r="256" spans="1:1" x14ac:dyDescent="0.2">
      <c r="A256" t="s">
        <v>688</v>
      </c>
    </row>
    <row r="258" spans="1:1" x14ac:dyDescent="0.2">
      <c r="A258" t="s">
        <v>910</v>
      </c>
    </row>
    <row r="260" spans="1:1" x14ac:dyDescent="0.2">
      <c r="A260">
        <v>10.5</v>
      </c>
    </row>
    <row r="262" spans="1:1" x14ac:dyDescent="0.2">
      <c r="A262" t="s">
        <v>688</v>
      </c>
    </row>
    <row r="264" spans="1:1" x14ac:dyDescent="0.2">
      <c r="A264" t="s">
        <v>911</v>
      </c>
    </row>
    <row r="266" spans="1:1" x14ac:dyDescent="0.2">
      <c r="A266">
        <v>10.4</v>
      </c>
    </row>
    <row r="268" spans="1:1" x14ac:dyDescent="0.2">
      <c r="A268" t="s">
        <v>827</v>
      </c>
    </row>
    <row r="270" spans="1:1" x14ac:dyDescent="0.2">
      <c r="A270" t="s">
        <v>912</v>
      </c>
    </row>
    <row r="272" spans="1:1" x14ac:dyDescent="0.2">
      <c r="A272">
        <v>10.3</v>
      </c>
    </row>
    <row r="274" spans="1:1" x14ac:dyDescent="0.2">
      <c r="A274" t="s">
        <v>681</v>
      </c>
    </row>
    <row r="276" spans="1:1" x14ac:dyDescent="0.2">
      <c r="A276" t="s">
        <v>913</v>
      </c>
    </row>
    <row r="278" spans="1:1" x14ac:dyDescent="0.2">
      <c r="A278">
        <v>9.4</v>
      </c>
    </row>
    <row r="280" spans="1:1" x14ac:dyDescent="0.2">
      <c r="A280" t="s">
        <v>689</v>
      </c>
    </row>
    <row r="282" spans="1:1" x14ac:dyDescent="0.2">
      <c r="A282" t="s">
        <v>914</v>
      </c>
    </row>
    <row r="284" spans="1:1" x14ac:dyDescent="0.2">
      <c r="A284">
        <v>9.1999999999999993</v>
      </c>
    </row>
    <row r="286" spans="1:1" x14ac:dyDescent="0.2">
      <c r="A286" t="s">
        <v>690</v>
      </c>
    </row>
    <row r="288" spans="1:1" x14ac:dyDescent="0.2">
      <c r="A288" t="s">
        <v>915</v>
      </c>
    </row>
    <row r="290" spans="1:1" x14ac:dyDescent="0.2">
      <c r="A290">
        <v>9</v>
      </c>
    </row>
    <row r="292" spans="1:1" x14ac:dyDescent="0.2">
      <c r="A292" t="s">
        <v>691</v>
      </c>
    </row>
    <row r="294" spans="1:1" x14ac:dyDescent="0.2">
      <c r="A294" t="s">
        <v>916</v>
      </c>
    </row>
    <row r="296" spans="1:1" x14ac:dyDescent="0.2">
      <c r="A296">
        <v>8.9</v>
      </c>
    </row>
    <row r="298" spans="1:1" x14ac:dyDescent="0.2">
      <c r="A298" t="s">
        <v>833</v>
      </c>
    </row>
    <row r="300" spans="1:1" x14ac:dyDescent="0.2">
      <c r="A300" t="s">
        <v>917</v>
      </c>
    </row>
    <row r="302" spans="1:1" x14ac:dyDescent="0.2">
      <c r="A302">
        <v>8.8000000000000007</v>
      </c>
    </row>
    <row r="304" spans="1:1" x14ac:dyDescent="0.2">
      <c r="A304" t="s">
        <v>692</v>
      </c>
    </row>
    <row r="306" spans="1:1" x14ac:dyDescent="0.2">
      <c r="A306" t="s">
        <v>918</v>
      </c>
    </row>
    <row r="308" spans="1:1" x14ac:dyDescent="0.2">
      <c r="A308">
        <v>8.6999999999999993</v>
      </c>
    </row>
    <row r="310" spans="1:1" x14ac:dyDescent="0.2">
      <c r="A310" t="s">
        <v>693</v>
      </c>
    </row>
    <row r="312" spans="1:1" x14ac:dyDescent="0.2">
      <c r="A312" t="s">
        <v>919</v>
      </c>
    </row>
    <row r="314" spans="1:1" x14ac:dyDescent="0.2">
      <c r="A314">
        <v>8.6</v>
      </c>
    </row>
    <row r="316" spans="1:1" x14ac:dyDescent="0.2">
      <c r="A316" t="s">
        <v>834</v>
      </c>
    </row>
    <row r="318" spans="1:1" x14ac:dyDescent="0.2">
      <c r="A318" t="s">
        <v>920</v>
      </c>
    </row>
    <row r="320" spans="1:1" x14ac:dyDescent="0.2">
      <c r="A320">
        <v>8.6</v>
      </c>
    </row>
    <row r="322" spans="1:1" x14ac:dyDescent="0.2">
      <c r="A322" t="s">
        <v>677</v>
      </c>
    </row>
    <row r="324" spans="1:1" x14ac:dyDescent="0.2">
      <c r="A324" t="s">
        <v>921</v>
      </c>
    </row>
    <row r="326" spans="1:1" x14ac:dyDescent="0.2">
      <c r="A326">
        <v>8.1</v>
      </c>
    </row>
    <row r="328" spans="1:1" x14ac:dyDescent="0.2">
      <c r="A328" t="s">
        <v>835</v>
      </c>
    </row>
    <row r="330" spans="1:1" x14ac:dyDescent="0.2">
      <c r="A330" t="s">
        <v>922</v>
      </c>
    </row>
    <row r="332" spans="1:1" x14ac:dyDescent="0.2">
      <c r="A332">
        <v>7.9</v>
      </c>
    </row>
    <row r="334" spans="1:1" x14ac:dyDescent="0.2">
      <c r="A334" t="s">
        <v>694</v>
      </c>
    </row>
    <row r="336" spans="1:1" x14ac:dyDescent="0.2">
      <c r="A336" t="s">
        <v>923</v>
      </c>
    </row>
    <row r="338" spans="1:1" x14ac:dyDescent="0.2">
      <c r="A338">
        <v>7.6</v>
      </c>
    </row>
    <row r="340" spans="1:1" x14ac:dyDescent="0.2">
      <c r="A340" t="s">
        <v>695</v>
      </c>
    </row>
    <row r="342" spans="1:1" x14ac:dyDescent="0.2">
      <c r="A342" t="s">
        <v>924</v>
      </c>
    </row>
    <row r="344" spans="1:1" x14ac:dyDescent="0.2">
      <c r="A344">
        <v>7.5</v>
      </c>
    </row>
    <row r="346" spans="1:1" x14ac:dyDescent="0.2">
      <c r="A346" t="s">
        <v>677</v>
      </c>
    </row>
    <row r="348" spans="1:1" x14ac:dyDescent="0.2">
      <c r="A348" t="s">
        <v>925</v>
      </c>
    </row>
    <row r="350" spans="1:1" x14ac:dyDescent="0.2">
      <c r="A350">
        <v>7.4</v>
      </c>
    </row>
    <row r="352" spans="1:1" x14ac:dyDescent="0.2">
      <c r="A352" t="s">
        <v>681</v>
      </c>
    </row>
    <row r="354" spans="1:1" x14ac:dyDescent="0.2">
      <c r="A354" t="s">
        <v>926</v>
      </c>
    </row>
    <row r="356" spans="1:1" x14ac:dyDescent="0.2">
      <c r="A356">
        <v>7.4</v>
      </c>
    </row>
    <row r="358" spans="1:1" x14ac:dyDescent="0.2">
      <c r="A358" t="s">
        <v>696</v>
      </c>
    </row>
    <row r="360" spans="1:1" x14ac:dyDescent="0.2">
      <c r="A360" t="s">
        <v>927</v>
      </c>
    </row>
    <row r="362" spans="1:1" x14ac:dyDescent="0.2">
      <c r="A362">
        <v>7.4</v>
      </c>
    </row>
    <row r="364" spans="1:1" x14ac:dyDescent="0.2">
      <c r="A364" t="s">
        <v>682</v>
      </c>
    </row>
    <row r="366" spans="1:1" x14ac:dyDescent="0.2">
      <c r="A366" t="s">
        <v>928</v>
      </c>
    </row>
    <row r="368" spans="1:1" x14ac:dyDescent="0.2">
      <c r="A368">
        <v>7.2</v>
      </c>
    </row>
    <row r="370" spans="1:1" x14ac:dyDescent="0.2">
      <c r="A370" t="s">
        <v>697</v>
      </c>
    </row>
    <row r="372" spans="1:1" x14ac:dyDescent="0.2">
      <c r="A372" t="s">
        <v>929</v>
      </c>
    </row>
    <row r="374" spans="1:1" x14ac:dyDescent="0.2">
      <c r="A374">
        <v>7.2</v>
      </c>
    </row>
    <row r="376" spans="1:1" x14ac:dyDescent="0.2">
      <c r="A376" t="s">
        <v>688</v>
      </c>
    </row>
    <row r="378" spans="1:1" x14ac:dyDescent="0.2">
      <c r="A378" t="s">
        <v>930</v>
      </c>
    </row>
    <row r="380" spans="1:1" x14ac:dyDescent="0.2">
      <c r="A380">
        <v>7.2</v>
      </c>
    </row>
    <row r="382" spans="1:1" x14ac:dyDescent="0.2">
      <c r="A382" t="s">
        <v>698</v>
      </c>
    </row>
    <row r="384" spans="1:1" x14ac:dyDescent="0.2">
      <c r="A384" t="s">
        <v>931</v>
      </c>
    </row>
    <row r="386" spans="1:1" x14ac:dyDescent="0.2">
      <c r="A386">
        <v>7.2</v>
      </c>
    </row>
    <row r="388" spans="1:1" x14ac:dyDescent="0.2">
      <c r="A388" t="s">
        <v>836</v>
      </c>
    </row>
    <row r="390" spans="1:1" x14ac:dyDescent="0.2">
      <c r="A390" t="s">
        <v>932</v>
      </c>
    </row>
    <row r="392" spans="1:1" x14ac:dyDescent="0.2">
      <c r="A392">
        <v>7.2</v>
      </c>
    </row>
    <row r="394" spans="1:1" x14ac:dyDescent="0.2">
      <c r="A394" t="s">
        <v>837</v>
      </c>
    </row>
    <row r="396" spans="1:1" x14ac:dyDescent="0.2">
      <c r="A396" t="s">
        <v>933</v>
      </c>
    </row>
    <row r="398" spans="1:1" x14ac:dyDescent="0.2">
      <c r="A398">
        <v>7.2</v>
      </c>
    </row>
    <row r="400" spans="1:1" x14ac:dyDescent="0.2">
      <c r="A400" t="s">
        <v>688</v>
      </c>
    </row>
    <row r="402" spans="1:1" x14ac:dyDescent="0.2">
      <c r="A402" t="s">
        <v>934</v>
      </c>
    </row>
    <row r="404" spans="1:1" x14ac:dyDescent="0.2">
      <c r="A404">
        <v>7.2</v>
      </c>
    </row>
    <row r="406" spans="1:1" x14ac:dyDescent="0.2">
      <c r="A406" t="s">
        <v>688</v>
      </c>
    </row>
    <row r="408" spans="1:1" x14ac:dyDescent="0.2">
      <c r="A408" t="s">
        <v>935</v>
      </c>
    </row>
    <row r="410" spans="1:1" x14ac:dyDescent="0.2">
      <c r="A410">
        <v>7.1</v>
      </c>
    </row>
    <row r="412" spans="1:1" x14ac:dyDescent="0.2">
      <c r="A412" t="s">
        <v>684</v>
      </c>
    </row>
    <row r="414" spans="1:1" x14ac:dyDescent="0.2">
      <c r="A414" t="s">
        <v>936</v>
      </c>
    </row>
    <row r="416" spans="1:1" x14ac:dyDescent="0.2">
      <c r="A416">
        <v>7</v>
      </c>
    </row>
    <row r="418" spans="1:1" x14ac:dyDescent="0.2">
      <c r="A418" t="s">
        <v>699</v>
      </c>
    </row>
    <row r="420" spans="1:1" x14ac:dyDescent="0.2">
      <c r="A420" t="s">
        <v>937</v>
      </c>
    </row>
    <row r="422" spans="1:1" x14ac:dyDescent="0.2">
      <c r="A422">
        <v>6.9</v>
      </c>
    </row>
    <row r="424" spans="1:1" x14ac:dyDescent="0.2">
      <c r="A424" t="s">
        <v>700</v>
      </c>
    </row>
    <row r="426" spans="1:1" x14ac:dyDescent="0.2">
      <c r="A426" t="s">
        <v>938</v>
      </c>
    </row>
    <row r="428" spans="1:1" x14ac:dyDescent="0.2">
      <c r="A428">
        <v>6.9</v>
      </c>
    </row>
    <row r="430" spans="1:1" x14ac:dyDescent="0.2">
      <c r="A430" t="s">
        <v>701</v>
      </c>
    </row>
    <row r="432" spans="1:1" x14ac:dyDescent="0.2">
      <c r="A432" t="s">
        <v>939</v>
      </c>
    </row>
    <row r="434" spans="1:1" x14ac:dyDescent="0.2">
      <c r="A434">
        <v>6.9</v>
      </c>
    </row>
    <row r="436" spans="1:1" x14ac:dyDescent="0.2">
      <c r="A436" t="s">
        <v>702</v>
      </c>
    </row>
    <row r="438" spans="1:1" x14ac:dyDescent="0.2">
      <c r="A438" t="s">
        <v>940</v>
      </c>
    </row>
    <row r="440" spans="1:1" x14ac:dyDescent="0.2">
      <c r="A440">
        <v>6.7</v>
      </c>
    </row>
    <row r="442" spans="1:1" x14ac:dyDescent="0.2">
      <c r="A442" t="s">
        <v>838</v>
      </c>
    </row>
    <row r="444" spans="1:1" x14ac:dyDescent="0.2">
      <c r="A444" t="s">
        <v>941</v>
      </c>
    </row>
    <row r="446" spans="1:1" x14ac:dyDescent="0.2">
      <c r="A446">
        <v>6.7</v>
      </c>
    </row>
    <row r="448" spans="1:1" x14ac:dyDescent="0.2">
      <c r="A448" t="s">
        <v>839</v>
      </c>
    </row>
    <row r="450" spans="1:1" x14ac:dyDescent="0.2">
      <c r="A450" t="s">
        <v>942</v>
      </c>
    </row>
    <row r="452" spans="1:1" x14ac:dyDescent="0.2">
      <c r="A452">
        <v>6.7</v>
      </c>
    </row>
    <row r="454" spans="1:1" x14ac:dyDescent="0.2">
      <c r="A454" t="s">
        <v>682</v>
      </c>
    </row>
    <row r="456" spans="1:1" x14ac:dyDescent="0.2">
      <c r="A456" t="s">
        <v>943</v>
      </c>
    </row>
    <row r="458" spans="1:1" x14ac:dyDescent="0.2">
      <c r="A458">
        <v>6.6</v>
      </c>
    </row>
    <row r="460" spans="1:1" x14ac:dyDescent="0.2">
      <c r="A460" t="s">
        <v>831</v>
      </c>
    </row>
    <row r="462" spans="1:1" x14ac:dyDescent="0.2">
      <c r="A462" t="s">
        <v>944</v>
      </c>
    </row>
    <row r="464" spans="1:1" x14ac:dyDescent="0.2">
      <c r="A464">
        <v>6.4</v>
      </c>
    </row>
    <row r="466" spans="1:1" x14ac:dyDescent="0.2">
      <c r="A466" t="s">
        <v>703</v>
      </c>
    </row>
    <row r="468" spans="1:1" x14ac:dyDescent="0.2">
      <c r="A468" t="s">
        <v>945</v>
      </c>
    </row>
    <row r="470" spans="1:1" x14ac:dyDescent="0.2">
      <c r="A470">
        <v>6.3</v>
      </c>
    </row>
    <row r="472" spans="1:1" x14ac:dyDescent="0.2">
      <c r="A472" t="s">
        <v>704</v>
      </c>
    </row>
    <row r="474" spans="1:1" x14ac:dyDescent="0.2">
      <c r="A474" t="s">
        <v>946</v>
      </c>
    </row>
    <row r="476" spans="1:1" x14ac:dyDescent="0.2">
      <c r="A476">
        <v>6.3</v>
      </c>
    </row>
    <row r="478" spans="1:1" x14ac:dyDescent="0.2">
      <c r="A478" t="s">
        <v>840</v>
      </c>
    </row>
    <row r="480" spans="1:1" x14ac:dyDescent="0.2">
      <c r="A480" t="s">
        <v>947</v>
      </c>
    </row>
    <row r="482" spans="1:1" x14ac:dyDescent="0.2">
      <c r="A482">
        <v>6.2</v>
      </c>
    </row>
    <row r="484" spans="1:1" x14ac:dyDescent="0.2">
      <c r="A484" t="s">
        <v>673</v>
      </c>
    </row>
    <row r="486" spans="1:1" x14ac:dyDescent="0.2">
      <c r="A486" t="s">
        <v>948</v>
      </c>
    </row>
    <row r="488" spans="1:1" x14ac:dyDescent="0.2">
      <c r="A488">
        <v>6.1</v>
      </c>
    </row>
    <row r="490" spans="1:1" x14ac:dyDescent="0.2">
      <c r="A490" t="s">
        <v>702</v>
      </c>
    </row>
    <row r="492" spans="1:1" x14ac:dyDescent="0.2">
      <c r="A492" t="s">
        <v>949</v>
      </c>
    </row>
    <row r="494" spans="1:1" x14ac:dyDescent="0.2">
      <c r="A494">
        <v>6</v>
      </c>
    </row>
    <row r="496" spans="1:1" x14ac:dyDescent="0.2">
      <c r="A496" t="s">
        <v>681</v>
      </c>
    </row>
    <row r="498" spans="1:1" x14ac:dyDescent="0.2">
      <c r="A498" t="s">
        <v>950</v>
      </c>
    </row>
    <row r="500" spans="1:1" x14ac:dyDescent="0.2">
      <c r="A500">
        <v>5.9</v>
      </c>
    </row>
    <row r="502" spans="1:1" x14ac:dyDescent="0.2">
      <c r="A502" t="s">
        <v>705</v>
      </c>
    </row>
    <row r="504" spans="1:1" x14ac:dyDescent="0.2">
      <c r="A504" t="s">
        <v>951</v>
      </c>
    </row>
    <row r="506" spans="1:1" x14ac:dyDescent="0.2">
      <c r="A506">
        <v>5.9</v>
      </c>
    </row>
    <row r="508" spans="1:1" x14ac:dyDescent="0.2">
      <c r="A508" t="s">
        <v>682</v>
      </c>
    </row>
    <row r="510" spans="1:1" x14ac:dyDescent="0.2">
      <c r="A510" t="s">
        <v>952</v>
      </c>
    </row>
    <row r="512" spans="1:1" x14ac:dyDescent="0.2">
      <c r="A512">
        <v>5.9</v>
      </c>
    </row>
    <row r="514" spans="1:1" x14ac:dyDescent="0.2">
      <c r="A514" t="s">
        <v>706</v>
      </c>
    </row>
    <row r="516" spans="1:1" x14ac:dyDescent="0.2">
      <c r="A516" t="s">
        <v>953</v>
      </c>
    </row>
    <row r="518" spans="1:1" x14ac:dyDescent="0.2">
      <c r="A518">
        <v>5.8</v>
      </c>
    </row>
    <row r="520" spans="1:1" x14ac:dyDescent="0.2">
      <c r="A520" t="s">
        <v>707</v>
      </c>
    </row>
    <row r="522" spans="1:1" x14ac:dyDescent="0.2">
      <c r="A522" t="s">
        <v>954</v>
      </c>
    </row>
    <row r="524" spans="1:1" x14ac:dyDescent="0.2">
      <c r="A524">
        <v>5.6</v>
      </c>
    </row>
    <row r="526" spans="1:1" x14ac:dyDescent="0.2">
      <c r="A526" t="s">
        <v>673</v>
      </c>
    </row>
    <row r="528" spans="1:1" x14ac:dyDescent="0.2">
      <c r="A528" t="s">
        <v>955</v>
      </c>
    </row>
    <row r="530" spans="1:1" x14ac:dyDescent="0.2">
      <c r="A530">
        <v>5.4</v>
      </c>
    </row>
    <row r="532" spans="1:1" x14ac:dyDescent="0.2">
      <c r="A532" t="s">
        <v>692</v>
      </c>
    </row>
    <row r="534" spans="1:1" x14ac:dyDescent="0.2">
      <c r="A534" t="s">
        <v>956</v>
      </c>
    </row>
    <row r="536" spans="1:1" x14ac:dyDescent="0.2">
      <c r="A536">
        <v>5.4</v>
      </c>
    </row>
    <row r="538" spans="1:1" x14ac:dyDescent="0.2">
      <c r="A538" t="s">
        <v>708</v>
      </c>
    </row>
    <row r="540" spans="1:1" x14ac:dyDescent="0.2">
      <c r="A540" t="s">
        <v>957</v>
      </c>
    </row>
    <row r="542" spans="1:1" x14ac:dyDescent="0.2">
      <c r="A542">
        <v>5.3</v>
      </c>
    </row>
    <row r="544" spans="1:1" x14ac:dyDescent="0.2">
      <c r="A544" t="s">
        <v>677</v>
      </c>
    </row>
    <row r="546" spans="1:1" x14ac:dyDescent="0.2">
      <c r="A546" t="s">
        <v>958</v>
      </c>
    </row>
    <row r="548" spans="1:1" x14ac:dyDescent="0.2">
      <c r="A548">
        <v>5.3</v>
      </c>
    </row>
    <row r="550" spans="1:1" x14ac:dyDescent="0.2">
      <c r="A550" t="s">
        <v>682</v>
      </c>
    </row>
    <row r="552" spans="1:1" x14ac:dyDescent="0.2">
      <c r="A552" t="s">
        <v>959</v>
      </c>
    </row>
    <row r="554" spans="1:1" x14ac:dyDescent="0.2">
      <c r="A554">
        <v>5.3</v>
      </c>
    </row>
    <row r="556" spans="1:1" x14ac:dyDescent="0.2">
      <c r="A556" t="s">
        <v>709</v>
      </c>
    </row>
    <row r="558" spans="1:1" x14ac:dyDescent="0.2">
      <c r="A558" t="s">
        <v>960</v>
      </c>
    </row>
    <row r="560" spans="1:1" x14ac:dyDescent="0.2">
      <c r="A560">
        <v>5.3</v>
      </c>
    </row>
    <row r="562" spans="1:1" x14ac:dyDescent="0.2">
      <c r="A562" t="s">
        <v>709</v>
      </c>
    </row>
    <row r="564" spans="1:1" x14ac:dyDescent="0.2">
      <c r="A564" t="s">
        <v>961</v>
      </c>
    </row>
    <row r="566" spans="1:1" x14ac:dyDescent="0.2">
      <c r="A566">
        <v>5.2</v>
      </c>
    </row>
    <row r="568" spans="1:1" x14ac:dyDescent="0.2">
      <c r="A568" t="s">
        <v>699</v>
      </c>
    </row>
    <row r="570" spans="1:1" x14ac:dyDescent="0.2">
      <c r="A570" t="s">
        <v>962</v>
      </c>
    </row>
    <row r="572" spans="1:1" x14ac:dyDescent="0.2">
      <c r="A572">
        <v>5.2</v>
      </c>
    </row>
    <row r="574" spans="1:1" x14ac:dyDescent="0.2">
      <c r="A574" t="s">
        <v>841</v>
      </c>
    </row>
    <row r="576" spans="1:1" x14ac:dyDescent="0.2">
      <c r="A576" t="s">
        <v>963</v>
      </c>
    </row>
    <row r="578" spans="1:1" x14ac:dyDescent="0.2">
      <c r="A578">
        <v>5.2</v>
      </c>
    </row>
    <row r="580" spans="1:1" x14ac:dyDescent="0.2">
      <c r="A580" t="s">
        <v>699</v>
      </c>
    </row>
    <row r="582" spans="1:1" x14ac:dyDescent="0.2">
      <c r="A582" t="s">
        <v>964</v>
      </c>
    </row>
    <row r="584" spans="1:1" x14ac:dyDescent="0.2">
      <c r="A584">
        <v>5.2</v>
      </c>
    </row>
    <row r="586" spans="1:1" x14ac:dyDescent="0.2">
      <c r="A586" t="s">
        <v>699</v>
      </c>
    </row>
    <row r="588" spans="1:1" x14ac:dyDescent="0.2">
      <c r="A588" t="s">
        <v>965</v>
      </c>
    </row>
    <row r="590" spans="1:1" x14ac:dyDescent="0.2">
      <c r="A590">
        <v>5.2</v>
      </c>
    </row>
    <row r="592" spans="1:1" x14ac:dyDescent="0.2">
      <c r="A592" t="s">
        <v>842</v>
      </c>
    </row>
    <row r="594" spans="1:1" x14ac:dyDescent="0.2">
      <c r="A594" t="s">
        <v>966</v>
      </c>
    </row>
    <row r="596" spans="1:1" x14ac:dyDescent="0.2">
      <c r="A596">
        <v>5.2</v>
      </c>
    </row>
    <row r="598" spans="1:1" x14ac:dyDescent="0.2">
      <c r="A598" t="s">
        <v>703</v>
      </c>
    </row>
    <row r="600" spans="1:1" x14ac:dyDescent="0.2">
      <c r="A600" t="s">
        <v>967</v>
      </c>
    </row>
    <row r="602" spans="1:1" x14ac:dyDescent="0.2">
      <c r="A602">
        <v>5.2</v>
      </c>
    </row>
    <row r="604" spans="1:1" x14ac:dyDescent="0.2">
      <c r="A604" t="s">
        <v>685</v>
      </c>
    </row>
    <row r="606" spans="1:1" x14ac:dyDescent="0.2">
      <c r="A606" t="s">
        <v>968</v>
      </c>
    </row>
    <row r="608" spans="1:1" x14ac:dyDescent="0.2">
      <c r="A608">
        <v>5.2</v>
      </c>
    </row>
    <row r="610" spans="1:1" x14ac:dyDescent="0.2">
      <c r="A610" t="s">
        <v>969</v>
      </c>
    </row>
    <row r="612" spans="1:1" x14ac:dyDescent="0.2">
      <c r="A612">
        <v>5.0999999999999996</v>
      </c>
    </row>
    <row r="614" spans="1:1" x14ac:dyDescent="0.2">
      <c r="A614" t="s">
        <v>710</v>
      </c>
    </row>
    <row r="616" spans="1:1" x14ac:dyDescent="0.2">
      <c r="A616" t="s">
        <v>970</v>
      </c>
    </row>
    <row r="618" spans="1:1" x14ac:dyDescent="0.2">
      <c r="A618">
        <v>5.0999999999999996</v>
      </c>
    </row>
    <row r="620" spans="1:1" x14ac:dyDescent="0.2">
      <c r="A620" t="s">
        <v>711</v>
      </c>
    </row>
    <row r="622" spans="1:1" x14ac:dyDescent="0.2">
      <c r="A622" t="s">
        <v>971</v>
      </c>
    </row>
    <row r="624" spans="1:1" x14ac:dyDescent="0.2">
      <c r="A624">
        <v>5.0999999999999996</v>
      </c>
    </row>
    <row r="626" spans="1:1" x14ac:dyDescent="0.2">
      <c r="A626" t="s">
        <v>712</v>
      </c>
    </row>
    <row r="628" spans="1:1" x14ac:dyDescent="0.2">
      <c r="A628" t="s">
        <v>972</v>
      </c>
    </row>
    <row r="630" spans="1:1" x14ac:dyDescent="0.2">
      <c r="A630">
        <v>5</v>
      </c>
    </row>
    <row r="632" spans="1:1" x14ac:dyDescent="0.2">
      <c r="A632" t="s">
        <v>713</v>
      </c>
    </row>
    <row r="634" spans="1:1" x14ac:dyDescent="0.2">
      <c r="A634" t="s">
        <v>973</v>
      </c>
    </row>
    <row r="636" spans="1:1" x14ac:dyDescent="0.2">
      <c r="A636">
        <v>5</v>
      </c>
    </row>
    <row r="638" spans="1:1" x14ac:dyDescent="0.2">
      <c r="A638" t="s">
        <v>714</v>
      </c>
    </row>
    <row r="640" spans="1:1" x14ac:dyDescent="0.2">
      <c r="A640" t="s">
        <v>974</v>
      </c>
    </row>
    <row r="642" spans="1:1" x14ac:dyDescent="0.2">
      <c r="A642">
        <v>5</v>
      </c>
    </row>
    <row r="644" spans="1:1" x14ac:dyDescent="0.2">
      <c r="A644" t="s">
        <v>677</v>
      </c>
    </row>
    <row r="646" spans="1:1" x14ac:dyDescent="0.2">
      <c r="A646" t="s">
        <v>975</v>
      </c>
    </row>
    <row r="648" spans="1:1" x14ac:dyDescent="0.2">
      <c r="A648">
        <v>5</v>
      </c>
    </row>
    <row r="650" spans="1:1" x14ac:dyDescent="0.2">
      <c r="A650" t="s">
        <v>684</v>
      </c>
    </row>
    <row r="652" spans="1:1" x14ac:dyDescent="0.2">
      <c r="A652" t="s">
        <v>976</v>
      </c>
    </row>
    <row r="654" spans="1:1" x14ac:dyDescent="0.2">
      <c r="A654">
        <v>5</v>
      </c>
    </row>
    <row r="656" spans="1:1" x14ac:dyDescent="0.2">
      <c r="A656" t="s">
        <v>677</v>
      </c>
    </row>
    <row r="658" spans="1:1" x14ac:dyDescent="0.2">
      <c r="A658" t="s">
        <v>977</v>
      </c>
    </row>
    <row r="660" spans="1:1" x14ac:dyDescent="0.2">
      <c r="A660">
        <v>4.9000000000000004</v>
      </c>
    </row>
    <row r="662" spans="1:1" x14ac:dyDescent="0.2">
      <c r="A662" t="s">
        <v>682</v>
      </c>
    </row>
    <row r="664" spans="1:1" x14ac:dyDescent="0.2">
      <c r="A664" t="s">
        <v>978</v>
      </c>
    </row>
    <row r="666" spans="1:1" x14ac:dyDescent="0.2">
      <c r="A666">
        <v>4.8</v>
      </c>
    </row>
    <row r="668" spans="1:1" x14ac:dyDescent="0.2">
      <c r="A668" t="s">
        <v>715</v>
      </c>
    </row>
    <row r="670" spans="1:1" x14ac:dyDescent="0.2">
      <c r="A670" t="s">
        <v>979</v>
      </c>
    </row>
    <row r="672" spans="1:1" x14ac:dyDescent="0.2">
      <c r="A672">
        <v>4.8</v>
      </c>
    </row>
    <row r="674" spans="1:1" x14ac:dyDescent="0.2">
      <c r="A674" t="s">
        <v>843</v>
      </c>
    </row>
    <row r="676" spans="1:1" x14ac:dyDescent="0.2">
      <c r="A676" t="s">
        <v>980</v>
      </c>
    </row>
    <row r="678" spans="1:1" x14ac:dyDescent="0.2">
      <c r="A678">
        <v>4.8</v>
      </c>
    </row>
    <row r="680" spans="1:1" x14ac:dyDescent="0.2">
      <c r="A680" t="s">
        <v>843</v>
      </c>
    </row>
    <row r="682" spans="1:1" x14ac:dyDescent="0.2">
      <c r="A682" t="s">
        <v>981</v>
      </c>
    </row>
    <row r="684" spans="1:1" x14ac:dyDescent="0.2">
      <c r="A684">
        <v>4.8</v>
      </c>
    </row>
    <row r="686" spans="1:1" x14ac:dyDescent="0.2">
      <c r="A686" t="s">
        <v>681</v>
      </c>
    </row>
    <row r="688" spans="1:1" x14ac:dyDescent="0.2">
      <c r="A688" t="s">
        <v>982</v>
      </c>
    </row>
    <row r="690" spans="1:1" x14ac:dyDescent="0.2">
      <c r="A690">
        <v>4.8</v>
      </c>
    </row>
    <row r="692" spans="1:1" x14ac:dyDescent="0.2">
      <c r="A692" t="s">
        <v>681</v>
      </c>
    </row>
    <row r="694" spans="1:1" x14ac:dyDescent="0.2">
      <c r="A694" t="s">
        <v>983</v>
      </c>
    </row>
    <row r="696" spans="1:1" x14ac:dyDescent="0.2">
      <c r="A696">
        <v>4.8</v>
      </c>
    </row>
    <row r="698" spans="1:1" x14ac:dyDescent="0.2">
      <c r="A698" t="s">
        <v>681</v>
      </c>
    </row>
    <row r="700" spans="1:1" x14ac:dyDescent="0.2">
      <c r="A700" t="s">
        <v>984</v>
      </c>
    </row>
    <row r="702" spans="1:1" x14ac:dyDescent="0.2">
      <c r="A702">
        <v>4.7</v>
      </c>
    </row>
    <row r="704" spans="1:1" x14ac:dyDescent="0.2">
      <c r="A704" t="s">
        <v>716</v>
      </c>
    </row>
    <row r="706" spans="1:1" x14ac:dyDescent="0.2">
      <c r="A706" t="s">
        <v>985</v>
      </c>
    </row>
    <row r="708" spans="1:1" x14ac:dyDescent="0.2">
      <c r="A708">
        <v>4.7</v>
      </c>
    </row>
    <row r="710" spans="1:1" x14ac:dyDescent="0.2">
      <c r="A710" t="s">
        <v>688</v>
      </c>
    </row>
    <row r="712" spans="1:1" x14ac:dyDescent="0.2">
      <c r="A712" t="s">
        <v>986</v>
      </c>
    </row>
    <row r="714" spans="1:1" x14ac:dyDescent="0.2">
      <c r="A714">
        <v>4.7</v>
      </c>
    </row>
    <row r="716" spans="1:1" x14ac:dyDescent="0.2">
      <c r="A716" t="s">
        <v>717</v>
      </c>
    </row>
    <row r="718" spans="1:1" x14ac:dyDescent="0.2">
      <c r="A718" t="s">
        <v>987</v>
      </c>
    </row>
    <row r="720" spans="1:1" x14ac:dyDescent="0.2">
      <c r="A720">
        <v>4.5999999999999996</v>
      </c>
    </row>
    <row r="722" spans="1:1" x14ac:dyDescent="0.2">
      <c r="A722" t="s">
        <v>718</v>
      </c>
    </row>
    <row r="724" spans="1:1" x14ac:dyDescent="0.2">
      <c r="A724" t="s">
        <v>988</v>
      </c>
    </row>
    <row r="726" spans="1:1" x14ac:dyDescent="0.2">
      <c r="A726">
        <v>4.5999999999999996</v>
      </c>
    </row>
    <row r="728" spans="1:1" x14ac:dyDescent="0.2">
      <c r="A728" t="s">
        <v>677</v>
      </c>
    </row>
    <row r="730" spans="1:1" x14ac:dyDescent="0.2">
      <c r="A730" t="s">
        <v>989</v>
      </c>
    </row>
    <row r="732" spans="1:1" x14ac:dyDescent="0.2">
      <c r="A732">
        <v>4.5999999999999996</v>
      </c>
    </row>
    <row r="734" spans="1:1" x14ac:dyDescent="0.2">
      <c r="A734" t="s">
        <v>719</v>
      </c>
    </row>
    <row r="736" spans="1:1" x14ac:dyDescent="0.2">
      <c r="A736" t="s">
        <v>990</v>
      </c>
    </row>
    <row r="738" spans="1:1" x14ac:dyDescent="0.2">
      <c r="A738">
        <v>4.5999999999999996</v>
      </c>
    </row>
    <row r="740" spans="1:1" x14ac:dyDescent="0.2">
      <c r="A740" t="s">
        <v>720</v>
      </c>
    </row>
    <row r="742" spans="1:1" x14ac:dyDescent="0.2">
      <c r="A742" t="s">
        <v>991</v>
      </c>
    </row>
    <row r="744" spans="1:1" x14ac:dyDescent="0.2">
      <c r="A744">
        <v>4.5</v>
      </c>
    </row>
    <row r="746" spans="1:1" x14ac:dyDescent="0.2">
      <c r="A746" t="s">
        <v>837</v>
      </c>
    </row>
    <row r="748" spans="1:1" x14ac:dyDescent="0.2">
      <c r="A748" t="s">
        <v>992</v>
      </c>
    </row>
    <row r="750" spans="1:1" x14ac:dyDescent="0.2">
      <c r="A750">
        <v>4.5</v>
      </c>
    </row>
    <row r="752" spans="1:1" x14ac:dyDescent="0.2">
      <c r="A752" t="s">
        <v>713</v>
      </c>
    </row>
    <row r="754" spans="1:1" x14ac:dyDescent="0.2">
      <c r="A754" t="s">
        <v>993</v>
      </c>
    </row>
    <row r="756" spans="1:1" x14ac:dyDescent="0.2">
      <c r="A756">
        <v>4.5</v>
      </c>
    </row>
    <row r="758" spans="1:1" x14ac:dyDescent="0.2">
      <c r="A758" t="s">
        <v>673</v>
      </c>
    </row>
    <row r="760" spans="1:1" x14ac:dyDescent="0.2">
      <c r="A760" t="s">
        <v>994</v>
      </c>
    </row>
    <row r="762" spans="1:1" x14ac:dyDescent="0.2">
      <c r="A762">
        <v>4.5</v>
      </c>
    </row>
    <row r="764" spans="1:1" x14ac:dyDescent="0.2">
      <c r="A764" t="s">
        <v>713</v>
      </c>
    </row>
    <row r="766" spans="1:1" x14ac:dyDescent="0.2">
      <c r="A766" t="s">
        <v>995</v>
      </c>
    </row>
    <row r="768" spans="1:1" x14ac:dyDescent="0.2">
      <c r="A768">
        <v>4.4000000000000004</v>
      </c>
    </row>
    <row r="770" spans="1:1" x14ac:dyDescent="0.2">
      <c r="A770" t="s">
        <v>677</v>
      </c>
    </row>
    <row r="772" spans="1:1" x14ac:dyDescent="0.2">
      <c r="A772" t="s">
        <v>996</v>
      </c>
    </row>
    <row r="774" spans="1:1" x14ac:dyDescent="0.2">
      <c r="A774">
        <v>4.4000000000000004</v>
      </c>
    </row>
    <row r="776" spans="1:1" x14ac:dyDescent="0.2">
      <c r="A776" t="s">
        <v>698</v>
      </c>
    </row>
    <row r="778" spans="1:1" x14ac:dyDescent="0.2">
      <c r="A778" t="s">
        <v>997</v>
      </c>
    </row>
    <row r="780" spans="1:1" x14ac:dyDescent="0.2">
      <c r="A780">
        <v>4.4000000000000004</v>
      </c>
    </row>
    <row r="782" spans="1:1" x14ac:dyDescent="0.2">
      <c r="A782" t="s">
        <v>682</v>
      </c>
    </row>
    <row r="784" spans="1:1" x14ac:dyDescent="0.2">
      <c r="A784" t="s">
        <v>998</v>
      </c>
    </row>
    <row r="786" spans="1:1" x14ac:dyDescent="0.2">
      <c r="A786">
        <v>4.3</v>
      </c>
    </row>
    <row r="788" spans="1:1" x14ac:dyDescent="0.2">
      <c r="A788" t="s">
        <v>684</v>
      </c>
    </row>
    <row r="790" spans="1:1" x14ac:dyDescent="0.2">
      <c r="A790" t="s">
        <v>999</v>
      </c>
    </row>
    <row r="792" spans="1:1" x14ac:dyDescent="0.2">
      <c r="A792">
        <v>4.3</v>
      </c>
    </row>
    <row r="794" spans="1:1" x14ac:dyDescent="0.2">
      <c r="A794" t="s">
        <v>721</v>
      </c>
    </row>
    <row r="796" spans="1:1" x14ac:dyDescent="0.2">
      <c r="A796" t="s">
        <v>1000</v>
      </c>
    </row>
    <row r="798" spans="1:1" x14ac:dyDescent="0.2">
      <c r="A798">
        <v>4.2</v>
      </c>
    </row>
    <row r="800" spans="1:1" x14ac:dyDescent="0.2">
      <c r="A800" t="s">
        <v>693</v>
      </c>
    </row>
    <row r="802" spans="1:1" x14ac:dyDescent="0.2">
      <c r="A802" t="s">
        <v>1001</v>
      </c>
    </row>
    <row r="804" spans="1:1" x14ac:dyDescent="0.2">
      <c r="A804">
        <v>4.0999999999999996</v>
      </c>
    </row>
    <row r="806" spans="1:1" x14ac:dyDescent="0.2">
      <c r="A806" t="s">
        <v>690</v>
      </c>
    </row>
    <row r="808" spans="1:1" x14ac:dyDescent="0.2">
      <c r="A808" t="s">
        <v>1002</v>
      </c>
    </row>
    <row r="810" spans="1:1" x14ac:dyDescent="0.2">
      <c r="A810">
        <v>4.0999999999999996</v>
      </c>
    </row>
    <row r="812" spans="1:1" x14ac:dyDescent="0.2">
      <c r="A812" t="s">
        <v>722</v>
      </c>
    </row>
    <row r="814" spans="1:1" x14ac:dyDescent="0.2">
      <c r="A814" t="s">
        <v>1003</v>
      </c>
    </row>
    <row r="816" spans="1:1" x14ac:dyDescent="0.2">
      <c r="A816">
        <v>4.0999999999999996</v>
      </c>
    </row>
    <row r="818" spans="1:1" x14ac:dyDescent="0.2">
      <c r="A818" t="s">
        <v>723</v>
      </c>
    </row>
    <row r="820" spans="1:1" x14ac:dyDescent="0.2">
      <c r="A820" t="s">
        <v>1004</v>
      </c>
    </row>
    <row r="822" spans="1:1" x14ac:dyDescent="0.2">
      <c r="A822">
        <v>4.0999999999999996</v>
      </c>
    </row>
    <row r="824" spans="1:1" x14ac:dyDescent="0.2">
      <c r="A824" t="s">
        <v>724</v>
      </c>
    </row>
    <row r="826" spans="1:1" x14ac:dyDescent="0.2">
      <c r="A826" t="s">
        <v>1005</v>
      </c>
    </row>
    <row r="828" spans="1:1" x14ac:dyDescent="0.2">
      <c r="A828">
        <v>4.0999999999999996</v>
      </c>
    </row>
    <row r="830" spans="1:1" x14ac:dyDescent="0.2">
      <c r="A830" t="s">
        <v>725</v>
      </c>
    </row>
    <row r="832" spans="1:1" x14ac:dyDescent="0.2">
      <c r="A832" t="s">
        <v>1006</v>
      </c>
    </row>
    <row r="834" spans="1:1" x14ac:dyDescent="0.2">
      <c r="A834">
        <v>4.0999999999999996</v>
      </c>
    </row>
    <row r="836" spans="1:1" x14ac:dyDescent="0.2">
      <c r="A836" t="s">
        <v>835</v>
      </c>
    </row>
    <row r="838" spans="1:1" x14ac:dyDescent="0.2">
      <c r="A838" t="s">
        <v>1007</v>
      </c>
    </row>
    <row r="840" spans="1:1" x14ac:dyDescent="0.2">
      <c r="A840">
        <v>4.0999999999999996</v>
      </c>
    </row>
    <row r="842" spans="1:1" x14ac:dyDescent="0.2">
      <c r="A842" t="s">
        <v>682</v>
      </c>
    </row>
    <row r="844" spans="1:1" x14ac:dyDescent="0.2">
      <c r="A844" t="s">
        <v>1008</v>
      </c>
    </row>
    <row r="846" spans="1:1" x14ac:dyDescent="0.2">
      <c r="A846">
        <v>4.0999999999999996</v>
      </c>
    </row>
    <row r="848" spans="1:1" x14ac:dyDescent="0.2">
      <c r="A848" t="s">
        <v>726</v>
      </c>
    </row>
    <row r="850" spans="1:1" x14ac:dyDescent="0.2">
      <c r="A850" t="s">
        <v>1009</v>
      </c>
    </row>
    <row r="852" spans="1:1" x14ac:dyDescent="0.2">
      <c r="A852">
        <v>4</v>
      </c>
    </row>
    <row r="854" spans="1:1" x14ac:dyDescent="0.2">
      <c r="A854" t="s">
        <v>727</v>
      </c>
    </row>
    <row r="856" spans="1:1" x14ac:dyDescent="0.2">
      <c r="A856" t="s">
        <v>1010</v>
      </c>
    </row>
    <row r="858" spans="1:1" x14ac:dyDescent="0.2">
      <c r="A858">
        <v>4</v>
      </c>
    </row>
    <row r="860" spans="1:1" x14ac:dyDescent="0.2">
      <c r="A860" t="s">
        <v>728</v>
      </c>
    </row>
    <row r="862" spans="1:1" x14ac:dyDescent="0.2">
      <c r="A862" t="s">
        <v>1011</v>
      </c>
    </row>
    <row r="864" spans="1:1" x14ac:dyDescent="0.2">
      <c r="A864">
        <v>4</v>
      </c>
    </row>
    <row r="866" spans="1:1" x14ac:dyDescent="0.2">
      <c r="A866" t="s">
        <v>703</v>
      </c>
    </row>
    <row r="868" spans="1:1" x14ac:dyDescent="0.2">
      <c r="A868" t="s">
        <v>1012</v>
      </c>
    </row>
    <row r="870" spans="1:1" x14ac:dyDescent="0.2">
      <c r="A870">
        <v>4</v>
      </c>
    </row>
    <row r="872" spans="1:1" x14ac:dyDescent="0.2">
      <c r="A872" t="s">
        <v>729</v>
      </c>
    </row>
    <row r="874" spans="1:1" x14ac:dyDescent="0.2">
      <c r="A874" t="s">
        <v>1013</v>
      </c>
    </row>
    <row r="876" spans="1:1" x14ac:dyDescent="0.2">
      <c r="A876">
        <v>4</v>
      </c>
    </row>
    <row r="878" spans="1:1" x14ac:dyDescent="0.2">
      <c r="A878" t="s">
        <v>730</v>
      </c>
    </row>
    <row r="880" spans="1:1" x14ac:dyDescent="0.2">
      <c r="A880" t="s">
        <v>1014</v>
      </c>
    </row>
    <row r="882" spans="1:1" x14ac:dyDescent="0.2">
      <c r="A882">
        <v>4</v>
      </c>
    </row>
    <row r="884" spans="1:1" x14ac:dyDescent="0.2">
      <c r="A884" t="s">
        <v>731</v>
      </c>
    </row>
    <row r="886" spans="1:1" x14ac:dyDescent="0.2">
      <c r="A886" t="s">
        <v>1015</v>
      </c>
    </row>
    <row r="888" spans="1:1" x14ac:dyDescent="0.2">
      <c r="A888">
        <v>3.9</v>
      </c>
    </row>
    <row r="890" spans="1:1" x14ac:dyDescent="0.2">
      <c r="A890" t="s">
        <v>732</v>
      </c>
    </row>
    <row r="892" spans="1:1" x14ac:dyDescent="0.2">
      <c r="A892" t="s">
        <v>1016</v>
      </c>
    </row>
    <row r="894" spans="1:1" x14ac:dyDescent="0.2">
      <c r="A894">
        <v>3.9</v>
      </c>
    </row>
    <row r="896" spans="1:1" x14ac:dyDescent="0.2">
      <c r="A896" t="s">
        <v>681</v>
      </c>
    </row>
    <row r="898" spans="1:1" x14ac:dyDescent="0.2">
      <c r="A898" t="s">
        <v>1017</v>
      </c>
    </row>
    <row r="900" spans="1:1" x14ac:dyDescent="0.2">
      <c r="A900">
        <v>3.8</v>
      </c>
    </row>
    <row r="902" spans="1:1" x14ac:dyDescent="0.2">
      <c r="A902" t="s">
        <v>838</v>
      </c>
    </row>
    <row r="904" spans="1:1" x14ac:dyDescent="0.2">
      <c r="A904" t="s">
        <v>1018</v>
      </c>
    </row>
    <row r="906" spans="1:1" x14ac:dyDescent="0.2">
      <c r="A906">
        <v>3.8</v>
      </c>
    </row>
    <row r="908" spans="1:1" x14ac:dyDescent="0.2">
      <c r="A908" t="s">
        <v>733</v>
      </c>
    </row>
    <row r="910" spans="1:1" x14ac:dyDescent="0.2">
      <c r="A910" t="s">
        <v>1019</v>
      </c>
    </row>
    <row r="912" spans="1:1" x14ac:dyDescent="0.2">
      <c r="A912">
        <v>3.8</v>
      </c>
    </row>
    <row r="914" spans="1:1" x14ac:dyDescent="0.2">
      <c r="A914" t="s">
        <v>734</v>
      </c>
    </row>
    <row r="916" spans="1:1" x14ac:dyDescent="0.2">
      <c r="A916" t="s">
        <v>1020</v>
      </c>
    </row>
    <row r="918" spans="1:1" x14ac:dyDescent="0.2">
      <c r="A918">
        <v>3.8</v>
      </c>
    </row>
    <row r="920" spans="1:1" x14ac:dyDescent="0.2">
      <c r="A920" t="s">
        <v>735</v>
      </c>
    </row>
    <row r="922" spans="1:1" x14ac:dyDescent="0.2">
      <c r="A922" t="s">
        <v>1021</v>
      </c>
    </row>
    <row r="924" spans="1:1" x14ac:dyDescent="0.2">
      <c r="A924">
        <v>3.8</v>
      </c>
    </row>
    <row r="926" spans="1:1" x14ac:dyDescent="0.2">
      <c r="A926" t="s">
        <v>736</v>
      </c>
    </row>
    <row r="928" spans="1:1" x14ac:dyDescent="0.2">
      <c r="A928" t="s">
        <v>1022</v>
      </c>
    </row>
    <row r="930" spans="1:1" x14ac:dyDescent="0.2">
      <c r="A930">
        <v>3.8</v>
      </c>
    </row>
    <row r="932" spans="1:1" x14ac:dyDescent="0.2">
      <c r="A932" t="s">
        <v>699</v>
      </c>
    </row>
    <row r="934" spans="1:1" x14ac:dyDescent="0.2">
      <c r="A934" t="s">
        <v>1023</v>
      </c>
    </row>
    <row r="936" spans="1:1" x14ac:dyDescent="0.2">
      <c r="A936">
        <v>3.7</v>
      </c>
    </row>
    <row r="938" spans="1:1" x14ac:dyDescent="0.2">
      <c r="A938" t="s">
        <v>844</v>
      </c>
    </row>
    <row r="940" spans="1:1" x14ac:dyDescent="0.2">
      <c r="A940" t="s">
        <v>1024</v>
      </c>
    </row>
    <row r="942" spans="1:1" x14ac:dyDescent="0.2">
      <c r="A942">
        <v>3.7</v>
      </c>
    </row>
    <row r="944" spans="1:1" x14ac:dyDescent="0.2">
      <c r="A944" t="s">
        <v>703</v>
      </c>
    </row>
    <row r="946" spans="1:1" x14ac:dyDescent="0.2">
      <c r="A946" t="s">
        <v>1025</v>
      </c>
    </row>
    <row r="948" spans="1:1" x14ac:dyDescent="0.2">
      <c r="A948">
        <v>3.7</v>
      </c>
    </row>
    <row r="950" spans="1:1" x14ac:dyDescent="0.2">
      <c r="A950" t="s">
        <v>703</v>
      </c>
    </row>
    <row r="952" spans="1:1" x14ac:dyDescent="0.2">
      <c r="A952" t="s">
        <v>1026</v>
      </c>
    </row>
    <row r="954" spans="1:1" x14ac:dyDescent="0.2">
      <c r="A954">
        <v>3.7</v>
      </c>
    </row>
    <row r="956" spans="1:1" x14ac:dyDescent="0.2">
      <c r="A956" t="s">
        <v>682</v>
      </c>
    </row>
    <row r="958" spans="1:1" x14ac:dyDescent="0.2">
      <c r="A958" t="s">
        <v>1027</v>
      </c>
    </row>
    <row r="960" spans="1:1" x14ac:dyDescent="0.2">
      <c r="A960">
        <v>3.7</v>
      </c>
    </row>
    <row r="962" spans="1:1" x14ac:dyDescent="0.2">
      <c r="A962" t="s">
        <v>845</v>
      </c>
    </row>
    <row r="964" spans="1:1" x14ac:dyDescent="0.2">
      <c r="A964" t="s">
        <v>1028</v>
      </c>
    </row>
    <row r="966" spans="1:1" x14ac:dyDescent="0.2">
      <c r="A966">
        <v>3.7</v>
      </c>
    </row>
    <row r="968" spans="1:1" x14ac:dyDescent="0.2">
      <c r="A968" t="s">
        <v>737</v>
      </c>
    </row>
    <row r="970" spans="1:1" x14ac:dyDescent="0.2">
      <c r="A970" t="s">
        <v>1029</v>
      </c>
    </row>
    <row r="972" spans="1:1" x14ac:dyDescent="0.2">
      <c r="A972">
        <v>3.7</v>
      </c>
    </row>
    <row r="974" spans="1:1" x14ac:dyDescent="0.2">
      <c r="A974" t="s">
        <v>737</v>
      </c>
    </row>
    <row r="976" spans="1:1" x14ac:dyDescent="0.2">
      <c r="A976" t="s">
        <v>1030</v>
      </c>
    </row>
    <row r="978" spans="1:1" x14ac:dyDescent="0.2">
      <c r="A978">
        <v>3.7</v>
      </c>
    </row>
    <row r="980" spans="1:1" x14ac:dyDescent="0.2">
      <c r="A980" t="s">
        <v>737</v>
      </c>
    </row>
    <row r="982" spans="1:1" x14ac:dyDescent="0.2">
      <c r="A982" t="s">
        <v>1031</v>
      </c>
    </row>
    <row r="984" spans="1:1" x14ac:dyDescent="0.2">
      <c r="A984">
        <v>3.7</v>
      </c>
    </row>
    <row r="986" spans="1:1" x14ac:dyDescent="0.2">
      <c r="A986" t="s">
        <v>737</v>
      </c>
    </row>
    <row r="988" spans="1:1" x14ac:dyDescent="0.2">
      <c r="A988" t="s">
        <v>1032</v>
      </c>
    </row>
    <row r="990" spans="1:1" x14ac:dyDescent="0.2">
      <c r="A990">
        <v>3.7</v>
      </c>
    </row>
    <row r="992" spans="1:1" x14ac:dyDescent="0.2">
      <c r="A992" t="s">
        <v>737</v>
      </c>
    </row>
    <row r="994" spans="1:1" x14ac:dyDescent="0.2">
      <c r="A994" t="s">
        <v>1033</v>
      </c>
    </row>
    <row r="996" spans="1:1" x14ac:dyDescent="0.2">
      <c r="A996">
        <v>3.7</v>
      </c>
    </row>
    <row r="998" spans="1:1" x14ac:dyDescent="0.2">
      <c r="A998" t="s">
        <v>703</v>
      </c>
    </row>
    <row r="1000" spans="1:1" x14ac:dyDescent="0.2">
      <c r="A1000" t="s">
        <v>1034</v>
      </c>
    </row>
    <row r="1002" spans="1:1" x14ac:dyDescent="0.2">
      <c r="A1002">
        <v>3.7</v>
      </c>
    </row>
    <row r="1004" spans="1:1" x14ac:dyDescent="0.2">
      <c r="A1004" t="s">
        <v>846</v>
      </c>
    </row>
    <row r="1006" spans="1:1" x14ac:dyDescent="0.2">
      <c r="A1006" t="s">
        <v>1035</v>
      </c>
    </row>
    <row r="1008" spans="1:1" x14ac:dyDescent="0.2">
      <c r="A1008">
        <v>3.7</v>
      </c>
    </row>
    <row r="1010" spans="1:1" x14ac:dyDescent="0.2">
      <c r="A1010" t="s">
        <v>738</v>
      </c>
    </row>
    <row r="1012" spans="1:1" x14ac:dyDescent="0.2">
      <c r="A1012" t="s">
        <v>1036</v>
      </c>
    </row>
    <row r="1014" spans="1:1" x14ac:dyDescent="0.2">
      <c r="A1014">
        <v>3.7</v>
      </c>
    </row>
    <row r="1016" spans="1:1" x14ac:dyDescent="0.2">
      <c r="A1016" t="s">
        <v>682</v>
      </c>
    </row>
    <row r="1018" spans="1:1" x14ac:dyDescent="0.2">
      <c r="A1018" t="s">
        <v>1037</v>
      </c>
    </row>
    <row r="1020" spans="1:1" x14ac:dyDescent="0.2">
      <c r="A1020">
        <v>3.7</v>
      </c>
    </row>
    <row r="1022" spans="1:1" x14ac:dyDescent="0.2">
      <c r="A1022" t="s">
        <v>739</v>
      </c>
    </row>
    <row r="1024" spans="1:1" x14ac:dyDescent="0.2">
      <c r="A1024" t="s">
        <v>1038</v>
      </c>
    </row>
    <row r="1026" spans="1:1" x14ac:dyDescent="0.2">
      <c r="A1026">
        <v>3.7</v>
      </c>
    </row>
    <row r="1028" spans="1:1" x14ac:dyDescent="0.2">
      <c r="A1028" t="s">
        <v>682</v>
      </c>
    </row>
    <row r="1030" spans="1:1" x14ac:dyDescent="0.2">
      <c r="A1030" t="s">
        <v>1039</v>
      </c>
    </row>
    <row r="1032" spans="1:1" x14ac:dyDescent="0.2">
      <c r="A1032">
        <v>3.7</v>
      </c>
    </row>
    <row r="1034" spans="1:1" x14ac:dyDescent="0.2">
      <c r="A1034" t="s">
        <v>740</v>
      </c>
    </row>
    <row r="1036" spans="1:1" x14ac:dyDescent="0.2">
      <c r="A1036" t="s">
        <v>1040</v>
      </c>
    </row>
    <row r="1038" spans="1:1" x14ac:dyDescent="0.2">
      <c r="A1038">
        <v>3.7</v>
      </c>
    </row>
    <row r="1040" spans="1:1" x14ac:dyDescent="0.2">
      <c r="A1040" t="s">
        <v>741</v>
      </c>
    </row>
    <row r="1042" spans="1:1" x14ac:dyDescent="0.2">
      <c r="A1042" t="s">
        <v>1041</v>
      </c>
    </row>
    <row r="1044" spans="1:1" x14ac:dyDescent="0.2">
      <c r="A1044">
        <v>3.6</v>
      </c>
    </row>
    <row r="1046" spans="1:1" x14ac:dyDescent="0.2">
      <c r="A1046" t="s">
        <v>742</v>
      </c>
    </row>
    <row r="1048" spans="1:1" x14ac:dyDescent="0.2">
      <c r="A1048" t="s">
        <v>1042</v>
      </c>
    </row>
    <row r="1050" spans="1:1" x14ac:dyDescent="0.2">
      <c r="A1050">
        <v>3.6</v>
      </c>
    </row>
    <row r="1052" spans="1:1" x14ac:dyDescent="0.2">
      <c r="A1052" t="s">
        <v>742</v>
      </c>
    </row>
    <row r="1054" spans="1:1" x14ac:dyDescent="0.2">
      <c r="A1054" t="s">
        <v>1043</v>
      </c>
    </row>
    <row r="1056" spans="1:1" x14ac:dyDescent="0.2">
      <c r="A1056">
        <v>3.6</v>
      </c>
    </row>
    <row r="1058" spans="1:1" x14ac:dyDescent="0.2">
      <c r="A1058" t="s">
        <v>743</v>
      </c>
    </row>
    <row r="1060" spans="1:1" x14ac:dyDescent="0.2">
      <c r="A1060" t="s">
        <v>1044</v>
      </c>
    </row>
    <row r="1062" spans="1:1" x14ac:dyDescent="0.2">
      <c r="A1062">
        <v>3.6</v>
      </c>
    </row>
    <row r="1064" spans="1:1" x14ac:dyDescent="0.2">
      <c r="A1064" t="s">
        <v>744</v>
      </c>
    </row>
    <row r="1066" spans="1:1" x14ac:dyDescent="0.2">
      <c r="A1066" t="s">
        <v>1045</v>
      </c>
    </row>
    <row r="1068" spans="1:1" x14ac:dyDescent="0.2">
      <c r="A1068">
        <v>3.6</v>
      </c>
    </row>
    <row r="1070" spans="1:1" x14ac:dyDescent="0.2">
      <c r="A1070" t="s">
        <v>690</v>
      </c>
    </row>
    <row r="1072" spans="1:1" x14ac:dyDescent="0.2">
      <c r="A1072" t="s">
        <v>1046</v>
      </c>
    </row>
    <row r="1074" spans="1:1" x14ac:dyDescent="0.2">
      <c r="A1074">
        <v>3.6</v>
      </c>
    </row>
    <row r="1076" spans="1:1" x14ac:dyDescent="0.2">
      <c r="A1076" t="s">
        <v>745</v>
      </c>
    </row>
    <row r="1078" spans="1:1" x14ac:dyDescent="0.2">
      <c r="A1078" t="s">
        <v>1047</v>
      </c>
    </row>
    <row r="1080" spans="1:1" x14ac:dyDescent="0.2">
      <c r="A1080">
        <v>3.6</v>
      </c>
    </row>
    <row r="1082" spans="1:1" x14ac:dyDescent="0.2">
      <c r="A1082" t="s">
        <v>746</v>
      </c>
    </row>
    <row r="1084" spans="1:1" x14ac:dyDescent="0.2">
      <c r="A1084" t="s">
        <v>1048</v>
      </c>
    </row>
    <row r="1086" spans="1:1" x14ac:dyDescent="0.2">
      <c r="A1086">
        <v>3.6</v>
      </c>
    </row>
    <row r="1088" spans="1:1" x14ac:dyDescent="0.2">
      <c r="A1088" t="s">
        <v>677</v>
      </c>
    </row>
    <row r="1090" spans="1:1" x14ac:dyDescent="0.2">
      <c r="A1090" t="s">
        <v>1049</v>
      </c>
    </row>
    <row r="1092" spans="1:1" x14ac:dyDescent="0.2">
      <c r="A1092">
        <v>3.6</v>
      </c>
    </row>
    <row r="1094" spans="1:1" x14ac:dyDescent="0.2">
      <c r="A1094" t="s">
        <v>682</v>
      </c>
    </row>
    <row r="1096" spans="1:1" x14ac:dyDescent="0.2">
      <c r="A1096" t="s">
        <v>1050</v>
      </c>
    </row>
    <row r="1098" spans="1:1" x14ac:dyDescent="0.2">
      <c r="A1098">
        <v>3.6</v>
      </c>
    </row>
    <row r="1100" spans="1:1" x14ac:dyDescent="0.2">
      <c r="A1100" t="s">
        <v>671</v>
      </c>
    </row>
    <row r="1102" spans="1:1" x14ac:dyDescent="0.2">
      <c r="A1102" t="s">
        <v>1051</v>
      </c>
    </row>
    <row r="1104" spans="1:1" x14ac:dyDescent="0.2">
      <c r="A1104">
        <v>3.5</v>
      </c>
    </row>
    <row r="1106" spans="1:1" x14ac:dyDescent="0.2">
      <c r="A1106" t="s">
        <v>847</v>
      </c>
    </row>
    <row r="1108" spans="1:1" x14ac:dyDescent="0.2">
      <c r="A1108" t="s">
        <v>1052</v>
      </c>
    </row>
    <row r="1110" spans="1:1" x14ac:dyDescent="0.2">
      <c r="A1110">
        <v>3.5</v>
      </c>
    </row>
    <row r="1112" spans="1:1" x14ac:dyDescent="0.2">
      <c r="A1112" t="s">
        <v>848</v>
      </c>
    </row>
    <row r="1114" spans="1:1" x14ac:dyDescent="0.2">
      <c r="A1114" t="s">
        <v>1053</v>
      </c>
    </row>
    <row r="1116" spans="1:1" x14ac:dyDescent="0.2">
      <c r="A1116">
        <v>3.5</v>
      </c>
    </row>
    <row r="1118" spans="1:1" x14ac:dyDescent="0.2">
      <c r="A1118" t="s">
        <v>684</v>
      </c>
    </row>
    <row r="1120" spans="1:1" x14ac:dyDescent="0.2">
      <c r="A1120" t="s">
        <v>1054</v>
      </c>
    </row>
    <row r="1122" spans="1:1" x14ac:dyDescent="0.2">
      <c r="A1122">
        <v>3.5</v>
      </c>
    </row>
    <row r="1124" spans="1:1" x14ac:dyDescent="0.2">
      <c r="A1124" t="s">
        <v>747</v>
      </c>
    </row>
    <row r="1126" spans="1:1" x14ac:dyDescent="0.2">
      <c r="A1126" t="s">
        <v>1055</v>
      </c>
    </row>
    <row r="1128" spans="1:1" x14ac:dyDescent="0.2">
      <c r="A1128">
        <v>3.5</v>
      </c>
    </row>
    <row r="1130" spans="1:1" x14ac:dyDescent="0.2">
      <c r="A1130" t="s">
        <v>681</v>
      </c>
    </row>
    <row r="1132" spans="1:1" x14ac:dyDescent="0.2">
      <c r="A1132" t="s">
        <v>1056</v>
      </c>
    </row>
    <row r="1134" spans="1:1" x14ac:dyDescent="0.2">
      <c r="A1134">
        <v>3.5</v>
      </c>
    </row>
    <row r="1136" spans="1:1" x14ac:dyDescent="0.2">
      <c r="A1136" t="s">
        <v>748</v>
      </c>
    </row>
    <row r="1138" spans="1:1" x14ac:dyDescent="0.2">
      <c r="A1138" t="s">
        <v>1057</v>
      </c>
    </row>
    <row r="1140" spans="1:1" x14ac:dyDescent="0.2">
      <c r="A1140">
        <v>3.4</v>
      </c>
    </row>
    <row r="1142" spans="1:1" x14ac:dyDescent="0.2">
      <c r="A1142" t="s">
        <v>721</v>
      </c>
    </row>
    <row r="1144" spans="1:1" x14ac:dyDescent="0.2">
      <c r="A1144" t="s">
        <v>1058</v>
      </c>
    </row>
    <row r="1146" spans="1:1" x14ac:dyDescent="0.2">
      <c r="A1146">
        <v>3.4</v>
      </c>
    </row>
    <row r="1148" spans="1:1" x14ac:dyDescent="0.2">
      <c r="A1148" t="s">
        <v>721</v>
      </c>
    </row>
    <row r="1150" spans="1:1" x14ac:dyDescent="0.2">
      <c r="A1150" t="s">
        <v>1059</v>
      </c>
    </row>
    <row r="1152" spans="1:1" x14ac:dyDescent="0.2">
      <c r="A1152">
        <v>3.4</v>
      </c>
    </row>
    <row r="1154" spans="1:1" x14ac:dyDescent="0.2">
      <c r="A1154" t="s">
        <v>682</v>
      </c>
    </row>
    <row r="1156" spans="1:1" x14ac:dyDescent="0.2">
      <c r="A1156" t="s">
        <v>1060</v>
      </c>
    </row>
    <row r="1158" spans="1:1" x14ac:dyDescent="0.2">
      <c r="A1158">
        <v>3.4</v>
      </c>
    </row>
    <row r="1160" spans="1:1" x14ac:dyDescent="0.2">
      <c r="A1160" t="s">
        <v>702</v>
      </c>
    </row>
    <row r="1162" spans="1:1" x14ac:dyDescent="0.2">
      <c r="A1162" t="s">
        <v>1061</v>
      </c>
    </row>
    <row r="1164" spans="1:1" x14ac:dyDescent="0.2">
      <c r="A1164">
        <v>3.3</v>
      </c>
    </row>
    <row r="1166" spans="1:1" x14ac:dyDescent="0.2">
      <c r="A1166" t="s">
        <v>849</v>
      </c>
    </row>
    <row r="1168" spans="1:1" x14ac:dyDescent="0.2">
      <c r="A1168" t="s">
        <v>1062</v>
      </c>
    </row>
    <row r="1170" spans="1:1" x14ac:dyDescent="0.2">
      <c r="A1170">
        <v>3.3</v>
      </c>
    </row>
    <row r="1172" spans="1:1" x14ac:dyDescent="0.2">
      <c r="A1172" t="s">
        <v>715</v>
      </c>
    </row>
    <row r="1174" spans="1:1" x14ac:dyDescent="0.2">
      <c r="A1174" t="s">
        <v>1063</v>
      </c>
    </row>
    <row r="1176" spans="1:1" x14ac:dyDescent="0.2">
      <c r="A1176">
        <v>3.3</v>
      </c>
    </row>
    <row r="1178" spans="1:1" x14ac:dyDescent="0.2">
      <c r="A1178" t="s">
        <v>849</v>
      </c>
    </row>
    <row r="1180" spans="1:1" x14ac:dyDescent="0.2">
      <c r="A1180" t="s">
        <v>1064</v>
      </c>
    </row>
    <row r="1182" spans="1:1" x14ac:dyDescent="0.2">
      <c r="A1182">
        <v>3.3</v>
      </c>
    </row>
    <row r="1184" spans="1:1" x14ac:dyDescent="0.2">
      <c r="A1184" t="s">
        <v>749</v>
      </c>
    </row>
    <row r="1186" spans="1:1" x14ac:dyDescent="0.2">
      <c r="A1186" t="s">
        <v>1065</v>
      </c>
    </row>
    <row r="1188" spans="1:1" x14ac:dyDescent="0.2">
      <c r="A1188">
        <v>3.3</v>
      </c>
    </row>
    <row r="1190" spans="1:1" x14ac:dyDescent="0.2">
      <c r="A1190" t="s">
        <v>849</v>
      </c>
    </row>
    <row r="1192" spans="1:1" x14ac:dyDescent="0.2">
      <c r="A1192" t="s">
        <v>1066</v>
      </c>
    </row>
    <row r="1194" spans="1:1" x14ac:dyDescent="0.2">
      <c r="A1194">
        <v>3.3</v>
      </c>
    </row>
    <row r="1196" spans="1:1" x14ac:dyDescent="0.2">
      <c r="A1196" t="s">
        <v>713</v>
      </c>
    </row>
    <row r="1198" spans="1:1" x14ac:dyDescent="0.2">
      <c r="A1198" t="s">
        <v>1067</v>
      </c>
    </row>
    <row r="1200" spans="1:1" x14ac:dyDescent="0.2">
      <c r="A1200">
        <v>3.3</v>
      </c>
    </row>
    <row r="1202" spans="1:1" x14ac:dyDescent="0.2">
      <c r="A1202" t="s">
        <v>750</v>
      </c>
    </row>
    <row r="1204" spans="1:1" x14ac:dyDescent="0.2">
      <c r="A1204" t="s">
        <v>1068</v>
      </c>
    </row>
    <row r="1206" spans="1:1" x14ac:dyDescent="0.2">
      <c r="A1206">
        <v>3.3</v>
      </c>
    </row>
    <row r="1208" spans="1:1" x14ac:dyDescent="0.2">
      <c r="A1208" t="s">
        <v>677</v>
      </c>
    </row>
    <row r="1210" spans="1:1" x14ac:dyDescent="0.2">
      <c r="A1210" t="s">
        <v>1069</v>
      </c>
    </row>
    <row r="1212" spans="1:1" x14ac:dyDescent="0.2">
      <c r="A1212">
        <v>3.3</v>
      </c>
    </row>
    <row r="1214" spans="1:1" x14ac:dyDescent="0.2">
      <c r="A1214" t="s">
        <v>850</v>
      </c>
    </row>
    <row r="1216" spans="1:1" x14ac:dyDescent="0.2">
      <c r="A1216" t="s">
        <v>1070</v>
      </c>
    </row>
    <row r="1218" spans="1:1" x14ac:dyDescent="0.2">
      <c r="A1218">
        <v>3.3</v>
      </c>
    </row>
    <row r="1220" spans="1:1" x14ac:dyDescent="0.2">
      <c r="A1220" t="s">
        <v>751</v>
      </c>
    </row>
    <row r="1222" spans="1:1" x14ac:dyDescent="0.2">
      <c r="A1222" t="s">
        <v>1071</v>
      </c>
    </row>
    <row r="1224" spans="1:1" x14ac:dyDescent="0.2">
      <c r="A1224">
        <v>3.2</v>
      </c>
    </row>
    <row r="1226" spans="1:1" x14ac:dyDescent="0.2">
      <c r="A1226" t="s">
        <v>682</v>
      </c>
    </row>
    <row r="1228" spans="1:1" x14ac:dyDescent="0.2">
      <c r="A1228" t="s">
        <v>1072</v>
      </c>
    </row>
    <row r="1230" spans="1:1" x14ac:dyDescent="0.2">
      <c r="A1230">
        <v>3.2</v>
      </c>
    </row>
    <row r="1232" spans="1:1" x14ac:dyDescent="0.2">
      <c r="A1232" t="s">
        <v>677</v>
      </c>
    </row>
    <row r="1234" spans="1:1" x14ac:dyDescent="0.2">
      <c r="A1234" t="s">
        <v>1073</v>
      </c>
    </row>
    <row r="1236" spans="1:1" x14ac:dyDescent="0.2">
      <c r="A1236">
        <v>3.2</v>
      </c>
    </row>
    <row r="1238" spans="1:1" x14ac:dyDescent="0.2">
      <c r="A1238" t="s">
        <v>752</v>
      </c>
    </row>
    <row r="1240" spans="1:1" x14ac:dyDescent="0.2">
      <c r="A1240" t="s">
        <v>1074</v>
      </c>
    </row>
    <row r="1242" spans="1:1" x14ac:dyDescent="0.2">
      <c r="A1242">
        <v>3.2</v>
      </c>
    </row>
    <row r="1244" spans="1:1" x14ac:dyDescent="0.2">
      <c r="A1244" t="s">
        <v>753</v>
      </c>
    </row>
    <row r="1246" spans="1:1" x14ac:dyDescent="0.2">
      <c r="A1246" t="s">
        <v>1075</v>
      </c>
    </row>
    <row r="1248" spans="1:1" x14ac:dyDescent="0.2">
      <c r="A1248">
        <v>3.2</v>
      </c>
    </row>
    <row r="1250" spans="1:1" x14ac:dyDescent="0.2">
      <c r="A1250" t="s">
        <v>754</v>
      </c>
    </row>
    <row r="1252" spans="1:1" x14ac:dyDescent="0.2">
      <c r="A1252" t="s">
        <v>1076</v>
      </c>
    </row>
    <row r="1254" spans="1:1" x14ac:dyDescent="0.2">
      <c r="A1254">
        <v>3.2</v>
      </c>
    </row>
    <row r="1256" spans="1:1" x14ac:dyDescent="0.2">
      <c r="A1256" t="s">
        <v>691</v>
      </c>
    </row>
    <row r="1258" spans="1:1" x14ac:dyDescent="0.2">
      <c r="A1258" t="s">
        <v>1077</v>
      </c>
    </row>
    <row r="1260" spans="1:1" x14ac:dyDescent="0.2">
      <c r="A1260">
        <v>3.2</v>
      </c>
    </row>
    <row r="1262" spans="1:1" x14ac:dyDescent="0.2">
      <c r="A1262" t="s">
        <v>681</v>
      </c>
    </row>
    <row r="1264" spans="1:1" x14ac:dyDescent="0.2">
      <c r="A1264" t="s">
        <v>1078</v>
      </c>
    </row>
    <row r="1266" spans="1:1" x14ac:dyDescent="0.2">
      <c r="A1266">
        <v>3.2</v>
      </c>
    </row>
    <row r="1268" spans="1:1" x14ac:dyDescent="0.2">
      <c r="A1268" t="s">
        <v>755</v>
      </c>
    </row>
    <row r="1270" spans="1:1" x14ac:dyDescent="0.2">
      <c r="A1270" t="s">
        <v>1079</v>
      </c>
    </row>
    <row r="1272" spans="1:1" x14ac:dyDescent="0.2">
      <c r="A1272">
        <v>3.2</v>
      </c>
    </row>
    <row r="1274" spans="1:1" x14ac:dyDescent="0.2">
      <c r="A1274" t="s">
        <v>681</v>
      </c>
    </row>
    <row r="1276" spans="1:1" x14ac:dyDescent="0.2">
      <c r="A1276" t="s">
        <v>1080</v>
      </c>
    </row>
    <row r="1278" spans="1:1" x14ac:dyDescent="0.2">
      <c r="A1278">
        <v>3.2</v>
      </c>
    </row>
    <row r="1280" spans="1:1" x14ac:dyDescent="0.2">
      <c r="A1280" t="s">
        <v>756</v>
      </c>
    </row>
    <row r="1282" spans="1:1" x14ac:dyDescent="0.2">
      <c r="A1282" t="s">
        <v>1081</v>
      </c>
    </row>
    <row r="1284" spans="1:1" x14ac:dyDescent="0.2">
      <c r="A1284">
        <v>3.1</v>
      </c>
    </row>
    <row r="1286" spans="1:1" x14ac:dyDescent="0.2">
      <c r="A1286" t="s">
        <v>745</v>
      </c>
    </row>
    <row r="1288" spans="1:1" x14ac:dyDescent="0.2">
      <c r="A1288" t="s">
        <v>1082</v>
      </c>
    </row>
    <row r="1290" spans="1:1" x14ac:dyDescent="0.2">
      <c r="A1290">
        <v>3.1</v>
      </c>
    </row>
    <row r="1292" spans="1:1" x14ac:dyDescent="0.2">
      <c r="A1292" t="s">
        <v>757</v>
      </c>
    </row>
    <row r="1294" spans="1:1" x14ac:dyDescent="0.2">
      <c r="A1294" t="s">
        <v>1083</v>
      </c>
    </row>
    <row r="1296" spans="1:1" x14ac:dyDescent="0.2">
      <c r="A1296">
        <v>3.1</v>
      </c>
    </row>
    <row r="1298" spans="1:1" x14ac:dyDescent="0.2">
      <c r="A1298" t="s">
        <v>758</v>
      </c>
    </row>
    <row r="1300" spans="1:1" x14ac:dyDescent="0.2">
      <c r="A1300" t="s">
        <v>1084</v>
      </c>
    </row>
    <row r="1302" spans="1:1" x14ac:dyDescent="0.2">
      <c r="A1302">
        <v>3.1</v>
      </c>
    </row>
    <row r="1304" spans="1:1" x14ac:dyDescent="0.2">
      <c r="A1304" t="s">
        <v>837</v>
      </c>
    </row>
    <row r="1306" spans="1:1" x14ac:dyDescent="0.2">
      <c r="A1306" t="s">
        <v>1085</v>
      </c>
    </row>
    <row r="1308" spans="1:1" x14ac:dyDescent="0.2">
      <c r="A1308">
        <v>3.1</v>
      </c>
    </row>
    <row r="1310" spans="1:1" x14ac:dyDescent="0.2">
      <c r="A1310" t="s">
        <v>721</v>
      </c>
    </row>
    <row r="1312" spans="1:1" x14ac:dyDescent="0.2">
      <c r="A1312" t="s">
        <v>1086</v>
      </c>
    </row>
    <row r="1314" spans="1:1" x14ac:dyDescent="0.2">
      <c r="A1314">
        <v>3.1</v>
      </c>
    </row>
    <row r="1316" spans="1:1" x14ac:dyDescent="0.2">
      <c r="A1316" t="s">
        <v>750</v>
      </c>
    </row>
    <row r="1318" spans="1:1" x14ac:dyDescent="0.2">
      <c r="A1318" t="s">
        <v>1087</v>
      </c>
    </row>
    <row r="1320" spans="1:1" x14ac:dyDescent="0.2">
      <c r="A1320">
        <v>3.1</v>
      </c>
    </row>
    <row r="1322" spans="1:1" x14ac:dyDescent="0.2">
      <c r="A1322" t="s">
        <v>759</v>
      </c>
    </row>
    <row r="1324" spans="1:1" x14ac:dyDescent="0.2">
      <c r="A1324" t="s">
        <v>1088</v>
      </c>
    </row>
    <row r="1326" spans="1:1" x14ac:dyDescent="0.2">
      <c r="A1326">
        <v>3.1</v>
      </c>
    </row>
    <row r="1328" spans="1:1" x14ac:dyDescent="0.2">
      <c r="A1328" t="s">
        <v>760</v>
      </c>
    </row>
    <row r="1330" spans="1:1" x14ac:dyDescent="0.2">
      <c r="A1330" t="s">
        <v>1089</v>
      </c>
    </row>
    <row r="1332" spans="1:1" x14ac:dyDescent="0.2">
      <c r="A1332">
        <v>3</v>
      </c>
    </row>
    <row r="1334" spans="1:1" x14ac:dyDescent="0.2">
      <c r="A1334" t="s">
        <v>761</v>
      </c>
    </row>
    <row r="1336" spans="1:1" x14ac:dyDescent="0.2">
      <c r="A1336" t="s">
        <v>1090</v>
      </c>
    </row>
    <row r="1338" spans="1:1" x14ac:dyDescent="0.2">
      <c r="A1338">
        <v>3</v>
      </c>
    </row>
    <row r="1340" spans="1:1" x14ac:dyDescent="0.2">
      <c r="A1340" t="s">
        <v>846</v>
      </c>
    </row>
    <row r="1342" spans="1:1" x14ac:dyDescent="0.2">
      <c r="A1342" t="s">
        <v>1091</v>
      </c>
    </row>
    <row r="1344" spans="1:1" x14ac:dyDescent="0.2">
      <c r="A1344">
        <v>3</v>
      </c>
    </row>
    <row r="1346" spans="1:1" x14ac:dyDescent="0.2">
      <c r="A1346" t="s">
        <v>682</v>
      </c>
    </row>
    <row r="1348" spans="1:1" x14ac:dyDescent="0.2">
      <c r="A1348" t="s">
        <v>1092</v>
      </c>
    </row>
    <row r="1350" spans="1:1" x14ac:dyDescent="0.2">
      <c r="A1350">
        <v>3</v>
      </c>
    </row>
    <row r="1352" spans="1:1" x14ac:dyDescent="0.2">
      <c r="A1352" t="s">
        <v>682</v>
      </c>
    </row>
    <row r="1354" spans="1:1" x14ac:dyDescent="0.2">
      <c r="A1354" t="s">
        <v>1093</v>
      </c>
    </row>
    <row r="1356" spans="1:1" x14ac:dyDescent="0.2">
      <c r="A1356">
        <v>3</v>
      </c>
    </row>
    <row r="1358" spans="1:1" x14ac:dyDescent="0.2">
      <c r="A1358" t="s">
        <v>682</v>
      </c>
    </row>
    <row r="1360" spans="1:1" x14ac:dyDescent="0.2">
      <c r="A1360" t="s">
        <v>1094</v>
      </c>
    </row>
    <row r="1362" spans="1:1" x14ac:dyDescent="0.2">
      <c r="A1362">
        <v>3</v>
      </c>
    </row>
    <row r="1364" spans="1:1" x14ac:dyDescent="0.2">
      <c r="A1364" t="s">
        <v>682</v>
      </c>
    </row>
    <row r="1366" spans="1:1" x14ac:dyDescent="0.2">
      <c r="A1366" t="s">
        <v>1095</v>
      </c>
    </row>
    <row r="1368" spans="1:1" x14ac:dyDescent="0.2">
      <c r="A1368">
        <v>3</v>
      </c>
    </row>
    <row r="1370" spans="1:1" x14ac:dyDescent="0.2">
      <c r="A1370" t="s">
        <v>714</v>
      </c>
    </row>
    <row r="1372" spans="1:1" x14ac:dyDescent="0.2">
      <c r="A1372" t="s">
        <v>1096</v>
      </c>
    </row>
    <row r="1374" spans="1:1" x14ac:dyDescent="0.2">
      <c r="A1374">
        <v>3</v>
      </c>
    </row>
    <row r="1376" spans="1:1" x14ac:dyDescent="0.2">
      <c r="A1376" t="s">
        <v>762</v>
      </c>
    </row>
    <row r="1378" spans="1:1" x14ac:dyDescent="0.2">
      <c r="A1378" t="s">
        <v>1097</v>
      </c>
    </row>
    <row r="1380" spans="1:1" x14ac:dyDescent="0.2">
      <c r="A1380">
        <v>3</v>
      </c>
    </row>
    <row r="1382" spans="1:1" x14ac:dyDescent="0.2">
      <c r="A1382" t="s">
        <v>682</v>
      </c>
    </row>
    <row r="1384" spans="1:1" x14ac:dyDescent="0.2">
      <c r="A1384" t="s">
        <v>1098</v>
      </c>
    </row>
    <row r="1386" spans="1:1" x14ac:dyDescent="0.2">
      <c r="A1386">
        <v>3</v>
      </c>
    </row>
    <row r="1388" spans="1:1" x14ac:dyDescent="0.2">
      <c r="A1388" t="s">
        <v>693</v>
      </c>
    </row>
    <row r="1390" spans="1:1" x14ac:dyDescent="0.2">
      <c r="A1390" t="s">
        <v>1099</v>
      </c>
    </row>
    <row r="1392" spans="1:1" x14ac:dyDescent="0.2">
      <c r="A1392">
        <v>2.9</v>
      </c>
    </row>
    <row r="1394" spans="1:1" x14ac:dyDescent="0.2">
      <c r="A1394" t="s">
        <v>677</v>
      </c>
    </row>
    <row r="1396" spans="1:1" x14ac:dyDescent="0.2">
      <c r="A1396" t="s">
        <v>1100</v>
      </c>
    </row>
    <row r="1398" spans="1:1" x14ac:dyDescent="0.2">
      <c r="A1398">
        <v>2.9</v>
      </c>
    </row>
    <row r="1400" spans="1:1" x14ac:dyDescent="0.2">
      <c r="A1400" t="s">
        <v>763</v>
      </c>
    </row>
    <row r="1402" spans="1:1" x14ac:dyDescent="0.2">
      <c r="A1402" t="s">
        <v>1101</v>
      </c>
    </row>
    <row r="1404" spans="1:1" x14ac:dyDescent="0.2">
      <c r="A1404">
        <v>2.9</v>
      </c>
    </row>
    <row r="1406" spans="1:1" x14ac:dyDescent="0.2">
      <c r="A1406" t="s">
        <v>764</v>
      </c>
    </row>
    <row r="1408" spans="1:1" x14ac:dyDescent="0.2">
      <c r="A1408" t="s">
        <v>1102</v>
      </c>
    </row>
    <row r="1410" spans="1:1" x14ac:dyDescent="0.2">
      <c r="A1410">
        <v>2.9</v>
      </c>
    </row>
    <row r="1412" spans="1:1" x14ac:dyDescent="0.2">
      <c r="A1412" t="s">
        <v>765</v>
      </c>
    </row>
    <row r="1414" spans="1:1" x14ac:dyDescent="0.2">
      <c r="A1414" t="s">
        <v>1103</v>
      </c>
    </row>
    <row r="1416" spans="1:1" x14ac:dyDescent="0.2">
      <c r="A1416">
        <v>2.9</v>
      </c>
    </row>
    <row r="1418" spans="1:1" x14ac:dyDescent="0.2">
      <c r="A1418" t="s">
        <v>681</v>
      </c>
    </row>
    <row r="1420" spans="1:1" x14ac:dyDescent="0.2">
      <c r="A1420" t="s">
        <v>1104</v>
      </c>
    </row>
    <row r="1422" spans="1:1" x14ac:dyDescent="0.2">
      <c r="A1422">
        <v>2.9</v>
      </c>
    </row>
    <row r="1424" spans="1:1" x14ac:dyDescent="0.2">
      <c r="A1424" t="s">
        <v>766</v>
      </c>
    </row>
    <row r="1426" spans="1:1" x14ac:dyDescent="0.2">
      <c r="A1426" t="s">
        <v>1105</v>
      </c>
    </row>
    <row r="1428" spans="1:1" x14ac:dyDescent="0.2">
      <c r="A1428">
        <v>2.9</v>
      </c>
    </row>
    <row r="1430" spans="1:1" x14ac:dyDescent="0.2">
      <c r="A1430" t="s">
        <v>851</v>
      </c>
    </row>
    <row r="1432" spans="1:1" x14ac:dyDescent="0.2">
      <c r="A1432" t="s">
        <v>1106</v>
      </c>
    </row>
    <row r="1434" spans="1:1" x14ac:dyDescent="0.2">
      <c r="A1434">
        <v>2.8</v>
      </c>
    </row>
    <row r="1436" spans="1:1" x14ac:dyDescent="0.2">
      <c r="A1436" t="s">
        <v>767</v>
      </c>
    </row>
    <row r="1438" spans="1:1" x14ac:dyDescent="0.2">
      <c r="A1438" t="s">
        <v>1107</v>
      </c>
    </row>
    <row r="1440" spans="1:1" x14ac:dyDescent="0.2">
      <c r="A1440">
        <v>2.8</v>
      </c>
    </row>
    <row r="1442" spans="1:1" x14ac:dyDescent="0.2">
      <c r="A1442" t="s">
        <v>682</v>
      </c>
    </row>
    <row r="1444" spans="1:1" x14ac:dyDescent="0.2">
      <c r="A1444" t="s">
        <v>1108</v>
      </c>
    </row>
    <row r="1446" spans="1:1" x14ac:dyDescent="0.2">
      <c r="A1446">
        <v>2.8</v>
      </c>
    </row>
    <row r="1448" spans="1:1" x14ac:dyDescent="0.2">
      <c r="A1448" t="s">
        <v>681</v>
      </c>
    </row>
    <row r="1450" spans="1:1" x14ac:dyDescent="0.2">
      <c r="A1450" t="s">
        <v>1109</v>
      </c>
    </row>
    <row r="1452" spans="1:1" x14ac:dyDescent="0.2">
      <c r="A1452">
        <v>2.8</v>
      </c>
    </row>
    <row r="1454" spans="1:1" x14ac:dyDescent="0.2">
      <c r="A1454" t="s">
        <v>681</v>
      </c>
    </row>
    <row r="1456" spans="1:1" x14ac:dyDescent="0.2">
      <c r="A1456" t="s">
        <v>1110</v>
      </c>
    </row>
    <row r="1458" spans="1:1" x14ac:dyDescent="0.2">
      <c r="A1458">
        <v>2.8</v>
      </c>
    </row>
    <row r="1460" spans="1:1" x14ac:dyDescent="0.2">
      <c r="A1460" t="s">
        <v>682</v>
      </c>
    </row>
    <row r="1462" spans="1:1" x14ac:dyDescent="0.2">
      <c r="A1462" t="s">
        <v>1111</v>
      </c>
    </row>
    <row r="1464" spans="1:1" x14ac:dyDescent="0.2">
      <c r="A1464">
        <v>2.8</v>
      </c>
    </row>
    <row r="1466" spans="1:1" x14ac:dyDescent="0.2">
      <c r="A1466" t="s">
        <v>852</v>
      </c>
    </row>
    <row r="1468" spans="1:1" x14ac:dyDescent="0.2">
      <c r="A1468" t="s">
        <v>1112</v>
      </c>
    </row>
    <row r="1470" spans="1:1" x14ac:dyDescent="0.2">
      <c r="A1470">
        <v>2.8</v>
      </c>
    </row>
    <row r="1472" spans="1:1" x14ac:dyDescent="0.2">
      <c r="A1472" t="s">
        <v>768</v>
      </c>
    </row>
    <row r="1474" spans="1:1" x14ac:dyDescent="0.2">
      <c r="A1474" t="s">
        <v>1113</v>
      </c>
    </row>
    <row r="1476" spans="1:1" x14ac:dyDescent="0.2">
      <c r="A1476">
        <v>2.7</v>
      </c>
    </row>
    <row r="1478" spans="1:1" x14ac:dyDescent="0.2">
      <c r="A1478" t="s">
        <v>714</v>
      </c>
    </row>
    <row r="1480" spans="1:1" x14ac:dyDescent="0.2">
      <c r="A1480" t="s">
        <v>1114</v>
      </c>
    </row>
    <row r="1482" spans="1:1" x14ac:dyDescent="0.2">
      <c r="A1482">
        <v>2.7</v>
      </c>
    </row>
    <row r="1484" spans="1:1" x14ac:dyDescent="0.2">
      <c r="A1484" t="s">
        <v>752</v>
      </c>
    </row>
    <row r="1486" spans="1:1" x14ac:dyDescent="0.2">
      <c r="A1486" t="s">
        <v>1115</v>
      </c>
    </row>
    <row r="1488" spans="1:1" x14ac:dyDescent="0.2">
      <c r="A1488">
        <v>2.7</v>
      </c>
    </row>
    <row r="1490" spans="1:1" x14ac:dyDescent="0.2">
      <c r="A1490" t="s">
        <v>769</v>
      </c>
    </row>
    <row r="1492" spans="1:1" x14ac:dyDescent="0.2">
      <c r="A1492" t="s">
        <v>1116</v>
      </c>
    </row>
    <row r="1494" spans="1:1" x14ac:dyDescent="0.2">
      <c r="A1494">
        <v>2.7</v>
      </c>
    </row>
    <row r="1496" spans="1:1" x14ac:dyDescent="0.2">
      <c r="A1496" t="s">
        <v>770</v>
      </c>
    </row>
    <row r="1498" spans="1:1" x14ac:dyDescent="0.2">
      <c r="A1498" t="s">
        <v>1117</v>
      </c>
    </row>
    <row r="1500" spans="1:1" x14ac:dyDescent="0.2">
      <c r="A1500">
        <v>2.7</v>
      </c>
    </row>
    <row r="1502" spans="1:1" x14ac:dyDescent="0.2">
      <c r="A1502" t="s">
        <v>716</v>
      </c>
    </row>
    <row r="1504" spans="1:1" x14ac:dyDescent="0.2">
      <c r="A1504" t="s">
        <v>1118</v>
      </c>
    </row>
    <row r="1506" spans="1:1" x14ac:dyDescent="0.2">
      <c r="A1506">
        <v>2.7</v>
      </c>
    </row>
    <row r="1508" spans="1:1" x14ac:dyDescent="0.2">
      <c r="A1508" t="s">
        <v>771</v>
      </c>
    </row>
    <row r="1510" spans="1:1" x14ac:dyDescent="0.2">
      <c r="A1510" t="s">
        <v>1119</v>
      </c>
    </row>
    <row r="1512" spans="1:1" x14ac:dyDescent="0.2">
      <c r="A1512">
        <v>2.7</v>
      </c>
    </row>
    <row r="1514" spans="1:1" x14ac:dyDescent="0.2">
      <c r="A1514" t="s">
        <v>714</v>
      </c>
    </row>
    <row r="1516" spans="1:1" x14ac:dyDescent="0.2">
      <c r="A1516" t="s">
        <v>1120</v>
      </c>
    </row>
    <row r="1518" spans="1:1" x14ac:dyDescent="0.2">
      <c r="A1518">
        <v>2.7</v>
      </c>
    </row>
    <row r="1520" spans="1:1" x14ac:dyDescent="0.2">
      <c r="A1520" t="s">
        <v>853</v>
      </c>
    </row>
    <row r="1522" spans="1:1" x14ac:dyDescent="0.2">
      <c r="A1522" t="s">
        <v>1121</v>
      </c>
    </row>
    <row r="1524" spans="1:1" x14ac:dyDescent="0.2">
      <c r="A1524">
        <v>2.7</v>
      </c>
    </row>
    <row r="1526" spans="1:1" x14ac:dyDescent="0.2">
      <c r="A1526" t="s">
        <v>677</v>
      </c>
    </row>
    <row r="1528" spans="1:1" x14ac:dyDescent="0.2">
      <c r="A1528" t="s">
        <v>1122</v>
      </c>
    </row>
    <row r="1530" spans="1:1" x14ac:dyDescent="0.2">
      <c r="A1530">
        <v>2.7</v>
      </c>
    </row>
    <row r="1532" spans="1:1" x14ac:dyDescent="0.2">
      <c r="A1532" t="s">
        <v>772</v>
      </c>
    </row>
    <row r="1534" spans="1:1" x14ac:dyDescent="0.2">
      <c r="A1534" t="s">
        <v>1123</v>
      </c>
    </row>
    <row r="1536" spans="1:1" x14ac:dyDescent="0.2">
      <c r="A1536">
        <v>2.7</v>
      </c>
    </row>
    <row r="1538" spans="1:1" x14ac:dyDescent="0.2">
      <c r="A1538" t="s">
        <v>854</v>
      </c>
    </row>
    <row r="1540" spans="1:1" x14ac:dyDescent="0.2">
      <c r="A1540" t="s">
        <v>1124</v>
      </c>
    </row>
    <row r="1542" spans="1:1" x14ac:dyDescent="0.2">
      <c r="A1542">
        <v>2.7</v>
      </c>
    </row>
    <row r="1544" spans="1:1" x14ac:dyDescent="0.2">
      <c r="A1544" t="s">
        <v>854</v>
      </c>
    </row>
    <row r="1546" spans="1:1" x14ac:dyDescent="0.2">
      <c r="A1546" t="s">
        <v>1125</v>
      </c>
    </row>
    <row r="1548" spans="1:1" x14ac:dyDescent="0.2">
      <c r="A1548">
        <v>2.7</v>
      </c>
    </row>
    <row r="1550" spans="1:1" x14ac:dyDescent="0.2">
      <c r="A1550" t="s">
        <v>773</v>
      </c>
    </row>
    <row r="1552" spans="1:1" x14ac:dyDescent="0.2">
      <c r="A1552" t="s">
        <v>1126</v>
      </c>
    </row>
    <row r="1554" spans="1:1" x14ac:dyDescent="0.2">
      <c r="A1554">
        <v>2.7</v>
      </c>
    </row>
    <row r="1556" spans="1:1" x14ac:dyDescent="0.2">
      <c r="A1556" t="s">
        <v>773</v>
      </c>
    </row>
    <row r="1558" spans="1:1" x14ac:dyDescent="0.2">
      <c r="A1558" t="s">
        <v>1127</v>
      </c>
    </row>
    <row r="1560" spans="1:1" x14ac:dyDescent="0.2">
      <c r="A1560">
        <v>2.7</v>
      </c>
    </row>
    <row r="1562" spans="1:1" x14ac:dyDescent="0.2">
      <c r="A1562" t="s">
        <v>774</v>
      </c>
    </row>
    <row r="1564" spans="1:1" x14ac:dyDescent="0.2">
      <c r="A1564" t="s">
        <v>1128</v>
      </c>
    </row>
    <row r="1566" spans="1:1" x14ac:dyDescent="0.2">
      <c r="A1566">
        <v>2.7</v>
      </c>
    </row>
    <row r="1568" spans="1:1" x14ac:dyDescent="0.2">
      <c r="A1568" t="s">
        <v>855</v>
      </c>
    </row>
    <row r="1570" spans="1:1" x14ac:dyDescent="0.2">
      <c r="A1570" t="s">
        <v>1129</v>
      </c>
    </row>
    <row r="1572" spans="1:1" x14ac:dyDescent="0.2">
      <c r="A1572">
        <v>2.7</v>
      </c>
    </row>
    <row r="1574" spans="1:1" x14ac:dyDescent="0.2">
      <c r="A1574" t="s">
        <v>775</v>
      </c>
    </row>
    <row r="1576" spans="1:1" x14ac:dyDescent="0.2">
      <c r="A1576" t="s">
        <v>1130</v>
      </c>
    </row>
    <row r="1578" spans="1:1" x14ac:dyDescent="0.2">
      <c r="A1578">
        <v>2.7</v>
      </c>
    </row>
    <row r="1580" spans="1:1" x14ac:dyDescent="0.2">
      <c r="A1580" t="s">
        <v>776</v>
      </c>
    </row>
    <row r="1582" spans="1:1" x14ac:dyDescent="0.2">
      <c r="A1582" t="s">
        <v>1131</v>
      </c>
    </row>
    <row r="1584" spans="1:1" x14ac:dyDescent="0.2">
      <c r="A1584">
        <v>2.6</v>
      </c>
    </row>
    <row r="1586" spans="1:1" x14ac:dyDescent="0.2">
      <c r="A1586" t="s">
        <v>777</v>
      </c>
    </row>
    <row r="1588" spans="1:1" x14ac:dyDescent="0.2">
      <c r="A1588" t="s">
        <v>1132</v>
      </c>
    </row>
    <row r="1590" spans="1:1" x14ac:dyDescent="0.2">
      <c r="A1590">
        <v>2.6</v>
      </c>
    </row>
    <row r="1592" spans="1:1" x14ac:dyDescent="0.2">
      <c r="A1592" t="s">
        <v>777</v>
      </c>
    </row>
    <row r="1594" spans="1:1" x14ac:dyDescent="0.2">
      <c r="A1594" t="s">
        <v>1133</v>
      </c>
    </row>
    <row r="1596" spans="1:1" x14ac:dyDescent="0.2">
      <c r="A1596">
        <v>2.6</v>
      </c>
    </row>
    <row r="1598" spans="1:1" x14ac:dyDescent="0.2">
      <c r="A1598" t="s">
        <v>690</v>
      </c>
    </row>
    <row r="1600" spans="1:1" x14ac:dyDescent="0.2">
      <c r="A1600" t="s">
        <v>1134</v>
      </c>
    </row>
    <row r="1602" spans="1:1" x14ac:dyDescent="0.2">
      <c r="A1602">
        <v>2.6</v>
      </c>
    </row>
    <row r="1604" spans="1:1" x14ac:dyDescent="0.2">
      <c r="A1604" t="s">
        <v>778</v>
      </c>
    </row>
    <row r="1606" spans="1:1" x14ac:dyDescent="0.2">
      <c r="A1606" t="s">
        <v>1135</v>
      </c>
    </row>
    <row r="1608" spans="1:1" x14ac:dyDescent="0.2">
      <c r="A1608">
        <v>2.6</v>
      </c>
    </row>
    <row r="1610" spans="1:1" x14ac:dyDescent="0.2">
      <c r="A1610" t="s">
        <v>681</v>
      </c>
    </row>
    <row r="1612" spans="1:1" x14ac:dyDescent="0.2">
      <c r="A1612" t="s">
        <v>1136</v>
      </c>
    </row>
    <row r="1614" spans="1:1" x14ac:dyDescent="0.2">
      <c r="A1614">
        <v>2.6</v>
      </c>
    </row>
    <row r="1616" spans="1:1" x14ac:dyDescent="0.2">
      <c r="A1616" t="s">
        <v>677</v>
      </c>
    </row>
    <row r="1618" spans="1:1" x14ac:dyDescent="0.2">
      <c r="A1618" t="s">
        <v>1137</v>
      </c>
    </row>
    <row r="1620" spans="1:1" x14ac:dyDescent="0.2">
      <c r="A1620">
        <v>2.6</v>
      </c>
    </row>
    <row r="1622" spans="1:1" x14ac:dyDescent="0.2">
      <c r="A1622" t="s">
        <v>779</v>
      </c>
    </row>
    <row r="1624" spans="1:1" x14ac:dyDescent="0.2">
      <c r="A1624" t="s">
        <v>1138</v>
      </c>
    </row>
    <row r="1626" spans="1:1" x14ac:dyDescent="0.2">
      <c r="A1626">
        <v>2.6</v>
      </c>
    </row>
    <row r="1628" spans="1:1" x14ac:dyDescent="0.2">
      <c r="A1628" t="s">
        <v>726</v>
      </c>
    </row>
    <row r="1630" spans="1:1" x14ac:dyDescent="0.2">
      <c r="A1630" t="s">
        <v>1139</v>
      </c>
    </row>
    <row r="1632" spans="1:1" x14ac:dyDescent="0.2">
      <c r="A1632">
        <v>2.6</v>
      </c>
    </row>
    <row r="1634" spans="1:1" x14ac:dyDescent="0.2">
      <c r="A1634" t="s">
        <v>780</v>
      </c>
    </row>
    <row r="1636" spans="1:1" x14ac:dyDescent="0.2">
      <c r="A1636" t="s">
        <v>1140</v>
      </c>
    </row>
    <row r="1638" spans="1:1" x14ac:dyDescent="0.2">
      <c r="A1638">
        <v>2.6</v>
      </c>
    </row>
    <row r="1640" spans="1:1" x14ac:dyDescent="0.2">
      <c r="A1640" t="s">
        <v>781</v>
      </c>
    </row>
    <row r="1642" spans="1:1" x14ac:dyDescent="0.2">
      <c r="A1642" t="s">
        <v>1141</v>
      </c>
    </row>
    <row r="1644" spans="1:1" x14ac:dyDescent="0.2">
      <c r="A1644">
        <v>2.5</v>
      </c>
    </row>
    <row r="1646" spans="1:1" x14ac:dyDescent="0.2">
      <c r="A1646" t="s">
        <v>782</v>
      </c>
    </row>
    <row r="1648" spans="1:1" x14ac:dyDescent="0.2">
      <c r="A1648" t="s">
        <v>1142</v>
      </c>
    </row>
    <row r="1650" spans="1:1" x14ac:dyDescent="0.2">
      <c r="A1650">
        <v>2.5</v>
      </c>
    </row>
    <row r="1652" spans="1:1" x14ac:dyDescent="0.2">
      <c r="A1652" t="s">
        <v>713</v>
      </c>
    </row>
    <row r="1654" spans="1:1" x14ac:dyDescent="0.2">
      <c r="A1654" t="s">
        <v>1143</v>
      </c>
    </row>
    <row r="1656" spans="1:1" x14ac:dyDescent="0.2">
      <c r="A1656">
        <v>2.5</v>
      </c>
    </row>
    <row r="1658" spans="1:1" x14ac:dyDescent="0.2">
      <c r="A1658" t="s">
        <v>726</v>
      </c>
    </row>
    <row r="1660" spans="1:1" x14ac:dyDescent="0.2">
      <c r="A1660" t="s">
        <v>1144</v>
      </c>
    </row>
    <row r="1662" spans="1:1" x14ac:dyDescent="0.2">
      <c r="A1662">
        <v>2.5</v>
      </c>
    </row>
    <row r="1664" spans="1:1" x14ac:dyDescent="0.2">
      <c r="A1664" t="s">
        <v>783</v>
      </c>
    </row>
    <row r="1666" spans="1:1" x14ac:dyDescent="0.2">
      <c r="A1666" t="s">
        <v>1145</v>
      </c>
    </row>
    <row r="1668" spans="1:1" x14ac:dyDescent="0.2">
      <c r="A1668">
        <v>2.5</v>
      </c>
    </row>
    <row r="1670" spans="1:1" x14ac:dyDescent="0.2">
      <c r="A1670" t="s">
        <v>784</v>
      </c>
    </row>
    <row r="1672" spans="1:1" x14ac:dyDescent="0.2">
      <c r="A1672" t="s">
        <v>1146</v>
      </c>
    </row>
    <row r="1674" spans="1:1" x14ac:dyDescent="0.2">
      <c r="A1674">
        <v>2.5</v>
      </c>
    </row>
    <row r="1676" spans="1:1" x14ac:dyDescent="0.2">
      <c r="A1676" t="s">
        <v>713</v>
      </c>
    </row>
    <row r="1678" spans="1:1" x14ac:dyDescent="0.2">
      <c r="A1678" t="s">
        <v>1147</v>
      </c>
    </row>
    <row r="1680" spans="1:1" x14ac:dyDescent="0.2">
      <c r="A1680">
        <v>2.5</v>
      </c>
    </row>
    <row r="1682" spans="1:1" x14ac:dyDescent="0.2">
      <c r="A1682" t="s">
        <v>785</v>
      </c>
    </row>
    <row r="1684" spans="1:1" x14ac:dyDescent="0.2">
      <c r="A1684" t="s">
        <v>1148</v>
      </c>
    </row>
    <row r="1686" spans="1:1" x14ac:dyDescent="0.2">
      <c r="A1686">
        <v>2.5</v>
      </c>
    </row>
    <row r="1688" spans="1:1" x14ac:dyDescent="0.2">
      <c r="A1688" t="s">
        <v>681</v>
      </c>
    </row>
    <row r="1690" spans="1:1" x14ac:dyDescent="0.2">
      <c r="A1690" t="s">
        <v>1149</v>
      </c>
    </row>
    <row r="1692" spans="1:1" x14ac:dyDescent="0.2">
      <c r="A1692">
        <v>2.5</v>
      </c>
    </row>
    <row r="1694" spans="1:1" x14ac:dyDescent="0.2">
      <c r="A1694" t="s">
        <v>786</v>
      </c>
    </row>
    <row r="1696" spans="1:1" x14ac:dyDescent="0.2">
      <c r="A1696" t="s">
        <v>1150</v>
      </c>
    </row>
    <row r="1698" spans="1:1" x14ac:dyDescent="0.2">
      <c r="A1698">
        <v>2.5</v>
      </c>
    </row>
    <row r="1700" spans="1:1" x14ac:dyDescent="0.2">
      <c r="A1700" t="s">
        <v>677</v>
      </c>
    </row>
    <row r="1702" spans="1:1" x14ac:dyDescent="0.2">
      <c r="A1702" t="s">
        <v>1151</v>
      </c>
    </row>
    <row r="1704" spans="1:1" x14ac:dyDescent="0.2">
      <c r="A1704">
        <v>2.5</v>
      </c>
    </row>
    <row r="1706" spans="1:1" x14ac:dyDescent="0.2">
      <c r="A1706" t="s">
        <v>681</v>
      </c>
    </row>
    <row r="1708" spans="1:1" x14ac:dyDescent="0.2">
      <c r="A1708" t="s">
        <v>1152</v>
      </c>
    </row>
    <row r="1710" spans="1:1" x14ac:dyDescent="0.2">
      <c r="A1710">
        <v>2.5</v>
      </c>
    </row>
    <row r="1712" spans="1:1" x14ac:dyDescent="0.2">
      <c r="A1712" t="s">
        <v>759</v>
      </c>
    </row>
    <row r="1714" spans="1:1" x14ac:dyDescent="0.2">
      <c r="A1714" t="s">
        <v>1153</v>
      </c>
    </row>
    <row r="1716" spans="1:1" x14ac:dyDescent="0.2">
      <c r="A1716">
        <v>2.5</v>
      </c>
    </row>
    <row r="1718" spans="1:1" x14ac:dyDescent="0.2">
      <c r="A1718" t="s">
        <v>713</v>
      </c>
    </row>
    <row r="1720" spans="1:1" x14ac:dyDescent="0.2">
      <c r="A1720" t="s">
        <v>1154</v>
      </c>
    </row>
    <row r="1722" spans="1:1" x14ac:dyDescent="0.2">
      <c r="A1722">
        <v>2.5</v>
      </c>
    </row>
    <row r="1724" spans="1:1" x14ac:dyDescent="0.2">
      <c r="A1724" t="s">
        <v>787</v>
      </c>
    </row>
    <row r="1726" spans="1:1" x14ac:dyDescent="0.2">
      <c r="A1726" t="s">
        <v>1155</v>
      </c>
    </row>
    <row r="1728" spans="1:1" x14ac:dyDescent="0.2">
      <c r="A1728">
        <v>2.5</v>
      </c>
    </row>
    <row r="1730" spans="1:1" x14ac:dyDescent="0.2">
      <c r="A1730" t="s">
        <v>713</v>
      </c>
    </row>
    <row r="1732" spans="1:1" x14ac:dyDescent="0.2">
      <c r="A1732" t="s">
        <v>1156</v>
      </c>
    </row>
    <row r="1734" spans="1:1" x14ac:dyDescent="0.2">
      <c r="A1734">
        <v>2.5</v>
      </c>
    </row>
    <row r="1736" spans="1:1" x14ac:dyDescent="0.2">
      <c r="A1736" t="s">
        <v>788</v>
      </c>
    </row>
    <row r="1738" spans="1:1" x14ac:dyDescent="0.2">
      <c r="A1738" t="s">
        <v>1157</v>
      </c>
    </row>
    <row r="1740" spans="1:1" x14ac:dyDescent="0.2">
      <c r="A1740">
        <v>2.4</v>
      </c>
    </row>
    <row r="1742" spans="1:1" x14ac:dyDescent="0.2">
      <c r="A1742" t="s">
        <v>685</v>
      </c>
    </row>
    <row r="1744" spans="1:1" x14ac:dyDescent="0.2">
      <c r="A1744" t="s">
        <v>1158</v>
      </c>
    </row>
    <row r="1746" spans="1:1" x14ac:dyDescent="0.2">
      <c r="A1746">
        <v>2.4</v>
      </c>
    </row>
    <row r="1748" spans="1:1" x14ac:dyDescent="0.2">
      <c r="A1748" t="s">
        <v>856</v>
      </c>
    </row>
    <row r="1750" spans="1:1" x14ac:dyDescent="0.2">
      <c r="A1750" t="s">
        <v>1159</v>
      </c>
    </row>
    <row r="1752" spans="1:1" x14ac:dyDescent="0.2">
      <c r="A1752">
        <v>2.4</v>
      </c>
    </row>
    <row r="1754" spans="1:1" x14ac:dyDescent="0.2">
      <c r="A1754" t="s">
        <v>713</v>
      </c>
    </row>
    <row r="1756" spans="1:1" x14ac:dyDescent="0.2">
      <c r="A1756" t="s">
        <v>1160</v>
      </c>
    </row>
    <row r="1758" spans="1:1" x14ac:dyDescent="0.2">
      <c r="A1758">
        <v>2.4</v>
      </c>
    </row>
    <row r="1760" spans="1:1" x14ac:dyDescent="0.2">
      <c r="A1760" t="s">
        <v>713</v>
      </c>
    </row>
    <row r="1762" spans="1:1" x14ac:dyDescent="0.2">
      <c r="A1762" t="s">
        <v>1161</v>
      </c>
    </row>
    <row r="1764" spans="1:1" x14ac:dyDescent="0.2">
      <c r="A1764">
        <v>2.4</v>
      </c>
    </row>
    <row r="1766" spans="1:1" x14ac:dyDescent="0.2">
      <c r="A1766" t="s">
        <v>699</v>
      </c>
    </row>
    <row r="1768" spans="1:1" x14ac:dyDescent="0.2">
      <c r="A1768" t="s">
        <v>1162</v>
      </c>
    </row>
    <row r="1770" spans="1:1" x14ac:dyDescent="0.2">
      <c r="A1770">
        <v>2.4</v>
      </c>
    </row>
    <row r="1772" spans="1:1" x14ac:dyDescent="0.2">
      <c r="A1772" t="s">
        <v>681</v>
      </c>
    </row>
    <row r="1774" spans="1:1" x14ac:dyDescent="0.2">
      <c r="A1774" t="s">
        <v>1163</v>
      </c>
    </row>
    <row r="1776" spans="1:1" x14ac:dyDescent="0.2">
      <c r="A1776">
        <v>2.4</v>
      </c>
    </row>
    <row r="1778" spans="1:1" x14ac:dyDescent="0.2">
      <c r="A1778" t="s">
        <v>789</v>
      </c>
    </row>
    <row r="1780" spans="1:1" x14ac:dyDescent="0.2">
      <c r="A1780" t="s">
        <v>1164</v>
      </c>
    </row>
    <row r="1782" spans="1:1" x14ac:dyDescent="0.2">
      <c r="A1782">
        <v>2.4</v>
      </c>
    </row>
    <row r="1784" spans="1:1" x14ac:dyDescent="0.2">
      <c r="A1784" t="s">
        <v>827</v>
      </c>
    </row>
    <row r="1786" spans="1:1" x14ac:dyDescent="0.2">
      <c r="A1786" t="s">
        <v>1165</v>
      </c>
    </row>
    <row r="1788" spans="1:1" x14ac:dyDescent="0.2">
      <c r="A1788">
        <v>2.4</v>
      </c>
    </row>
    <row r="1790" spans="1:1" x14ac:dyDescent="0.2">
      <c r="A1790" t="s">
        <v>857</v>
      </c>
    </row>
    <row r="1792" spans="1:1" x14ac:dyDescent="0.2">
      <c r="A1792" t="s">
        <v>1166</v>
      </c>
    </row>
    <row r="1794" spans="1:1" x14ac:dyDescent="0.2">
      <c r="A1794">
        <v>2.4</v>
      </c>
    </row>
    <row r="1796" spans="1:1" x14ac:dyDescent="0.2">
      <c r="A1796" t="s">
        <v>721</v>
      </c>
    </row>
    <row r="1798" spans="1:1" x14ac:dyDescent="0.2">
      <c r="A1798" t="s">
        <v>1167</v>
      </c>
    </row>
    <row r="1800" spans="1:1" x14ac:dyDescent="0.2">
      <c r="A1800">
        <v>2.4</v>
      </c>
    </row>
    <row r="1802" spans="1:1" x14ac:dyDescent="0.2">
      <c r="A1802" t="s">
        <v>721</v>
      </c>
    </row>
    <row r="1804" spans="1:1" x14ac:dyDescent="0.2">
      <c r="A1804" t="s">
        <v>1168</v>
      </c>
    </row>
    <row r="1806" spans="1:1" x14ac:dyDescent="0.2">
      <c r="A1806">
        <v>2.4</v>
      </c>
    </row>
    <row r="1808" spans="1:1" x14ac:dyDescent="0.2">
      <c r="A1808" t="s">
        <v>713</v>
      </c>
    </row>
    <row r="1810" spans="1:1" x14ac:dyDescent="0.2">
      <c r="A1810" t="s">
        <v>1169</v>
      </c>
    </row>
    <row r="1812" spans="1:1" x14ac:dyDescent="0.2">
      <c r="A1812">
        <v>2.4</v>
      </c>
    </row>
    <row r="1814" spans="1:1" x14ac:dyDescent="0.2">
      <c r="A1814" t="s">
        <v>790</v>
      </c>
    </row>
    <row r="1816" spans="1:1" x14ac:dyDescent="0.2">
      <c r="A1816" t="s">
        <v>1170</v>
      </c>
    </row>
    <row r="1818" spans="1:1" x14ac:dyDescent="0.2">
      <c r="A1818">
        <v>2.4</v>
      </c>
    </row>
    <row r="1820" spans="1:1" x14ac:dyDescent="0.2">
      <c r="A1820" t="s">
        <v>843</v>
      </c>
    </row>
    <row r="1822" spans="1:1" x14ac:dyDescent="0.2">
      <c r="A1822" t="s">
        <v>1171</v>
      </c>
    </row>
    <row r="1824" spans="1:1" x14ac:dyDescent="0.2">
      <c r="A1824">
        <v>2.4</v>
      </c>
    </row>
    <row r="1826" spans="1:1" x14ac:dyDescent="0.2">
      <c r="A1826" t="s">
        <v>828</v>
      </c>
    </row>
    <row r="1828" spans="1:1" x14ac:dyDescent="0.2">
      <c r="A1828" t="s">
        <v>1172</v>
      </c>
    </row>
    <row r="1830" spans="1:1" x14ac:dyDescent="0.2">
      <c r="A1830">
        <v>2.4</v>
      </c>
    </row>
    <row r="1832" spans="1:1" x14ac:dyDescent="0.2">
      <c r="A1832" t="s">
        <v>791</v>
      </c>
    </row>
    <row r="1834" spans="1:1" x14ac:dyDescent="0.2">
      <c r="A1834" t="s">
        <v>1173</v>
      </c>
    </row>
    <row r="1836" spans="1:1" x14ac:dyDescent="0.2">
      <c r="A1836">
        <v>2.4</v>
      </c>
    </row>
    <row r="1838" spans="1:1" x14ac:dyDescent="0.2">
      <c r="A1838" t="s">
        <v>858</v>
      </c>
    </row>
    <row r="1840" spans="1:1" x14ac:dyDescent="0.2">
      <c r="A1840" t="s">
        <v>1174</v>
      </c>
    </row>
    <row r="1842" spans="1:1" x14ac:dyDescent="0.2">
      <c r="A1842">
        <v>2.4</v>
      </c>
    </row>
    <row r="1844" spans="1:1" x14ac:dyDescent="0.2">
      <c r="A1844" t="s">
        <v>792</v>
      </c>
    </row>
    <row r="1846" spans="1:1" x14ac:dyDescent="0.2">
      <c r="A1846" t="s">
        <v>1175</v>
      </c>
    </row>
    <row r="1848" spans="1:1" x14ac:dyDescent="0.2">
      <c r="A1848">
        <v>2.4</v>
      </c>
    </row>
    <row r="1850" spans="1:1" x14ac:dyDescent="0.2">
      <c r="A1850" t="s">
        <v>793</v>
      </c>
    </row>
    <row r="1852" spans="1:1" x14ac:dyDescent="0.2">
      <c r="A1852" t="s">
        <v>1176</v>
      </c>
    </row>
    <row r="1854" spans="1:1" x14ac:dyDescent="0.2">
      <c r="A1854">
        <v>2.2999999999999998</v>
      </c>
    </row>
    <row r="1856" spans="1:1" x14ac:dyDescent="0.2">
      <c r="A1856" t="s">
        <v>682</v>
      </c>
    </row>
    <row r="1858" spans="1:1" x14ac:dyDescent="0.2">
      <c r="A1858" t="s">
        <v>1177</v>
      </c>
    </row>
    <row r="1860" spans="1:1" x14ac:dyDescent="0.2">
      <c r="A1860">
        <v>2.2999999999999998</v>
      </c>
    </row>
    <row r="1862" spans="1:1" x14ac:dyDescent="0.2">
      <c r="A1862" t="s">
        <v>677</v>
      </c>
    </row>
    <row r="1864" spans="1:1" x14ac:dyDescent="0.2">
      <c r="A1864" t="s">
        <v>1178</v>
      </c>
    </row>
    <row r="1866" spans="1:1" x14ac:dyDescent="0.2">
      <c r="A1866">
        <v>2.2999999999999998</v>
      </c>
    </row>
    <row r="1868" spans="1:1" x14ac:dyDescent="0.2">
      <c r="A1868" t="s">
        <v>794</v>
      </c>
    </row>
    <row r="1870" spans="1:1" x14ac:dyDescent="0.2">
      <c r="A1870" t="s">
        <v>1179</v>
      </c>
    </row>
    <row r="1872" spans="1:1" x14ac:dyDescent="0.2">
      <c r="A1872">
        <v>2.2999999999999998</v>
      </c>
    </row>
    <row r="1874" spans="1:1" x14ac:dyDescent="0.2">
      <c r="A1874" t="s">
        <v>795</v>
      </c>
    </row>
    <row r="1876" spans="1:1" x14ac:dyDescent="0.2">
      <c r="A1876" t="s">
        <v>1180</v>
      </c>
    </row>
    <row r="1878" spans="1:1" x14ac:dyDescent="0.2">
      <c r="A1878">
        <v>2.2999999999999998</v>
      </c>
    </row>
    <row r="1880" spans="1:1" x14ac:dyDescent="0.2">
      <c r="A1880" t="s">
        <v>682</v>
      </c>
    </row>
    <row r="1882" spans="1:1" x14ac:dyDescent="0.2">
      <c r="A1882" t="s">
        <v>1181</v>
      </c>
    </row>
    <row r="1884" spans="1:1" x14ac:dyDescent="0.2">
      <c r="A1884">
        <v>2.2999999999999998</v>
      </c>
    </row>
    <row r="1886" spans="1:1" x14ac:dyDescent="0.2">
      <c r="A1886" t="s">
        <v>682</v>
      </c>
    </row>
    <row r="1888" spans="1:1" x14ac:dyDescent="0.2">
      <c r="A1888" t="s">
        <v>1182</v>
      </c>
    </row>
    <row r="1890" spans="1:1" x14ac:dyDescent="0.2">
      <c r="A1890">
        <v>2.2999999999999998</v>
      </c>
    </row>
    <row r="1892" spans="1:1" x14ac:dyDescent="0.2">
      <c r="A1892" t="s">
        <v>721</v>
      </c>
    </row>
    <row r="1894" spans="1:1" x14ac:dyDescent="0.2">
      <c r="A1894" t="s">
        <v>1183</v>
      </c>
    </row>
    <row r="1896" spans="1:1" x14ac:dyDescent="0.2">
      <c r="A1896">
        <v>2.2999999999999998</v>
      </c>
    </row>
    <row r="1898" spans="1:1" x14ac:dyDescent="0.2">
      <c r="A1898" t="s">
        <v>796</v>
      </c>
    </row>
    <row r="1900" spans="1:1" x14ac:dyDescent="0.2">
      <c r="A1900" t="s">
        <v>1184</v>
      </c>
    </row>
    <row r="1902" spans="1:1" x14ac:dyDescent="0.2">
      <c r="A1902">
        <v>2.2999999999999998</v>
      </c>
    </row>
    <row r="1904" spans="1:1" x14ac:dyDescent="0.2">
      <c r="A1904" t="s">
        <v>774</v>
      </c>
    </row>
    <row r="1906" spans="1:1" x14ac:dyDescent="0.2">
      <c r="A1906" t="s">
        <v>1185</v>
      </c>
    </row>
    <row r="1908" spans="1:1" x14ac:dyDescent="0.2">
      <c r="A1908">
        <v>2.2999999999999998</v>
      </c>
    </row>
    <row r="1910" spans="1:1" x14ac:dyDescent="0.2">
      <c r="A1910" t="s">
        <v>838</v>
      </c>
    </row>
    <row r="1912" spans="1:1" x14ac:dyDescent="0.2">
      <c r="A1912" t="s">
        <v>1186</v>
      </c>
    </row>
    <row r="1914" spans="1:1" x14ac:dyDescent="0.2">
      <c r="A1914">
        <v>2.2999999999999998</v>
      </c>
    </row>
    <row r="1916" spans="1:1" x14ac:dyDescent="0.2">
      <c r="A1916" t="s">
        <v>726</v>
      </c>
    </row>
    <row r="1918" spans="1:1" x14ac:dyDescent="0.2">
      <c r="A1918" t="s">
        <v>1187</v>
      </c>
    </row>
    <row r="1920" spans="1:1" x14ac:dyDescent="0.2">
      <c r="A1920">
        <v>2.2999999999999998</v>
      </c>
    </row>
    <row r="1922" spans="1:1" x14ac:dyDescent="0.2">
      <c r="A1922" t="s">
        <v>835</v>
      </c>
    </row>
    <row r="1924" spans="1:1" x14ac:dyDescent="0.2">
      <c r="A1924" t="s">
        <v>1188</v>
      </c>
    </row>
    <row r="1926" spans="1:1" x14ac:dyDescent="0.2">
      <c r="A1926">
        <v>2.2000000000000002</v>
      </c>
    </row>
    <row r="1928" spans="1:1" x14ac:dyDescent="0.2">
      <c r="A1928" t="s">
        <v>693</v>
      </c>
    </row>
    <row r="1930" spans="1:1" x14ac:dyDescent="0.2">
      <c r="A1930" t="s">
        <v>1189</v>
      </c>
    </row>
    <row r="1932" spans="1:1" x14ac:dyDescent="0.2">
      <c r="A1932">
        <v>2.2000000000000002</v>
      </c>
    </row>
    <row r="1934" spans="1:1" x14ac:dyDescent="0.2">
      <c r="A1934" t="s">
        <v>797</v>
      </c>
    </row>
    <row r="1936" spans="1:1" x14ac:dyDescent="0.2">
      <c r="A1936" t="s">
        <v>1190</v>
      </c>
    </row>
    <row r="1938" spans="1:1" x14ac:dyDescent="0.2">
      <c r="A1938">
        <v>2.2000000000000002</v>
      </c>
    </row>
    <row r="1940" spans="1:1" x14ac:dyDescent="0.2">
      <c r="A1940" t="s">
        <v>798</v>
      </c>
    </row>
    <row r="1942" spans="1:1" x14ac:dyDescent="0.2">
      <c r="A1942" t="s">
        <v>1191</v>
      </c>
    </row>
    <row r="1944" spans="1:1" x14ac:dyDescent="0.2">
      <c r="A1944">
        <v>2.2000000000000002</v>
      </c>
    </row>
    <row r="1946" spans="1:1" x14ac:dyDescent="0.2">
      <c r="A1946" t="s">
        <v>778</v>
      </c>
    </row>
    <row r="1948" spans="1:1" x14ac:dyDescent="0.2">
      <c r="A1948" t="s">
        <v>1192</v>
      </c>
    </row>
    <row r="1950" spans="1:1" x14ac:dyDescent="0.2">
      <c r="A1950">
        <v>2.2000000000000002</v>
      </c>
    </row>
    <row r="1952" spans="1:1" x14ac:dyDescent="0.2">
      <c r="A1952" t="s">
        <v>799</v>
      </c>
    </row>
    <row r="1954" spans="1:1" x14ac:dyDescent="0.2">
      <c r="A1954" t="s">
        <v>1193</v>
      </c>
    </row>
    <row r="1956" spans="1:1" x14ac:dyDescent="0.2">
      <c r="A1956">
        <v>2.2000000000000002</v>
      </c>
    </row>
    <row r="1958" spans="1:1" x14ac:dyDescent="0.2">
      <c r="A1958" t="s">
        <v>800</v>
      </c>
    </row>
    <row r="1960" spans="1:1" x14ac:dyDescent="0.2">
      <c r="A1960" t="s">
        <v>1194</v>
      </c>
    </row>
    <row r="1962" spans="1:1" x14ac:dyDescent="0.2">
      <c r="A1962">
        <v>2.2000000000000002</v>
      </c>
    </row>
    <row r="1964" spans="1:1" x14ac:dyDescent="0.2">
      <c r="A1964" t="s">
        <v>853</v>
      </c>
    </row>
    <row r="1966" spans="1:1" x14ac:dyDescent="0.2">
      <c r="A1966" t="s">
        <v>1195</v>
      </c>
    </row>
    <row r="1968" spans="1:1" x14ac:dyDescent="0.2">
      <c r="A1968">
        <v>2.2000000000000002</v>
      </c>
    </row>
    <row r="1970" spans="1:1" x14ac:dyDescent="0.2">
      <c r="A1970" t="s">
        <v>801</v>
      </c>
    </row>
    <row r="1972" spans="1:1" x14ac:dyDescent="0.2">
      <c r="A1972" t="s">
        <v>1196</v>
      </c>
    </row>
    <row r="1974" spans="1:1" x14ac:dyDescent="0.2">
      <c r="A1974">
        <v>2.2000000000000002</v>
      </c>
    </row>
    <row r="1976" spans="1:1" x14ac:dyDescent="0.2">
      <c r="A1976" t="s">
        <v>859</v>
      </c>
    </row>
    <row r="1978" spans="1:1" x14ac:dyDescent="0.2">
      <c r="A1978" t="s">
        <v>1197</v>
      </c>
    </row>
    <row r="1980" spans="1:1" x14ac:dyDescent="0.2">
      <c r="A1980">
        <v>2.2000000000000002</v>
      </c>
    </row>
    <row r="1982" spans="1:1" x14ac:dyDescent="0.2">
      <c r="A1982" t="s">
        <v>827</v>
      </c>
    </row>
    <row r="1984" spans="1:1" x14ac:dyDescent="0.2">
      <c r="A1984" t="s">
        <v>1198</v>
      </c>
    </row>
    <row r="1986" spans="1:1" x14ac:dyDescent="0.2">
      <c r="A1986">
        <v>2.2000000000000002</v>
      </c>
    </row>
    <row r="1988" spans="1:1" x14ac:dyDescent="0.2">
      <c r="A1988" t="s">
        <v>677</v>
      </c>
    </row>
    <row r="1990" spans="1:1" x14ac:dyDescent="0.2">
      <c r="A1990" t="s">
        <v>1199</v>
      </c>
    </row>
    <row r="1992" spans="1:1" x14ac:dyDescent="0.2">
      <c r="A1992">
        <v>2.2000000000000002</v>
      </c>
    </row>
    <row r="1994" spans="1:1" x14ac:dyDescent="0.2">
      <c r="A1994" t="s">
        <v>837</v>
      </c>
    </row>
    <row r="1996" spans="1:1" x14ac:dyDescent="0.2">
      <c r="A1996" t="s">
        <v>1200</v>
      </c>
    </row>
    <row r="1998" spans="1:1" x14ac:dyDescent="0.2">
      <c r="A1998">
        <v>2.2000000000000002</v>
      </c>
    </row>
    <row r="2000" spans="1:1" x14ac:dyDescent="0.2">
      <c r="A2000" t="s">
        <v>802</v>
      </c>
    </row>
    <row r="2002" spans="1:1" x14ac:dyDescent="0.2">
      <c r="A2002" t="s">
        <v>1201</v>
      </c>
    </row>
    <row r="2004" spans="1:1" x14ac:dyDescent="0.2">
      <c r="A2004">
        <v>2.2000000000000002</v>
      </c>
    </row>
    <row r="2006" spans="1:1" x14ac:dyDescent="0.2">
      <c r="A2006" t="s">
        <v>749</v>
      </c>
    </row>
    <row r="2008" spans="1:1" x14ac:dyDescent="0.2">
      <c r="A2008" t="s">
        <v>1202</v>
      </c>
    </row>
    <row r="2010" spans="1:1" x14ac:dyDescent="0.2">
      <c r="A2010">
        <v>2.1</v>
      </c>
    </row>
    <row r="2012" spans="1:1" x14ac:dyDescent="0.2">
      <c r="A2012" t="s">
        <v>803</v>
      </c>
    </row>
    <row r="2014" spans="1:1" x14ac:dyDescent="0.2">
      <c r="A2014" t="s">
        <v>1203</v>
      </c>
    </row>
    <row r="2016" spans="1:1" x14ac:dyDescent="0.2">
      <c r="A2016">
        <v>2.1</v>
      </c>
    </row>
    <row r="2018" spans="1:1" x14ac:dyDescent="0.2">
      <c r="A2018" t="s">
        <v>750</v>
      </c>
    </row>
    <row r="2020" spans="1:1" x14ac:dyDescent="0.2">
      <c r="A2020" t="s">
        <v>1204</v>
      </c>
    </row>
    <row r="2022" spans="1:1" x14ac:dyDescent="0.2">
      <c r="A2022">
        <v>2.1</v>
      </c>
    </row>
    <row r="2024" spans="1:1" x14ac:dyDescent="0.2">
      <c r="A2024" t="s">
        <v>684</v>
      </c>
    </row>
    <row r="2026" spans="1:1" x14ac:dyDescent="0.2">
      <c r="A2026" t="s">
        <v>1205</v>
      </c>
    </row>
    <row r="2028" spans="1:1" x14ac:dyDescent="0.2">
      <c r="A2028">
        <v>2.1</v>
      </c>
    </row>
    <row r="2030" spans="1:1" x14ac:dyDescent="0.2">
      <c r="A2030" t="s">
        <v>860</v>
      </c>
    </row>
    <row r="2032" spans="1:1" x14ac:dyDescent="0.2">
      <c r="A2032" t="s">
        <v>1206</v>
      </c>
    </row>
    <row r="2034" spans="1:1" x14ac:dyDescent="0.2">
      <c r="A2034">
        <v>2.1</v>
      </c>
    </row>
    <row r="2036" spans="1:1" x14ac:dyDescent="0.2">
      <c r="A2036" t="s">
        <v>713</v>
      </c>
    </row>
    <row r="2038" spans="1:1" x14ac:dyDescent="0.2">
      <c r="A2038" t="s">
        <v>1207</v>
      </c>
    </row>
    <row r="2040" spans="1:1" x14ac:dyDescent="0.2">
      <c r="A2040">
        <v>2.1</v>
      </c>
    </row>
    <row r="2042" spans="1:1" x14ac:dyDescent="0.2">
      <c r="A2042" t="s">
        <v>861</v>
      </c>
    </row>
    <row r="2044" spans="1:1" x14ac:dyDescent="0.2">
      <c r="A2044" t="s">
        <v>1208</v>
      </c>
    </row>
    <row r="2046" spans="1:1" x14ac:dyDescent="0.2">
      <c r="A2046">
        <v>2.1</v>
      </c>
    </row>
    <row r="2048" spans="1:1" x14ac:dyDescent="0.2">
      <c r="A2048" t="s">
        <v>804</v>
      </c>
    </row>
    <row r="2050" spans="1:1" x14ac:dyDescent="0.2">
      <c r="A2050" t="s">
        <v>1209</v>
      </c>
    </row>
    <row r="2052" spans="1:1" x14ac:dyDescent="0.2">
      <c r="A2052">
        <v>2.1</v>
      </c>
    </row>
    <row r="2054" spans="1:1" x14ac:dyDescent="0.2">
      <c r="A2054" t="s">
        <v>713</v>
      </c>
    </row>
    <row r="2056" spans="1:1" x14ac:dyDescent="0.2">
      <c r="A2056" t="s">
        <v>1210</v>
      </c>
    </row>
    <row r="2058" spans="1:1" x14ac:dyDescent="0.2">
      <c r="A2058">
        <v>2.1</v>
      </c>
    </row>
    <row r="2060" spans="1:1" x14ac:dyDescent="0.2">
      <c r="A2060" t="s">
        <v>805</v>
      </c>
    </row>
    <row r="2062" spans="1:1" x14ac:dyDescent="0.2">
      <c r="A2062" t="s">
        <v>1211</v>
      </c>
    </row>
    <row r="2064" spans="1:1" x14ac:dyDescent="0.2">
      <c r="A2064">
        <v>2.1</v>
      </c>
    </row>
    <row r="2066" spans="1:1" x14ac:dyDescent="0.2">
      <c r="A2066" t="s">
        <v>806</v>
      </c>
    </row>
    <row r="2068" spans="1:1" x14ac:dyDescent="0.2">
      <c r="A2068" t="s">
        <v>1212</v>
      </c>
    </row>
    <row r="2070" spans="1:1" x14ac:dyDescent="0.2">
      <c r="A2070">
        <v>2.1</v>
      </c>
    </row>
    <row r="2072" spans="1:1" x14ac:dyDescent="0.2">
      <c r="A2072" t="s">
        <v>713</v>
      </c>
    </row>
    <row r="2074" spans="1:1" x14ac:dyDescent="0.2">
      <c r="A2074" t="s">
        <v>1213</v>
      </c>
    </row>
    <row r="2076" spans="1:1" x14ac:dyDescent="0.2">
      <c r="A2076">
        <v>2.1</v>
      </c>
    </row>
    <row r="2078" spans="1:1" x14ac:dyDescent="0.2">
      <c r="A2078" t="s">
        <v>807</v>
      </c>
    </row>
    <row r="2080" spans="1:1" x14ac:dyDescent="0.2">
      <c r="A2080" t="s">
        <v>1214</v>
      </c>
    </row>
    <row r="2082" spans="1:1" x14ac:dyDescent="0.2">
      <c r="A2082">
        <v>2.1</v>
      </c>
    </row>
    <row r="2084" spans="1:1" x14ac:dyDescent="0.2">
      <c r="A2084" t="s">
        <v>862</v>
      </c>
    </row>
    <row r="2086" spans="1:1" x14ac:dyDescent="0.2">
      <c r="A2086" t="s">
        <v>1215</v>
      </c>
    </row>
    <row r="2088" spans="1:1" x14ac:dyDescent="0.2">
      <c r="A2088">
        <v>2.1</v>
      </c>
    </row>
    <row r="2090" spans="1:1" x14ac:dyDescent="0.2">
      <c r="A2090" t="s">
        <v>721</v>
      </c>
    </row>
    <row r="2092" spans="1:1" x14ac:dyDescent="0.2">
      <c r="A2092" t="s">
        <v>1216</v>
      </c>
    </row>
    <row r="2094" spans="1:1" x14ac:dyDescent="0.2">
      <c r="A2094">
        <v>2.1</v>
      </c>
    </row>
    <row r="2096" spans="1:1" x14ac:dyDescent="0.2">
      <c r="A2096" t="s">
        <v>808</v>
      </c>
    </row>
    <row r="2098" spans="1:1" x14ac:dyDescent="0.2">
      <c r="A2098" t="s">
        <v>1217</v>
      </c>
    </row>
    <row r="2100" spans="1:1" x14ac:dyDescent="0.2">
      <c r="A2100">
        <v>2.1</v>
      </c>
    </row>
    <row r="2102" spans="1:1" x14ac:dyDescent="0.2">
      <c r="A2102" t="s">
        <v>809</v>
      </c>
    </row>
    <row r="2104" spans="1:1" x14ac:dyDescent="0.2">
      <c r="A2104" t="s">
        <v>1218</v>
      </c>
    </row>
    <row r="2106" spans="1:1" x14ac:dyDescent="0.2">
      <c r="A2106">
        <v>2.1</v>
      </c>
    </row>
    <row r="2108" spans="1:1" x14ac:dyDescent="0.2">
      <c r="A2108" t="s">
        <v>810</v>
      </c>
    </row>
    <row r="2110" spans="1:1" x14ac:dyDescent="0.2">
      <c r="A2110" t="s">
        <v>1219</v>
      </c>
    </row>
    <row r="2112" spans="1:1" x14ac:dyDescent="0.2">
      <c r="A2112">
        <v>2.1</v>
      </c>
    </row>
    <row r="2114" spans="1:1" x14ac:dyDescent="0.2">
      <c r="A2114" t="s">
        <v>811</v>
      </c>
    </row>
    <row r="2116" spans="1:1" x14ac:dyDescent="0.2">
      <c r="A2116" t="s">
        <v>1220</v>
      </c>
    </row>
    <row r="2118" spans="1:1" x14ac:dyDescent="0.2">
      <c r="A2118">
        <v>2</v>
      </c>
    </row>
    <row r="2120" spans="1:1" x14ac:dyDescent="0.2">
      <c r="A2120" t="s">
        <v>812</v>
      </c>
    </row>
    <row r="2122" spans="1:1" x14ac:dyDescent="0.2">
      <c r="A2122" t="s">
        <v>1221</v>
      </c>
    </row>
    <row r="2124" spans="1:1" x14ac:dyDescent="0.2">
      <c r="A2124">
        <v>2</v>
      </c>
    </row>
    <row r="2126" spans="1:1" x14ac:dyDescent="0.2">
      <c r="A2126" t="s">
        <v>813</v>
      </c>
    </row>
    <row r="2128" spans="1:1" x14ac:dyDescent="0.2">
      <c r="A2128" t="s">
        <v>1222</v>
      </c>
    </row>
    <row r="2130" spans="1:1" x14ac:dyDescent="0.2">
      <c r="A2130">
        <v>2</v>
      </c>
    </row>
    <row r="2132" spans="1:1" x14ac:dyDescent="0.2">
      <c r="A2132" t="s">
        <v>677</v>
      </c>
    </row>
    <row r="2134" spans="1:1" x14ac:dyDescent="0.2">
      <c r="A2134" t="s">
        <v>1223</v>
      </c>
    </row>
    <row r="2136" spans="1:1" x14ac:dyDescent="0.2">
      <c r="A2136">
        <v>2</v>
      </c>
    </row>
    <row r="2138" spans="1:1" x14ac:dyDescent="0.2">
      <c r="A2138" t="s">
        <v>677</v>
      </c>
    </row>
    <row r="2140" spans="1:1" x14ac:dyDescent="0.2">
      <c r="A2140" t="s">
        <v>1224</v>
      </c>
    </row>
    <row r="2142" spans="1:1" x14ac:dyDescent="0.2">
      <c r="A2142">
        <v>2</v>
      </c>
    </row>
    <row r="2144" spans="1:1" x14ac:dyDescent="0.2">
      <c r="A2144" t="s">
        <v>814</v>
      </c>
    </row>
    <row r="2146" spans="1:1" x14ac:dyDescent="0.2">
      <c r="A2146" t="s">
        <v>1225</v>
      </c>
    </row>
    <row r="2148" spans="1:1" x14ac:dyDescent="0.2">
      <c r="A2148">
        <v>2</v>
      </c>
    </row>
    <row r="2150" spans="1:1" x14ac:dyDescent="0.2">
      <c r="A2150" t="s">
        <v>713</v>
      </c>
    </row>
    <row r="2152" spans="1:1" x14ac:dyDescent="0.2">
      <c r="A2152" t="s">
        <v>1226</v>
      </c>
    </row>
    <row r="2154" spans="1:1" x14ac:dyDescent="0.2">
      <c r="A2154">
        <v>2</v>
      </c>
    </row>
    <row r="2156" spans="1:1" x14ac:dyDescent="0.2">
      <c r="A2156" t="s">
        <v>681</v>
      </c>
    </row>
    <row r="2158" spans="1:1" x14ac:dyDescent="0.2">
      <c r="A2158" t="s">
        <v>1227</v>
      </c>
    </row>
    <row r="2160" spans="1:1" x14ac:dyDescent="0.2">
      <c r="A2160">
        <v>2</v>
      </c>
    </row>
    <row r="2162" spans="1:1" x14ac:dyDescent="0.2">
      <c r="A2162" t="s">
        <v>682</v>
      </c>
    </row>
    <row r="2164" spans="1:1" x14ac:dyDescent="0.2">
      <c r="A2164" t="s">
        <v>1228</v>
      </c>
    </row>
    <row r="2166" spans="1:1" x14ac:dyDescent="0.2">
      <c r="A2166">
        <v>1.9</v>
      </c>
    </row>
    <row r="2168" spans="1:1" x14ac:dyDescent="0.2">
      <c r="A2168" t="s">
        <v>815</v>
      </c>
    </row>
    <row r="2170" spans="1:1" x14ac:dyDescent="0.2">
      <c r="A2170" t="s">
        <v>1229</v>
      </c>
    </row>
    <row r="2172" spans="1:1" x14ac:dyDescent="0.2">
      <c r="A2172">
        <v>1.9</v>
      </c>
    </row>
    <row r="2174" spans="1:1" x14ac:dyDescent="0.2">
      <c r="A2174" t="s">
        <v>816</v>
      </c>
    </row>
    <row r="2176" spans="1:1" x14ac:dyDescent="0.2">
      <c r="A2176" t="s">
        <v>1230</v>
      </c>
    </row>
    <row r="2178" spans="1:1" x14ac:dyDescent="0.2">
      <c r="A2178">
        <v>1.9</v>
      </c>
    </row>
    <row r="2180" spans="1:1" x14ac:dyDescent="0.2">
      <c r="A2180" t="s">
        <v>817</v>
      </c>
    </row>
    <row r="2182" spans="1:1" x14ac:dyDescent="0.2">
      <c r="A2182" t="s">
        <v>1231</v>
      </c>
    </row>
    <row r="2184" spans="1:1" x14ac:dyDescent="0.2">
      <c r="A2184">
        <v>1.9</v>
      </c>
    </row>
    <row r="2186" spans="1:1" x14ac:dyDescent="0.2">
      <c r="A2186" t="s">
        <v>817</v>
      </c>
    </row>
    <row r="2188" spans="1:1" x14ac:dyDescent="0.2">
      <c r="A2188" t="s">
        <v>1232</v>
      </c>
    </row>
    <row r="2190" spans="1:1" x14ac:dyDescent="0.2">
      <c r="A2190">
        <v>1.9</v>
      </c>
    </row>
    <row r="2192" spans="1:1" x14ac:dyDescent="0.2">
      <c r="A2192" t="s">
        <v>722</v>
      </c>
    </row>
    <row r="2194" spans="1:1" x14ac:dyDescent="0.2">
      <c r="A2194" t="s">
        <v>1233</v>
      </c>
    </row>
    <row r="2196" spans="1:1" x14ac:dyDescent="0.2">
      <c r="A2196">
        <v>1.9</v>
      </c>
    </row>
    <row r="2198" spans="1:1" x14ac:dyDescent="0.2">
      <c r="A2198" t="s">
        <v>713</v>
      </c>
    </row>
    <row r="2200" spans="1:1" x14ac:dyDescent="0.2">
      <c r="A2200" t="s">
        <v>1234</v>
      </c>
    </row>
    <row r="2202" spans="1:1" x14ac:dyDescent="0.2">
      <c r="A2202">
        <v>1.9</v>
      </c>
    </row>
    <row r="2204" spans="1:1" x14ac:dyDescent="0.2">
      <c r="A2204" t="s">
        <v>713</v>
      </c>
    </row>
    <row r="2206" spans="1:1" x14ac:dyDescent="0.2">
      <c r="A2206" t="s">
        <v>1235</v>
      </c>
    </row>
    <row r="2208" spans="1:1" x14ac:dyDescent="0.2">
      <c r="A2208">
        <v>1.9</v>
      </c>
    </row>
    <row r="2210" spans="1:1" x14ac:dyDescent="0.2">
      <c r="A2210" t="s">
        <v>818</v>
      </c>
    </row>
    <row r="2212" spans="1:1" x14ac:dyDescent="0.2">
      <c r="A2212" t="s">
        <v>1236</v>
      </c>
    </row>
    <row r="2214" spans="1:1" x14ac:dyDescent="0.2">
      <c r="A2214">
        <v>1.9</v>
      </c>
    </row>
    <row r="2216" spans="1:1" x14ac:dyDescent="0.2">
      <c r="A2216" t="s">
        <v>819</v>
      </c>
    </row>
    <row r="2218" spans="1:1" x14ac:dyDescent="0.2">
      <c r="A2218" t="s">
        <v>1237</v>
      </c>
    </row>
    <row r="2220" spans="1:1" x14ac:dyDescent="0.2">
      <c r="A2220">
        <v>1.9</v>
      </c>
    </row>
    <row r="2222" spans="1:1" x14ac:dyDescent="0.2">
      <c r="A2222" t="s">
        <v>714</v>
      </c>
    </row>
    <row r="2224" spans="1:1" x14ac:dyDescent="0.2">
      <c r="A2224" t="s">
        <v>1238</v>
      </c>
    </row>
    <row r="2226" spans="1:1" x14ac:dyDescent="0.2">
      <c r="A2226">
        <v>1.9</v>
      </c>
    </row>
    <row r="2228" spans="1:1" x14ac:dyDescent="0.2">
      <c r="A2228" t="s">
        <v>820</v>
      </c>
    </row>
    <row r="2230" spans="1:1" x14ac:dyDescent="0.2">
      <c r="A2230" t="s">
        <v>1239</v>
      </c>
    </row>
    <row r="2232" spans="1:1" x14ac:dyDescent="0.2">
      <c r="A2232">
        <v>1.9</v>
      </c>
    </row>
    <row r="2234" spans="1:1" x14ac:dyDescent="0.2">
      <c r="A2234" t="s">
        <v>775</v>
      </c>
    </row>
    <row r="2236" spans="1:1" x14ac:dyDescent="0.2">
      <c r="A2236" t="s">
        <v>1240</v>
      </c>
    </row>
    <row r="2238" spans="1:1" x14ac:dyDescent="0.2">
      <c r="A2238">
        <v>1.9</v>
      </c>
    </row>
    <row r="2240" spans="1:1" x14ac:dyDescent="0.2">
      <c r="A2240" t="s">
        <v>843</v>
      </c>
    </row>
    <row r="2242" spans="1:1" x14ac:dyDescent="0.2">
      <c r="A2242" t="s">
        <v>1241</v>
      </c>
    </row>
    <row r="2244" spans="1:1" x14ac:dyDescent="0.2">
      <c r="A2244">
        <v>1.8</v>
      </c>
    </row>
    <row r="2246" spans="1:1" x14ac:dyDescent="0.2">
      <c r="A2246" t="s">
        <v>677</v>
      </c>
    </row>
    <row r="2248" spans="1:1" x14ac:dyDescent="0.2">
      <c r="A2248" t="s">
        <v>1242</v>
      </c>
    </row>
    <row r="2250" spans="1:1" x14ac:dyDescent="0.2">
      <c r="A2250">
        <v>1.8</v>
      </c>
    </row>
    <row r="2252" spans="1:1" x14ac:dyDescent="0.2">
      <c r="A2252" t="s">
        <v>767</v>
      </c>
    </row>
    <row r="2254" spans="1:1" x14ac:dyDescent="0.2">
      <c r="A2254" t="s">
        <v>1243</v>
      </c>
    </row>
    <row r="2256" spans="1:1" x14ac:dyDescent="0.2">
      <c r="A2256">
        <v>1.8</v>
      </c>
    </row>
    <row r="2258" spans="1:1" x14ac:dyDescent="0.2">
      <c r="A2258" t="s">
        <v>767</v>
      </c>
    </row>
    <row r="2260" spans="1:1" x14ac:dyDescent="0.2">
      <c r="A2260" t="s">
        <v>1244</v>
      </c>
    </row>
    <row r="2262" spans="1:1" x14ac:dyDescent="0.2">
      <c r="A2262">
        <v>1.8</v>
      </c>
    </row>
    <row r="2264" spans="1:1" x14ac:dyDescent="0.2">
      <c r="A2264" t="s">
        <v>767</v>
      </c>
    </row>
    <row r="2266" spans="1:1" x14ac:dyDescent="0.2">
      <c r="A2266" t="s">
        <v>1245</v>
      </c>
    </row>
    <row r="2268" spans="1:1" x14ac:dyDescent="0.2">
      <c r="A2268">
        <v>1.8</v>
      </c>
    </row>
    <row r="2270" spans="1:1" x14ac:dyDescent="0.2">
      <c r="A2270" t="s">
        <v>703</v>
      </c>
    </row>
    <row r="2272" spans="1:1" x14ac:dyDescent="0.2">
      <c r="A2272" t="s">
        <v>1246</v>
      </c>
    </row>
    <row r="2274" spans="1:1" x14ac:dyDescent="0.2">
      <c r="A2274">
        <v>1.8</v>
      </c>
    </row>
    <row r="2276" spans="1:1" x14ac:dyDescent="0.2">
      <c r="A2276" t="s">
        <v>821</v>
      </c>
    </row>
    <row r="2278" spans="1:1" x14ac:dyDescent="0.2">
      <c r="A2278" t="s">
        <v>1247</v>
      </c>
    </row>
    <row r="2280" spans="1:1" x14ac:dyDescent="0.2">
      <c r="A2280">
        <v>1.8</v>
      </c>
    </row>
    <row r="2282" spans="1:1" x14ac:dyDescent="0.2">
      <c r="A2282" t="s">
        <v>822</v>
      </c>
    </row>
    <row r="2284" spans="1:1" x14ac:dyDescent="0.2">
      <c r="A2284" t="s">
        <v>1248</v>
      </c>
    </row>
    <row r="2286" spans="1:1" x14ac:dyDescent="0.2">
      <c r="A2286">
        <v>1.8</v>
      </c>
    </row>
    <row r="2288" spans="1:1" x14ac:dyDescent="0.2">
      <c r="A2288" t="s">
        <v>703</v>
      </c>
    </row>
    <row r="2290" spans="1:1" x14ac:dyDescent="0.2">
      <c r="A2290" t="s">
        <v>1249</v>
      </c>
    </row>
    <row r="2292" spans="1:1" x14ac:dyDescent="0.2">
      <c r="A2292">
        <v>1.8</v>
      </c>
    </row>
    <row r="2294" spans="1:1" x14ac:dyDescent="0.2">
      <c r="A2294" t="s">
        <v>809</v>
      </c>
    </row>
    <row r="2296" spans="1:1" x14ac:dyDescent="0.2">
      <c r="A2296" t="s">
        <v>1250</v>
      </c>
    </row>
    <row r="2298" spans="1:1" x14ac:dyDescent="0.2">
      <c r="A2298">
        <v>1.8</v>
      </c>
    </row>
    <row r="2300" spans="1:1" x14ac:dyDescent="0.2">
      <c r="A2300" t="s">
        <v>721</v>
      </c>
    </row>
    <row r="2302" spans="1:1" x14ac:dyDescent="0.2">
      <c r="A2302" t="s">
        <v>1251</v>
      </c>
    </row>
    <row r="2304" spans="1:1" x14ac:dyDescent="0.2">
      <c r="A2304">
        <v>1.8</v>
      </c>
    </row>
    <row r="2306" spans="1:1" x14ac:dyDescent="0.2">
      <c r="A2306" t="s">
        <v>721</v>
      </c>
    </row>
    <row r="2308" spans="1:1" x14ac:dyDescent="0.2">
      <c r="A2308" t="s">
        <v>1252</v>
      </c>
    </row>
    <row r="2310" spans="1:1" x14ac:dyDescent="0.2">
      <c r="A2310">
        <v>1.8</v>
      </c>
    </row>
    <row r="2312" spans="1:1" x14ac:dyDescent="0.2">
      <c r="A2312" t="s">
        <v>798</v>
      </c>
    </row>
    <row r="2314" spans="1:1" x14ac:dyDescent="0.2">
      <c r="A2314" t="s">
        <v>1253</v>
      </c>
    </row>
    <row r="2316" spans="1:1" x14ac:dyDescent="0.2">
      <c r="A2316">
        <v>1.8</v>
      </c>
    </row>
    <row r="2318" spans="1:1" x14ac:dyDescent="0.2">
      <c r="A2318" t="s">
        <v>677</v>
      </c>
    </row>
    <row r="2320" spans="1:1" x14ac:dyDescent="0.2">
      <c r="A2320" t="s">
        <v>1254</v>
      </c>
    </row>
    <row r="2322" spans="1:1" x14ac:dyDescent="0.2">
      <c r="A2322">
        <v>1.8</v>
      </c>
    </row>
    <row r="2324" spans="1:1" x14ac:dyDescent="0.2">
      <c r="A2324" t="s">
        <v>863</v>
      </c>
    </row>
    <row r="2326" spans="1:1" x14ac:dyDescent="0.2">
      <c r="A2326" t="s">
        <v>1255</v>
      </c>
    </row>
    <row r="2328" spans="1:1" x14ac:dyDescent="0.2">
      <c r="A2328">
        <v>1.8</v>
      </c>
    </row>
    <row r="2330" spans="1:1" x14ac:dyDescent="0.2">
      <c r="A2330" t="s">
        <v>669</v>
      </c>
    </row>
    <row r="2332" spans="1:1" x14ac:dyDescent="0.2">
      <c r="A2332" t="s">
        <v>1256</v>
      </c>
    </row>
    <row r="2334" spans="1:1" x14ac:dyDescent="0.2">
      <c r="A2334">
        <v>1.8</v>
      </c>
    </row>
    <row r="2336" spans="1:1" x14ac:dyDescent="0.2">
      <c r="A2336" t="s">
        <v>703</v>
      </c>
    </row>
    <row r="2338" spans="1:1" x14ac:dyDescent="0.2">
      <c r="A2338" t="s">
        <v>1257</v>
      </c>
    </row>
    <row r="2340" spans="1:1" x14ac:dyDescent="0.2">
      <c r="A2340">
        <v>1.8</v>
      </c>
    </row>
    <row r="2342" spans="1:1" x14ac:dyDescent="0.2">
      <c r="A2342" t="s">
        <v>703</v>
      </c>
    </row>
    <row r="2344" spans="1:1" x14ac:dyDescent="0.2">
      <c r="A2344" t="s">
        <v>1258</v>
      </c>
    </row>
    <row r="2346" spans="1:1" x14ac:dyDescent="0.2">
      <c r="A2346">
        <v>1.8</v>
      </c>
    </row>
    <row r="2348" spans="1:1" x14ac:dyDescent="0.2">
      <c r="A2348" t="s">
        <v>823</v>
      </c>
    </row>
    <row r="2350" spans="1:1" x14ac:dyDescent="0.2">
      <c r="A2350" t="s">
        <v>1259</v>
      </c>
    </row>
    <row r="2352" spans="1:1" x14ac:dyDescent="0.2">
      <c r="A2352">
        <v>1.8</v>
      </c>
    </row>
    <row r="2354" spans="1:1" x14ac:dyDescent="0.2">
      <c r="A2354" t="s">
        <v>726</v>
      </c>
    </row>
    <row r="2356" spans="1:1" x14ac:dyDescent="0.2">
      <c r="A2356" t="s">
        <v>1260</v>
      </c>
    </row>
    <row r="2358" spans="1:1" x14ac:dyDescent="0.2">
      <c r="A2358">
        <v>1.8</v>
      </c>
    </row>
    <row r="2360" spans="1:1" x14ac:dyDescent="0.2">
      <c r="A2360" t="s">
        <v>824</v>
      </c>
    </row>
    <row r="2362" spans="1:1" x14ac:dyDescent="0.2">
      <c r="A2362" t="s">
        <v>1261</v>
      </c>
    </row>
    <row r="2364" spans="1:1" x14ac:dyDescent="0.2">
      <c r="A2364">
        <v>1.8</v>
      </c>
    </row>
    <row r="2366" spans="1:1" x14ac:dyDescent="0.2">
      <c r="A2366" t="s">
        <v>828</v>
      </c>
    </row>
    <row r="2368" spans="1:1" x14ac:dyDescent="0.2">
      <c r="A2368" t="s">
        <v>1262</v>
      </c>
    </row>
    <row r="2370" spans="1:1" x14ac:dyDescent="0.2">
      <c r="A2370">
        <v>1.7</v>
      </c>
    </row>
    <row r="2372" spans="1:1" x14ac:dyDescent="0.2">
      <c r="A2372" t="s">
        <v>864</v>
      </c>
    </row>
    <row r="2374" spans="1:1" x14ac:dyDescent="0.2">
      <c r="A2374" t="s">
        <v>1263</v>
      </c>
    </row>
    <row r="2376" spans="1:1" x14ac:dyDescent="0.2">
      <c r="A2376">
        <v>1.7</v>
      </c>
    </row>
    <row r="2378" spans="1:1" x14ac:dyDescent="0.2">
      <c r="A2378" t="s">
        <v>681</v>
      </c>
    </row>
    <row r="2380" spans="1:1" x14ac:dyDescent="0.2">
      <c r="A2380" t="s">
        <v>1264</v>
      </c>
    </row>
    <row r="2382" spans="1:1" x14ac:dyDescent="0.2">
      <c r="A2382">
        <v>1.7</v>
      </c>
    </row>
    <row r="2384" spans="1:1" x14ac:dyDescent="0.2">
      <c r="A2384" t="s">
        <v>865</v>
      </c>
    </row>
    <row r="2386" spans="1:1" x14ac:dyDescent="0.2">
      <c r="A2386" t="s">
        <v>1265</v>
      </c>
    </row>
    <row r="2388" spans="1:1" x14ac:dyDescent="0.2">
      <c r="A2388">
        <v>1.7</v>
      </c>
    </row>
    <row r="2390" spans="1:1" x14ac:dyDescent="0.2">
      <c r="A2390" t="s">
        <v>825</v>
      </c>
    </row>
    <row r="2392" spans="1:1" x14ac:dyDescent="0.2">
      <c r="A2392" t="s">
        <v>1266</v>
      </c>
    </row>
    <row r="2394" spans="1:1" x14ac:dyDescent="0.2">
      <c r="A2394">
        <v>1.7</v>
      </c>
    </row>
    <row r="2396" spans="1:1" x14ac:dyDescent="0.2">
      <c r="A2396" t="s">
        <v>759</v>
      </c>
    </row>
    <row r="2398" spans="1:1" x14ac:dyDescent="0.2">
      <c r="A2398" t="s">
        <v>1267</v>
      </c>
    </row>
    <row r="2400" spans="1:1" x14ac:dyDescent="0.2">
      <c r="A2400">
        <v>1.7</v>
      </c>
    </row>
    <row r="2402" spans="1:1" x14ac:dyDescent="0.2">
      <c r="A2402" t="s">
        <v>866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U128"/>
  <sheetViews>
    <sheetView workbookViewId="0">
      <pane xSplit="1" ySplit="9" topLeftCell="B100" activePane="bottomRight" state="frozen"/>
      <selection activeCell="K23" sqref="K23"/>
      <selection pane="topRight" activeCell="K23" sqref="K23"/>
      <selection pane="bottomLeft" activeCell="K23" sqref="K23"/>
      <selection pane="bottomRight" activeCell="B119" sqref="B119"/>
    </sheetView>
  </sheetViews>
  <sheetFormatPr defaultColWidth="10.6640625" defaultRowHeight="15" x14ac:dyDescent="0.2"/>
  <cols>
    <col min="1" max="1" width="10.6640625" style="5"/>
    <col min="2" max="15" width="10.6640625" style="6"/>
    <col min="16" max="18" width="10.6640625" style="134"/>
    <col min="19" max="16384" width="10.6640625" style="5"/>
  </cols>
  <sheetData>
    <row r="1" spans="1:18" x14ac:dyDescent="0.2">
      <c r="A1" s="2" t="s">
        <v>1</v>
      </c>
      <c r="B1" s="3"/>
      <c r="C1" s="3"/>
      <c r="D1" s="3"/>
      <c r="E1" s="3"/>
      <c r="F1" s="3"/>
      <c r="G1" s="3"/>
      <c r="H1" s="3"/>
      <c r="I1" s="3"/>
      <c r="J1" s="3"/>
      <c r="K1" s="3"/>
      <c r="L1" s="3"/>
      <c r="M1" s="3"/>
      <c r="N1" s="3"/>
      <c r="O1" s="3"/>
      <c r="P1" s="133"/>
      <c r="Q1" s="133"/>
      <c r="R1" s="133"/>
    </row>
    <row r="2" spans="1:18" x14ac:dyDescent="0.2">
      <c r="M2" s="7"/>
    </row>
    <row r="3" spans="1:18" ht="15.75" thickBot="1" x14ac:dyDescent="0.25"/>
    <row r="4" spans="1:18" ht="24.95" customHeight="1" thickTop="1" x14ac:dyDescent="0.2">
      <c r="A4" s="234" t="s">
        <v>2</v>
      </c>
      <c r="B4" s="235"/>
      <c r="C4" s="235"/>
      <c r="D4" s="235"/>
      <c r="E4" s="235"/>
      <c r="F4" s="235"/>
      <c r="G4" s="235"/>
      <c r="H4" s="235"/>
      <c r="I4" s="235"/>
      <c r="J4" s="235"/>
      <c r="K4" s="235"/>
      <c r="L4" s="235"/>
      <c r="M4" s="235"/>
      <c r="N4" s="235"/>
      <c r="O4" s="235"/>
      <c r="P4" s="235"/>
      <c r="Q4" s="235"/>
      <c r="R4" s="236"/>
    </row>
    <row r="5" spans="1:18" ht="15.75" x14ac:dyDescent="0.2">
      <c r="A5" s="163"/>
      <c r="B5" s="9"/>
      <c r="C5" s="9"/>
      <c r="D5" s="9"/>
      <c r="E5" s="9"/>
      <c r="F5" s="9"/>
      <c r="G5" s="9"/>
      <c r="H5" s="9"/>
      <c r="I5" s="9"/>
      <c r="J5" s="9"/>
      <c r="K5" s="9"/>
      <c r="L5" s="9"/>
      <c r="M5" s="9"/>
      <c r="N5" s="9"/>
      <c r="O5" s="9"/>
      <c r="P5" s="135"/>
      <c r="Q5" s="135"/>
      <c r="R5" s="164"/>
    </row>
    <row r="6" spans="1:18" ht="15.75" x14ac:dyDescent="0.2">
      <c r="A6" s="163"/>
      <c r="B6" s="11" t="s">
        <v>3</v>
      </c>
      <c r="C6" s="11" t="s">
        <v>4</v>
      </c>
      <c r="D6" s="11" t="s">
        <v>5</v>
      </c>
      <c r="E6" s="11"/>
      <c r="F6" s="11" t="s">
        <v>6</v>
      </c>
      <c r="G6" s="12" t="s">
        <v>7</v>
      </c>
      <c r="H6" s="13" t="s">
        <v>8</v>
      </c>
      <c r="I6" s="11" t="s">
        <v>9</v>
      </c>
      <c r="J6" s="11" t="s">
        <v>10</v>
      </c>
      <c r="K6" s="11" t="s">
        <v>11</v>
      </c>
      <c r="L6" s="11" t="s">
        <v>12</v>
      </c>
      <c r="M6" s="11" t="s">
        <v>13</v>
      </c>
      <c r="N6" s="11" t="s">
        <v>14</v>
      </c>
      <c r="O6" s="11" t="s">
        <v>15</v>
      </c>
      <c r="P6" s="11" t="s">
        <v>16</v>
      </c>
      <c r="Q6" s="11" t="s">
        <v>17</v>
      </c>
      <c r="R6" s="165" t="s">
        <v>18</v>
      </c>
    </row>
    <row r="7" spans="1:18" ht="48" customHeight="1" x14ac:dyDescent="0.2">
      <c r="A7" s="163"/>
      <c r="B7" s="237" t="s">
        <v>1305</v>
      </c>
      <c r="C7" s="238"/>
      <c r="D7" s="238"/>
      <c r="E7" s="238"/>
      <c r="F7" s="238"/>
      <c r="G7" s="239"/>
      <c r="H7" s="240" t="s">
        <v>19</v>
      </c>
      <c r="I7" s="238"/>
      <c r="J7" s="239"/>
      <c r="K7" s="237" t="s">
        <v>66</v>
      </c>
      <c r="L7" s="237"/>
      <c r="M7" s="237"/>
      <c r="N7" s="237"/>
      <c r="O7" s="241"/>
      <c r="P7" s="240" t="s">
        <v>20</v>
      </c>
      <c r="Q7" s="242"/>
      <c r="R7" s="243"/>
    </row>
    <row r="8" spans="1:18" ht="48" customHeight="1" x14ac:dyDescent="0.2">
      <c r="A8" s="163"/>
      <c r="B8" s="237" t="s">
        <v>68</v>
      </c>
      <c r="C8" s="237"/>
      <c r="D8" s="237"/>
      <c r="E8" s="237" t="s">
        <v>69</v>
      </c>
      <c r="F8" s="237"/>
      <c r="G8" s="241"/>
      <c r="H8" s="153"/>
      <c r="I8" s="151"/>
      <c r="J8" s="152"/>
      <c r="K8" s="154"/>
      <c r="L8" s="154"/>
      <c r="M8" s="154"/>
      <c r="N8" s="154"/>
      <c r="O8" s="155"/>
      <c r="P8" s="150"/>
      <c r="Q8" s="156"/>
      <c r="R8" s="166"/>
    </row>
    <row r="9" spans="1:18" s="20" customFormat="1" ht="30.95" customHeight="1" x14ac:dyDescent="0.2">
      <c r="A9" s="167"/>
      <c r="B9" s="16" t="s">
        <v>21</v>
      </c>
      <c r="C9" s="70" t="s">
        <v>22</v>
      </c>
      <c r="D9" s="16" t="s">
        <v>23</v>
      </c>
      <c r="E9" s="16" t="s">
        <v>21</v>
      </c>
      <c r="F9" s="70" t="s">
        <v>22</v>
      </c>
      <c r="G9" s="16" t="s">
        <v>23</v>
      </c>
      <c r="H9" s="19" t="s">
        <v>22</v>
      </c>
      <c r="I9" s="16" t="s">
        <v>23</v>
      </c>
      <c r="J9" s="18" t="s">
        <v>25</v>
      </c>
      <c r="K9" s="16" t="s">
        <v>21</v>
      </c>
      <c r="L9" s="16" t="s">
        <v>22</v>
      </c>
      <c r="M9" s="16" t="s">
        <v>23</v>
      </c>
      <c r="N9" s="17" t="s">
        <v>24</v>
      </c>
      <c r="O9" s="18" t="s">
        <v>25</v>
      </c>
      <c r="P9" s="136" t="s">
        <v>22</v>
      </c>
      <c r="Q9" s="137" t="s">
        <v>23</v>
      </c>
      <c r="R9" s="168" t="s">
        <v>25</v>
      </c>
    </row>
    <row r="10" spans="1:18" s="20" customFormat="1" ht="15" customHeight="1" x14ac:dyDescent="0.2">
      <c r="A10" s="169">
        <v>1910</v>
      </c>
      <c r="B10" s="138"/>
      <c r="C10" s="125"/>
      <c r="D10" s="124"/>
      <c r="E10" s="124"/>
      <c r="F10" s="126"/>
      <c r="G10" s="127"/>
      <c r="H10" s="128"/>
      <c r="I10" s="124"/>
      <c r="J10" s="127"/>
      <c r="K10" s="124"/>
      <c r="L10" s="124"/>
      <c r="M10" s="124"/>
      <c r="N10" s="126"/>
      <c r="O10" s="127"/>
      <c r="P10" s="138"/>
      <c r="Q10" s="139"/>
      <c r="R10" s="170"/>
    </row>
    <row r="11" spans="1:18" s="20" customFormat="1" ht="15" customHeight="1" x14ac:dyDescent="0.2">
      <c r="A11" s="169">
        <v>1911</v>
      </c>
      <c r="B11" s="138"/>
      <c r="C11" s="125"/>
      <c r="D11" s="124"/>
      <c r="E11" s="124"/>
      <c r="F11" s="126"/>
      <c r="G11" s="127"/>
      <c r="H11" s="128"/>
      <c r="I11" s="124"/>
      <c r="J11" s="127"/>
      <c r="K11" s="124"/>
      <c r="L11" s="124"/>
      <c r="M11" s="124"/>
      <c r="N11" s="126"/>
      <c r="O11" s="127"/>
      <c r="P11" s="138"/>
      <c r="Q11" s="139"/>
      <c r="R11" s="170"/>
    </row>
    <row r="12" spans="1:18" s="20" customFormat="1" ht="15" customHeight="1" x14ac:dyDescent="0.2">
      <c r="A12" s="169">
        <v>1912</v>
      </c>
      <c r="B12" s="138"/>
      <c r="C12" s="125"/>
      <c r="D12" s="124"/>
      <c r="E12" s="124"/>
      <c r="F12" s="126"/>
      <c r="G12" s="127"/>
      <c r="H12" s="128"/>
      <c r="I12" s="124"/>
      <c r="J12" s="127"/>
      <c r="K12" s="124"/>
      <c r="L12" s="124"/>
      <c r="M12" s="124"/>
      <c r="N12" s="126"/>
      <c r="O12" s="127"/>
      <c r="P12" s="138"/>
      <c r="Q12" s="139"/>
      <c r="R12" s="170"/>
    </row>
    <row r="13" spans="1:18" s="20" customFormat="1" ht="15" customHeight="1" x14ac:dyDescent="0.2">
      <c r="A13" s="171">
        <v>1913</v>
      </c>
      <c r="B13" s="157"/>
      <c r="C13" s="129"/>
      <c r="D13" s="129"/>
      <c r="E13" s="129"/>
      <c r="F13" s="22"/>
      <c r="G13" s="23"/>
      <c r="H13" s="24"/>
      <c r="I13" s="22"/>
      <c r="J13" s="23"/>
      <c r="K13" s="21"/>
      <c r="L13" s="22"/>
      <c r="M13" s="22"/>
      <c r="N13" s="22"/>
      <c r="O13" s="23"/>
      <c r="P13" s="129"/>
      <c r="Q13" s="129"/>
      <c r="R13" s="172"/>
    </row>
    <row r="14" spans="1:18" s="20" customFormat="1" ht="15" customHeight="1" x14ac:dyDescent="0.2">
      <c r="A14" s="171">
        <v>1914</v>
      </c>
      <c r="B14" s="157"/>
      <c r="C14" s="129"/>
      <c r="D14" s="129"/>
      <c r="E14" s="129"/>
      <c r="F14" s="22"/>
      <c r="G14" s="23"/>
      <c r="H14" s="24"/>
      <c r="I14" s="22"/>
      <c r="J14" s="23"/>
      <c r="K14" s="21"/>
      <c r="L14" s="22"/>
      <c r="M14" s="22"/>
      <c r="N14" s="22"/>
      <c r="O14" s="23"/>
      <c r="P14" s="129"/>
      <c r="Q14" s="129"/>
      <c r="R14" s="173"/>
    </row>
    <row r="15" spans="1:18" s="20" customFormat="1" ht="15" customHeight="1" x14ac:dyDescent="0.2">
      <c r="A15" s="171">
        <v>1915</v>
      </c>
      <c r="B15" s="157"/>
      <c r="C15" s="129"/>
      <c r="D15" s="129"/>
      <c r="E15" s="129"/>
      <c r="F15" s="22"/>
      <c r="G15" s="23"/>
      <c r="H15" s="24"/>
      <c r="I15" s="22"/>
      <c r="J15" s="23"/>
      <c r="K15" s="21"/>
      <c r="L15" s="22"/>
      <c r="M15" s="22"/>
      <c r="N15" s="22"/>
      <c r="O15" s="23"/>
      <c r="P15" s="129"/>
      <c r="Q15" s="129"/>
      <c r="R15" s="173"/>
    </row>
    <row r="16" spans="1:18" s="20" customFormat="1" ht="15" customHeight="1" x14ac:dyDescent="0.2">
      <c r="A16" s="171">
        <v>1916</v>
      </c>
      <c r="B16" s="157"/>
      <c r="C16" s="129"/>
      <c r="D16" s="129"/>
      <c r="E16" s="129"/>
      <c r="F16" s="22"/>
      <c r="G16" s="23"/>
      <c r="H16" s="27">
        <v>0.38123857466074784</v>
      </c>
      <c r="I16" s="22">
        <v>0.21032349350707746</v>
      </c>
      <c r="J16" s="23">
        <f>H16-I16</f>
        <v>0.17091508115367038</v>
      </c>
      <c r="K16" s="21"/>
      <c r="L16" s="22"/>
      <c r="M16" s="22"/>
      <c r="N16" s="22"/>
      <c r="O16" s="23"/>
      <c r="P16" s="129"/>
      <c r="Q16" s="129"/>
      <c r="R16" s="173"/>
    </row>
    <row r="17" spans="1:18" s="20" customFormat="1" ht="15" customHeight="1" x14ac:dyDescent="0.2">
      <c r="A17" s="171">
        <v>1917</v>
      </c>
      <c r="B17" s="129">
        <f>DataFA1!D9</f>
        <v>0.79775077434062602</v>
      </c>
      <c r="C17" s="129">
        <f>DataFA1!H9</f>
        <v>0.41828889947670506</v>
      </c>
      <c r="D17" s="129">
        <f>DataFA1!O9</f>
        <v>0.21467218472354449</v>
      </c>
      <c r="E17" s="129">
        <f>DataFA1!C9</f>
        <v>0.78244889555502373</v>
      </c>
      <c r="F17" s="22">
        <f>DataFA1!G9</f>
        <v>0.40500921236872722</v>
      </c>
      <c r="G17" s="23">
        <f>DataFA1!N9</f>
        <v>0.21276308729101739</v>
      </c>
      <c r="H17" s="27">
        <v>0.35582571615570979</v>
      </c>
      <c r="I17" s="22">
        <v>0.1930617677130195</v>
      </c>
      <c r="J17" s="23">
        <f>H17-I17</f>
        <v>0.16276394844269029</v>
      </c>
      <c r="K17" s="22"/>
      <c r="L17" s="22"/>
      <c r="M17" s="22"/>
      <c r="N17" s="22"/>
      <c r="O17" s="23"/>
      <c r="P17" s="129"/>
      <c r="Q17" s="129"/>
      <c r="R17" s="173"/>
    </row>
    <row r="18" spans="1:18" s="20" customFormat="1" ht="15" customHeight="1" x14ac:dyDescent="0.2">
      <c r="A18" s="171">
        <v>1918</v>
      </c>
      <c r="B18" s="129">
        <f>DataFA1!D10</f>
        <v>0.80023296255049992</v>
      </c>
      <c r="C18" s="129">
        <f>DataFA1!H10</f>
        <v>0.38325193946015385</v>
      </c>
      <c r="D18" s="129">
        <f>DataFA1!O10</f>
        <v>0.16918965478845352</v>
      </c>
      <c r="E18" s="129">
        <f>DataFA1!C10</f>
        <v>0.78504868306442177</v>
      </c>
      <c r="F18" s="22">
        <f>DataFA1!G10</f>
        <v>0.37010671004845153</v>
      </c>
      <c r="G18" s="23">
        <f>DataFA1!N10</f>
        <v>0.16713488049278025</v>
      </c>
      <c r="H18" s="27">
        <v>0.36796973063664856</v>
      </c>
      <c r="I18" s="22">
        <v>0.2001935012818723</v>
      </c>
      <c r="J18" s="23">
        <f t="shared" ref="J18:J76" si="0">H18-I18</f>
        <v>0.16777622935477626</v>
      </c>
      <c r="K18" s="22"/>
      <c r="L18" s="22"/>
      <c r="M18" s="22"/>
      <c r="N18" s="22"/>
      <c r="O18" s="23"/>
      <c r="P18" s="129"/>
      <c r="Q18" s="129"/>
      <c r="R18" s="173"/>
    </row>
    <row r="19" spans="1:18" s="20" customFormat="1" ht="15" customHeight="1" x14ac:dyDescent="0.2">
      <c r="A19" s="171">
        <v>1919</v>
      </c>
      <c r="B19" s="129">
        <f>DataFA1!D11</f>
        <v>0.81383531537251286</v>
      </c>
      <c r="C19" s="129">
        <f>DataFA1!H11</f>
        <v>0.4120219965434932</v>
      </c>
      <c r="D19" s="129">
        <f>DataFA1!O11</f>
        <v>0.17661199238271594</v>
      </c>
      <c r="E19" s="129">
        <f>DataFA1!C11</f>
        <v>0.80016989377008851</v>
      </c>
      <c r="F19" s="22">
        <f>DataFA1!G11</f>
        <v>0.39966072241662087</v>
      </c>
      <c r="G19" s="23">
        <f>DataFA1!N11</f>
        <v>0.17445598522589123</v>
      </c>
      <c r="H19" s="27">
        <v>0.39929102418218571</v>
      </c>
      <c r="I19" s="22">
        <v>0.22391072618485405</v>
      </c>
      <c r="J19" s="23">
        <f t="shared" si="0"/>
        <v>0.17538029799733165</v>
      </c>
      <c r="K19" s="22"/>
      <c r="L19" s="22"/>
      <c r="M19" s="22"/>
      <c r="N19" s="22"/>
      <c r="O19" s="23"/>
      <c r="P19" s="129"/>
      <c r="Q19" s="129"/>
      <c r="R19" s="173"/>
    </row>
    <row r="20" spans="1:18" s="20" customFormat="1" ht="15" customHeight="1" x14ac:dyDescent="0.2">
      <c r="A20" s="174">
        <v>1920</v>
      </c>
      <c r="B20" s="130">
        <f>DataFA1!D12</f>
        <v>0.79603579052215745</v>
      </c>
      <c r="C20" s="130">
        <f>DataFA1!H12</f>
        <v>0.36902055238275827</v>
      </c>
      <c r="D20" s="130">
        <f>DataFA1!O12</f>
        <v>0.13890862190751135</v>
      </c>
      <c r="E20" s="130">
        <f>DataFA1!C12</f>
        <v>0.78030787810797342</v>
      </c>
      <c r="F20" s="29">
        <f>DataFA1!G12</f>
        <v>0.35638806693280578</v>
      </c>
      <c r="G20" s="30">
        <f>DataFA1!N12</f>
        <v>0.13671814983565136</v>
      </c>
      <c r="H20" s="31">
        <v>0.37605256764663453</v>
      </c>
      <c r="I20" s="29">
        <v>0.2035975724370869</v>
      </c>
      <c r="J20" s="30">
        <f t="shared" si="0"/>
        <v>0.17245499520954763</v>
      </c>
      <c r="K20" s="29"/>
      <c r="L20" s="29"/>
      <c r="M20" s="29"/>
      <c r="N20" s="29"/>
      <c r="O20" s="30"/>
      <c r="P20" s="130"/>
      <c r="Q20" s="130"/>
      <c r="R20" s="175"/>
    </row>
    <row r="21" spans="1:18" s="20" customFormat="1" ht="15" customHeight="1" x14ac:dyDescent="0.2">
      <c r="A21" s="171">
        <v>1921</v>
      </c>
      <c r="B21" s="129">
        <f>DataFA1!D13</f>
        <v>0.794138016504225</v>
      </c>
      <c r="C21" s="129">
        <f>DataFA1!H13</f>
        <v>0.37917277087785245</v>
      </c>
      <c r="D21" s="129">
        <f>DataFA1!O13</f>
        <v>0.14755772728579408</v>
      </c>
      <c r="E21" s="129">
        <f>DataFA1!C13</f>
        <v>0.77940102322208393</v>
      </c>
      <c r="F21" s="22">
        <f>DataFA1!G13</f>
        <v>0.3677025327935623</v>
      </c>
      <c r="G21" s="23">
        <f>DataFA1!N13</f>
        <v>0.14567004964610877</v>
      </c>
      <c r="H21" s="27">
        <v>0.35219585464328051</v>
      </c>
      <c r="I21" s="22">
        <v>0.17538132687475763</v>
      </c>
      <c r="J21" s="23">
        <f t="shared" si="0"/>
        <v>0.17681452776852288</v>
      </c>
      <c r="K21" s="22"/>
      <c r="L21" s="22"/>
      <c r="M21" s="22"/>
      <c r="N21" s="22"/>
      <c r="O21" s="23"/>
      <c r="P21" s="129"/>
      <c r="Q21" s="129"/>
      <c r="R21" s="173"/>
    </row>
    <row r="22" spans="1:18" s="20" customFormat="1" ht="15" customHeight="1" x14ac:dyDescent="0.2">
      <c r="A22" s="171">
        <v>1922</v>
      </c>
      <c r="B22" s="129">
        <f>DataFA1!D14</f>
        <v>0.80528139979227875</v>
      </c>
      <c r="C22" s="129">
        <f>DataFA1!H14</f>
        <v>0.40987105556860454</v>
      </c>
      <c r="D22" s="129">
        <f>DataFA1!O14</f>
        <v>0.17048826709654538</v>
      </c>
      <c r="E22" s="129">
        <f>DataFA1!C14</f>
        <v>0.79178178641033969</v>
      </c>
      <c r="F22" s="22">
        <f>DataFA1!G14</f>
        <v>0.39945822987555774</v>
      </c>
      <c r="G22" s="23">
        <f>DataFA1!N14</f>
        <v>0.168594679795498</v>
      </c>
      <c r="H22" s="27">
        <v>0.36020428129399923</v>
      </c>
      <c r="I22" s="22">
        <v>0.17554727402142212</v>
      </c>
      <c r="J22" s="23">
        <f t="shared" si="0"/>
        <v>0.18465700727257711</v>
      </c>
      <c r="K22" s="22"/>
      <c r="L22" s="22"/>
      <c r="M22" s="22"/>
      <c r="N22" s="22"/>
      <c r="O22" s="23"/>
      <c r="P22" s="129"/>
      <c r="Q22" s="129"/>
      <c r="R22" s="173"/>
    </row>
    <row r="23" spans="1:18" s="20" customFormat="1" ht="15" customHeight="1" x14ac:dyDescent="0.2">
      <c r="A23" s="171">
        <v>1923</v>
      </c>
      <c r="B23" s="129">
        <f>DataFA1!D15</f>
        <v>0.8083459331800531</v>
      </c>
      <c r="C23" s="129">
        <f>DataFA1!H15</f>
        <v>0.3641274865157183</v>
      </c>
      <c r="D23" s="129">
        <f>DataFA1!O15</f>
        <v>0.14529138695063207</v>
      </c>
      <c r="E23" s="129">
        <f>DataFA1!C15</f>
        <v>0.79628206214490005</v>
      </c>
      <c r="F23" s="22">
        <f>DataFA1!G15</f>
        <v>0.35362524543927698</v>
      </c>
      <c r="G23" s="23">
        <f>DataFA1!N15</f>
        <v>0.14334148557505205</v>
      </c>
      <c r="H23" s="27">
        <v>0.3521836043792112</v>
      </c>
      <c r="I23" s="22">
        <v>0.1779831901669536</v>
      </c>
      <c r="J23" s="23">
        <f t="shared" si="0"/>
        <v>0.1742004142122576</v>
      </c>
      <c r="K23" s="22"/>
      <c r="L23" s="22"/>
      <c r="M23" s="22"/>
      <c r="N23" s="22"/>
      <c r="O23" s="23"/>
      <c r="P23" s="129"/>
      <c r="Q23" s="129"/>
      <c r="R23" s="173"/>
    </row>
    <row r="24" spans="1:18" s="20" customFormat="1" ht="15" customHeight="1" x14ac:dyDescent="0.2">
      <c r="A24" s="171">
        <v>1924</v>
      </c>
      <c r="B24" s="129">
        <f>DataFA1!D16</f>
        <v>0.82229653195664298</v>
      </c>
      <c r="C24" s="129">
        <f>DataFA1!H16</f>
        <v>0.38401147959677784</v>
      </c>
      <c r="D24" s="129">
        <f>DataFA1!O16</f>
        <v>0.15813184390979726</v>
      </c>
      <c r="E24" s="129">
        <f>DataFA1!C16</f>
        <v>0.81072375128632002</v>
      </c>
      <c r="F24" s="22">
        <f>DataFA1!G16</f>
        <v>0.37440237533583365</v>
      </c>
      <c r="G24" s="23">
        <f>DataFA1!N16</f>
        <v>0.15625762211447952</v>
      </c>
      <c r="H24" s="27">
        <v>0.36695348112975446</v>
      </c>
      <c r="I24" s="22">
        <v>0.18995039106969278</v>
      </c>
      <c r="J24" s="23">
        <f t="shared" si="0"/>
        <v>0.17700309006006168</v>
      </c>
      <c r="K24" s="22"/>
      <c r="L24" s="22"/>
      <c r="M24" s="22"/>
      <c r="N24" s="22"/>
      <c r="O24" s="23"/>
      <c r="P24" s="129"/>
      <c r="Q24" s="129"/>
      <c r="R24" s="173"/>
    </row>
    <row r="25" spans="1:18" s="20" customFormat="1" ht="15" customHeight="1" x14ac:dyDescent="0.2">
      <c r="A25" s="171">
        <v>1925</v>
      </c>
      <c r="B25" s="129">
        <f>DataFA1!D17</f>
        <v>0.83191974996955331</v>
      </c>
      <c r="C25" s="129">
        <f>DataFA1!H17</f>
        <v>0.41744636436987498</v>
      </c>
      <c r="D25" s="129">
        <f>DataFA1!O17</f>
        <v>0.17563390171291382</v>
      </c>
      <c r="E25" s="129">
        <f>DataFA1!C17</f>
        <v>0.82153582218243171</v>
      </c>
      <c r="F25" s="22">
        <f>DataFA1!G17</f>
        <v>0.40891794529067954</v>
      </c>
      <c r="G25" s="23">
        <f>DataFA1!N17</f>
        <v>0.17367977133029042</v>
      </c>
      <c r="H25" s="27">
        <v>0.36019942989585452</v>
      </c>
      <c r="I25" s="22">
        <v>0.18454118261476538</v>
      </c>
      <c r="J25" s="23">
        <f t="shared" si="0"/>
        <v>0.17565824728108914</v>
      </c>
      <c r="K25" s="22"/>
      <c r="L25" s="22"/>
      <c r="M25" s="22"/>
      <c r="N25" s="22"/>
      <c r="O25" s="23"/>
      <c r="P25" s="129"/>
      <c r="Q25" s="129"/>
      <c r="R25" s="173"/>
    </row>
    <row r="26" spans="1:18" s="20" customFormat="1" ht="15" customHeight="1" x14ac:dyDescent="0.2">
      <c r="A26" s="171">
        <v>1926</v>
      </c>
      <c r="B26" s="129">
        <f>DataFA1!D18</f>
        <v>0.84115050515647938</v>
      </c>
      <c r="C26" s="129">
        <f>DataFA1!H18</f>
        <v>0.43364613242395117</v>
      </c>
      <c r="D26" s="129">
        <f>DataFA1!O18</f>
        <v>0.18911227278964771</v>
      </c>
      <c r="E26" s="129">
        <f>DataFA1!C18</f>
        <v>0.83098986463827196</v>
      </c>
      <c r="F26" s="22">
        <f>DataFA1!G18</f>
        <v>0.42556174653422935</v>
      </c>
      <c r="G26" s="23">
        <f>DataFA1!N18</f>
        <v>0.18710156101891207</v>
      </c>
      <c r="H26" s="27">
        <v>0.3514713862281586</v>
      </c>
      <c r="I26" s="22">
        <v>0.18409556282227008</v>
      </c>
      <c r="J26" s="23">
        <f t="shared" si="0"/>
        <v>0.16737582340588852</v>
      </c>
      <c r="K26" s="22"/>
      <c r="L26" s="22"/>
      <c r="M26" s="22"/>
      <c r="N26" s="22"/>
      <c r="O26" s="23"/>
      <c r="P26" s="129"/>
      <c r="Q26" s="129"/>
      <c r="R26" s="173"/>
    </row>
    <row r="27" spans="1:18" s="20" customFormat="1" ht="15" customHeight="1" x14ac:dyDescent="0.2">
      <c r="A27" s="171">
        <v>1927</v>
      </c>
      <c r="B27" s="129">
        <f>DataFA1!D19</f>
        <v>0.85103122195034631</v>
      </c>
      <c r="C27" s="129">
        <f>DataFA1!H19</f>
        <v>0.45643288480265026</v>
      </c>
      <c r="D27" s="129">
        <f>DataFA1!O19</f>
        <v>0.20552286354296223</v>
      </c>
      <c r="E27" s="129">
        <f>DataFA1!C19</f>
        <v>0.84112373432315368</v>
      </c>
      <c r="F27" s="22">
        <f>DataFA1!G19</f>
        <v>0.44894268392921333</v>
      </c>
      <c r="G27" s="23">
        <f>DataFA1!N19</f>
        <v>0.20336927146012443</v>
      </c>
      <c r="H27" s="27">
        <v>0.3920609971482385</v>
      </c>
      <c r="I27" s="22">
        <v>0.21276796168152778</v>
      </c>
      <c r="J27" s="23">
        <f t="shared" si="0"/>
        <v>0.17929303546671072</v>
      </c>
      <c r="K27" s="22"/>
      <c r="L27" s="22"/>
      <c r="M27" s="22"/>
      <c r="N27" s="22"/>
      <c r="O27" s="23"/>
      <c r="P27" s="129"/>
      <c r="Q27" s="129"/>
      <c r="R27" s="173"/>
    </row>
    <row r="28" spans="1:18" s="20" customFormat="1" ht="15" customHeight="1" x14ac:dyDescent="0.2">
      <c r="A28" s="171">
        <v>1928</v>
      </c>
      <c r="B28" s="129">
        <f>DataFA1!D20</f>
        <v>0.85383993326375451</v>
      </c>
      <c r="C28" s="129">
        <f>DataFA1!H20</f>
        <v>0.48470145776539514</v>
      </c>
      <c r="D28" s="129">
        <f>DataFA1!O20</f>
        <v>0.2332001445307284</v>
      </c>
      <c r="E28" s="129">
        <f>DataFA1!C20</f>
        <v>0.84392606088412903</v>
      </c>
      <c r="F28" s="22">
        <f>DataFA1!G20</f>
        <v>0.47796697382043735</v>
      </c>
      <c r="G28" s="23">
        <f>DataFA1!N20</f>
        <v>0.2308892661768758</v>
      </c>
      <c r="H28" s="27">
        <v>0.3649708603301221</v>
      </c>
      <c r="I28" s="22">
        <v>0.19703247120687042</v>
      </c>
      <c r="J28" s="23">
        <f t="shared" si="0"/>
        <v>0.16793838912325168</v>
      </c>
      <c r="K28" s="22"/>
      <c r="L28" s="22"/>
      <c r="M28" s="22"/>
      <c r="N28" s="22"/>
      <c r="O28" s="23"/>
      <c r="P28" s="129"/>
      <c r="Q28" s="129"/>
      <c r="R28" s="173"/>
    </row>
    <row r="29" spans="1:18" s="20" customFormat="1" ht="15" customHeight="1" x14ac:dyDescent="0.2">
      <c r="A29" s="176">
        <v>1929</v>
      </c>
      <c r="B29" s="131">
        <f>DataFA1!D21</f>
        <v>0.85343338595125529</v>
      </c>
      <c r="C29" s="131">
        <f>DataFA1!H21</f>
        <v>0.48609715879077703</v>
      </c>
      <c r="D29" s="131">
        <f>DataFA1!O21</f>
        <v>0.24222927432935037</v>
      </c>
      <c r="E29" s="131">
        <f>DataFA1!C21</f>
        <v>0.84332685609070335</v>
      </c>
      <c r="F29" s="32">
        <f>DataFA1!G21</f>
        <v>0.4796119698739752</v>
      </c>
      <c r="G29" s="33">
        <f>DataFA1!N21</f>
        <v>0.23991519361196406</v>
      </c>
      <c r="H29" s="34">
        <v>0.36761600508551645</v>
      </c>
      <c r="I29" s="32">
        <v>0.20803988296610507</v>
      </c>
      <c r="J29" s="33">
        <f t="shared" si="0"/>
        <v>0.15957612211941138</v>
      </c>
      <c r="K29" s="32"/>
      <c r="L29" s="32"/>
      <c r="M29" s="32"/>
      <c r="N29" s="32"/>
      <c r="O29" s="33"/>
      <c r="P29" s="131"/>
      <c r="Q29" s="131"/>
      <c r="R29" s="177"/>
    </row>
    <row r="30" spans="1:18" s="20" customFormat="1" ht="15" customHeight="1" x14ac:dyDescent="0.2">
      <c r="A30" s="171">
        <v>1930</v>
      </c>
      <c r="B30" s="129">
        <f>DataFA1!D22</f>
        <v>0.85532362378348248</v>
      </c>
      <c r="C30" s="129">
        <f>DataFA1!H22</f>
        <v>0.44032854096114704</v>
      </c>
      <c r="D30" s="129">
        <f>DataFA1!O22</f>
        <v>0.19311798663223109</v>
      </c>
      <c r="E30" s="129">
        <f>DataFA1!C22</f>
        <v>0.84568489735619756</v>
      </c>
      <c r="F30" s="22">
        <f>DataFA1!G22</f>
        <v>0.43366403121614688</v>
      </c>
      <c r="G30" s="23">
        <f>DataFA1!N22</f>
        <v>0.19080159045464321</v>
      </c>
      <c r="H30" s="27">
        <v>0.4029236184190606</v>
      </c>
      <c r="I30" s="22">
        <v>0.22854969528269478</v>
      </c>
      <c r="J30" s="23">
        <f t="shared" si="0"/>
        <v>0.17437392313636582</v>
      </c>
      <c r="K30" s="22"/>
      <c r="L30" s="22"/>
      <c r="M30" s="22"/>
      <c r="N30" s="22"/>
      <c r="O30" s="23"/>
      <c r="P30" s="129"/>
      <c r="Q30" s="129"/>
      <c r="R30" s="173"/>
    </row>
    <row r="31" spans="1:18" s="20" customFormat="1" ht="15" customHeight="1" x14ac:dyDescent="0.2">
      <c r="A31" s="171">
        <v>1931</v>
      </c>
      <c r="B31" s="129">
        <f>DataFA1!D23</f>
        <v>0.85287637694736984</v>
      </c>
      <c r="C31" s="129">
        <f>DataFA1!H23</f>
        <v>0.39257630021755563</v>
      </c>
      <c r="D31" s="129">
        <f>DataFA1!O23</f>
        <v>0.15809371062188779</v>
      </c>
      <c r="E31" s="129">
        <f>DataFA1!C23</f>
        <v>0.84304308069180001</v>
      </c>
      <c r="F31" s="22">
        <f>DataFA1!G23</f>
        <v>0.386037148908082</v>
      </c>
      <c r="G31" s="23">
        <f>DataFA1!N23</f>
        <v>0.15607489166906618</v>
      </c>
      <c r="H31" s="27">
        <v>0.34703806951647004</v>
      </c>
      <c r="I31" s="22">
        <v>0.18772936559326778</v>
      </c>
      <c r="J31" s="23">
        <f t="shared" si="0"/>
        <v>0.15930870392320226</v>
      </c>
      <c r="K31" s="22"/>
      <c r="L31" s="22"/>
      <c r="M31" s="22"/>
      <c r="N31" s="22"/>
      <c r="O31" s="23"/>
      <c r="P31" s="129"/>
      <c r="Q31" s="129"/>
      <c r="R31" s="173"/>
    </row>
    <row r="32" spans="1:18" s="20" customFormat="1" ht="15" customHeight="1" x14ac:dyDescent="0.2">
      <c r="A32" s="171">
        <v>1932</v>
      </c>
      <c r="B32" s="129">
        <f>DataFA1!D24</f>
        <v>0.8570095719195322</v>
      </c>
      <c r="C32" s="129">
        <f>DataFA1!H24</f>
        <v>0.38671141033887674</v>
      </c>
      <c r="D32" s="129">
        <f>DataFA1!O24</f>
        <v>0.16279322115681857</v>
      </c>
      <c r="E32" s="129">
        <f>DataFA1!C24</f>
        <v>0.84740949035896274</v>
      </c>
      <c r="F32" s="22">
        <f>DataFA1!G24</f>
        <v>0.38077266778638907</v>
      </c>
      <c r="G32" s="23">
        <f>DataFA1!N24</f>
        <v>0.16121374578197595</v>
      </c>
      <c r="H32" s="27">
        <v>0.28398384570196605</v>
      </c>
      <c r="I32" s="22">
        <v>0.14682046954465383</v>
      </c>
      <c r="J32" s="23">
        <f t="shared" si="0"/>
        <v>0.13716337615731222</v>
      </c>
      <c r="K32" s="22"/>
      <c r="L32" s="22"/>
      <c r="M32" s="22"/>
      <c r="N32" s="22"/>
      <c r="O32" s="23"/>
      <c r="P32" s="129"/>
      <c r="Q32" s="129"/>
      <c r="R32" s="173"/>
    </row>
    <row r="33" spans="1:18" s="20" customFormat="1" ht="15" customHeight="1" x14ac:dyDescent="0.2">
      <c r="A33" s="171">
        <v>1933</v>
      </c>
      <c r="B33" s="129">
        <f>DataFA1!D25</f>
        <v>0.85404127111250816</v>
      </c>
      <c r="C33" s="129">
        <f>DataFA1!H25</f>
        <v>0.40914351706188939</v>
      </c>
      <c r="D33" s="129">
        <f>DataFA1!O25</f>
        <v>0.18190790769341589</v>
      </c>
      <c r="E33" s="129">
        <f>DataFA1!C25</f>
        <v>0.84561273966617734</v>
      </c>
      <c r="F33" s="22">
        <f>DataFA1!G25</f>
        <v>0.40356928979430856</v>
      </c>
      <c r="G33" s="23">
        <f>DataFA1!N25</f>
        <v>0.1804024157896012</v>
      </c>
      <c r="H33" s="27">
        <v>0.30307277779173186</v>
      </c>
      <c r="I33" s="22">
        <v>0.16276816486333748</v>
      </c>
      <c r="J33" s="23">
        <f t="shared" si="0"/>
        <v>0.14030461292839438</v>
      </c>
      <c r="K33" s="22"/>
      <c r="L33" s="22"/>
      <c r="M33" s="22"/>
      <c r="N33" s="22"/>
      <c r="O33" s="23"/>
      <c r="P33" s="129"/>
      <c r="Q33" s="129"/>
      <c r="R33" s="173"/>
    </row>
    <row r="34" spans="1:18" s="20" customFormat="1" ht="15" customHeight="1" x14ac:dyDescent="0.2">
      <c r="A34" s="171">
        <v>1934</v>
      </c>
      <c r="B34" s="129">
        <f>DataFA1!D26</f>
        <v>0.8391878877004294</v>
      </c>
      <c r="C34" s="129">
        <f>DataFA1!H26</f>
        <v>0.41560425928114891</v>
      </c>
      <c r="D34" s="129">
        <f>DataFA1!O26</f>
        <v>0.17998509662579301</v>
      </c>
      <c r="E34" s="129">
        <f>DataFA1!C26</f>
        <v>0.8297523398793023</v>
      </c>
      <c r="F34" s="22">
        <f>DataFA1!G26</f>
        <v>0.4097033337736703</v>
      </c>
      <c r="G34" s="23">
        <f>DataFA1!N26</f>
        <v>0.17841365793545322</v>
      </c>
      <c r="H34" s="27">
        <v>0.28086417360530319</v>
      </c>
      <c r="I34" s="22">
        <v>0.14938467130710367</v>
      </c>
      <c r="J34" s="23">
        <f t="shared" si="0"/>
        <v>0.13147950229819952</v>
      </c>
      <c r="K34" s="22"/>
      <c r="L34" s="22"/>
      <c r="M34" s="22"/>
      <c r="N34" s="22"/>
      <c r="O34" s="23"/>
      <c r="P34" s="129"/>
      <c r="Q34" s="129"/>
      <c r="R34" s="173"/>
    </row>
    <row r="35" spans="1:18" s="20" customFormat="1" ht="15" customHeight="1" x14ac:dyDescent="0.2">
      <c r="A35" s="171">
        <v>1935</v>
      </c>
      <c r="B35" s="129">
        <f>DataFA1!D27</f>
        <v>0.82688150600882437</v>
      </c>
      <c r="C35" s="129">
        <f>DataFA1!H27</f>
        <v>0.41085622736275462</v>
      </c>
      <c r="D35" s="129">
        <f>DataFA1!O27</f>
        <v>0.17919937971667949</v>
      </c>
      <c r="E35" s="129">
        <f>DataFA1!C27</f>
        <v>0.81621066919005181</v>
      </c>
      <c r="F35" s="22">
        <f>DataFA1!G27</f>
        <v>0.40463029887317292</v>
      </c>
      <c r="G35" s="23">
        <f>DataFA1!N27</f>
        <v>0.17747168901878302</v>
      </c>
      <c r="H35" s="27">
        <v>0.27774183395198487</v>
      </c>
      <c r="I35" s="22">
        <v>0.14980726930283697</v>
      </c>
      <c r="J35" s="23">
        <f t="shared" si="0"/>
        <v>0.1279345646491479</v>
      </c>
      <c r="K35" s="22"/>
      <c r="L35" s="22"/>
      <c r="M35" s="22"/>
      <c r="N35" s="22"/>
      <c r="O35" s="23"/>
      <c r="P35" s="129"/>
      <c r="Q35" s="129"/>
      <c r="R35" s="173"/>
    </row>
    <row r="36" spans="1:18" s="20" customFormat="1" ht="15" customHeight="1" x14ac:dyDescent="0.2">
      <c r="A36" s="171">
        <v>1936</v>
      </c>
      <c r="B36" s="129">
        <f>DataFA1!D28</f>
        <v>0.83132319225430162</v>
      </c>
      <c r="C36" s="129">
        <f>DataFA1!H28</f>
        <v>0.43597138216006992</v>
      </c>
      <c r="D36" s="129">
        <f>DataFA1!O28</f>
        <v>0.18559055807293823</v>
      </c>
      <c r="E36" s="129">
        <f>DataFA1!C28</f>
        <v>0.8212805928473188</v>
      </c>
      <c r="F36" s="22">
        <f>DataFA1!G28</f>
        <v>0.42983197456972633</v>
      </c>
      <c r="G36" s="23">
        <f>DataFA1!N28</f>
        <v>0.18362821632693058</v>
      </c>
      <c r="H36" s="27">
        <v>0.29701659342295689</v>
      </c>
      <c r="I36" s="22">
        <v>0.16633205294283657</v>
      </c>
      <c r="J36" s="23">
        <f t="shared" si="0"/>
        <v>0.13068454048012032</v>
      </c>
      <c r="K36" s="22"/>
      <c r="L36" s="22"/>
      <c r="M36" s="22"/>
      <c r="N36" s="22"/>
      <c r="O36" s="23"/>
      <c r="P36" s="129"/>
      <c r="Q36" s="129"/>
      <c r="R36" s="173"/>
    </row>
    <row r="37" spans="1:18" s="20" customFormat="1" ht="15" customHeight="1" x14ac:dyDescent="0.2">
      <c r="A37" s="171">
        <v>1937</v>
      </c>
      <c r="B37" s="129">
        <f>DataFA1!D29</f>
        <v>0.81329910779934855</v>
      </c>
      <c r="C37" s="129">
        <f>DataFA1!H29</f>
        <v>0.44282450356084196</v>
      </c>
      <c r="D37" s="129">
        <f>DataFA1!O29</f>
        <v>0.18614363181906049</v>
      </c>
      <c r="E37" s="129">
        <f>DataFA1!C29</f>
        <v>0.80234335189355144</v>
      </c>
      <c r="F37" s="22">
        <f>DataFA1!G29</f>
        <v>0.43639849783277973</v>
      </c>
      <c r="G37" s="23">
        <f>DataFA1!N29</f>
        <v>0.18435323179151319</v>
      </c>
      <c r="H37" s="27">
        <v>0.2696785690776784</v>
      </c>
      <c r="I37" s="22">
        <v>0.14218218987945735</v>
      </c>
      <c r="J37" s="23">
        <f t="shared" si="0"/>
        <v>0.12749637919822104</v>
      </c>
      <c r="K37" s="22"/>
      <c r="L37" s="22"/>
      <c r="M37" s="22"/>
      <c r="N37" s="22"/>
      <c r="O37" s="23"/>
      <c r="P37" s="129"/>
      <c r="Q37" s="129"/>
      <c r="R37" s="173"/>
    </row>
    <row r="38" spans="1:18" s="20" customFormat="1" ht="15" customHeight="1" x14ac:dyDescent="0.2">
      <c r="A38" s="171">
        <v>1938</v>
      </c>
      <c r="B38" s="129">
        <f>DataFA1!D30</f>
        <v>0.80973118608510464</v>
      </c>
      <c r="C38" s="129">
        <f>DataFA1!H30</f>
        <v>0.40370694397116463</v>
      </c>
      <c r="D38" s="129">
        <f>DataFA1!O30</f>
        <v>0.16451708448649435</v>
      </c>
      <c r="E38" s="129">
        <f>DataFA1!C30</f>
        <v>0.7990102874658962</v>
      </c>
      <c r="F38" s="22">
        <f>DataFA1!G30</f>
        <v>0.39745961670257718</v>
      </c>
      <c r="G38" s="23">
        <f>DataFA1!N30</f>
        <v>0.16285081404152099</v>
      </c>
      <c r="H38" s="27">
        <v>0.270649522788525</v>
      </c>
      <c r="I38" s="22">
        <v>0.14132549295409963</v>
      </c>
      <c r="J38" s="23">
        <f t="shared" si="0"/>
        <v>0.12932402983442537</v>
      </c>
      <c r="K38" s="22"/>
      <c r="L38" s="22"/>
      <c r="M38" s="22"/>
      <c r="N38" s="22"/>
      <c r="O38" s="23"/>
      <c r="P38" s="129"/>
      <c r="Q38" s="129"/>
      <c r="R38" s="173"/>
    </row>
    <row r="39" spans="1:18" s="20" customFormat="1" ht="15" customHeight="1" x14ac:dyDescent="0.2">
      <c r="A39" s="176">
        <v>1939</v>
      </c>
      <c r="B39" s="131">
        <f>DataFA1!D31</f>
        <v>0.81246149322070638</v>
      </c>
      <c r="C39" s="131">
        <f>DataFA1!H31</f>
        <v>0.41389881419937885</v>
      </c>
      <c r="D39" s="131">
        <f>DataFA1!O31</f>
        <v>0.16469450710437747</v>
      </c>
      <c r="E39" s="131">
        <f>DataFA1!C31</f>
        <v>0.80218109841732721</v>
      </c>
      <c r="F39" s="32">
        <f>DataFA1!G31</f>
        <v>0.4078873029489361</v>
      </c>
      <c r="G39" s="33">
        <f>DataFA1!N31</f>
        <v>0.16294157105976623</v>
      </c>
      <c r="H39" s="34">
        <v>0.25950806942538057</v>
      </c>
      <c r="I39" s="32">
        <v>0.13183532155900107</v>
      </c>
      <c r="J39" s="33">
        <f t="shared" si="0"/>
        <v>0.1276727478663795</v>
      </c>
      <c r="K39" s="32"/>
      <c r="L39" s="32"/>
      <c r="M39" s="32"/>
      <c r="N39" s="32"/>
      <c r="O39" s="33"/>
      <c r="P39" s="131"/>
      <c r="Q39" s="131"/>
      <c r="R39" s="177"/>
    </row>
    <row r="40" spans="1:18" s="20" customFormat="1" ht="15" customHeight="1" x14ac:dyDescent="0.2">
      <c r="A40" s="171">
        <v>1940</v>
      </c>
      <c r="B40" s="129">
        <f>DataFA1!D32</f>
        <v>0.78110947051622848</v>
      </c>
      <c r="C40" s="129">
        <f>DataFA1!H32</f>
        <v>0.38219759511798462</v>
      </c>
      <c r="D40" s="129">
        <f>DataFA1!O32</f>
        <v>0.14901965921566412</v>
      </c>
      <c r="E40" s="129">
        <f>DataFA1!C32</f>
        <v>0.77093792491429536</v>
      </c>
      <c r="F40" s="22">
        <f>DataFA1!G32</f>
        <v>0.37642720512794814</v>
      </c>
      <c r="G40" s="23">
        <f>DataFA1!N32</f>
        <v>0.14743442700964593</v>
      </c>
      <c r="H40" s="27">
        <v>0.25269242935318348</v>
      </c>
      <c r="I40" s="22">
        <v>0.1242309018593872</v>
      </c>
      <c r="J40" s="23">
        <f t="shared" si="0"/>
        <v>0.12846152749379627</v>
      </c>
      <c r="K40" s="22"/>
      <c r="L40" s="22"/>
      <c r="M40" s="22"/>
      <c r="N40" s="22"/>
      <c r="O40" s="23"/>
      <c r="P40" s="129"/>
      <c r="Q40" s="129"/>
      <c r="R40" s="173"/>
    </row>
    <row r="41" spans="1:18" s="20" customFormat="1" ht="15" customHeight="1" x14ac:dyDescent="0.2">
      <c r="A41" s="171">
        <v>1941</v>
      </c>
      <c r="B41" s="129">
        <f>DataFA1!D33</f>
        <v>0.75627781103565472</v>
      </c>
      <c r="C41" s="129">
        <f>DataFA1!H33</f>
        <v>0.35102535639202243</v>
      </c>
      <c r="D41" s="129">
        <f>DataFA1!O33</f>
        <v>0.12872172460967429</v>
      </c>
      <c r="E41" s="129">
        <f>DataFA1!C33</f>
        <v>0.74630529078992225</v>
      </c>
      <c r="F41" s="22">
        <f>DataFA1!G33</f>
        <v>0.3457774398044362</v>
      </c>
      <c r="G41" s="23">
        <f>DataFA1!N33</f>
        <v>0.1273056675657197</v>
      </c>
      <c r="H41" s="27">
        <v>0.25304868054492291</v>
      </c>
      <c r="I41" s="22">
        <v>0.12347145713548077</v>
      </c>
      <c r="J41" s="23">
        <f t="shared" si="0"/>
        <v>0.12957722340944214</v>
      </c>
      <c r="K41" s="22"/>
      <c r="L41" s="22"/>
      <c r="M41" s="22"/>
      <c r="N41" s="22"/>
      <c r="O41" s="23"/>
      <c r="P41" s="129"/>
      <c r="Q41" s="129"/>
      <c r="R41" s="173"/>
    </row>
    <row r="42" spans="1:18" s="20" customFormat="1" ht="15" customHeight="1" x14ac:dyDescent="0.2">
      <c r="A42" s="171">
        <v>1942</v>
      </c>
      <c r="B42" s="129">
        <f>DataFA1!D34</f>
        <v>0.73902002927632171</v>
      </c>
      <c r="C42" s="129">
        <f>DataFA1!H34</f>
        <v>0.34623845064982384</v>
      </c>
      <c r="D42" s="129">
        <f>DataFA1!O34</f>
        <v>0.12296719132079023</v>
      </c>
      <c r="E42" s="129">
        <f>DataFA1!C34</f>
        <v>0.72851664304982133</v>
      </c>
      <c r="F42" s="22">
        <f>DataFA1!G34</f>
        <v>0.34091607702598303</v>
      </c>
      <c r="G42" s="23">
        <f>DataFA1!N34</f>
        <v>0.12157109250216208</v>
      </c>
      <c r="H42" s="27">
        <v>0.23739337861608611</v>
      </c>
      <c r="I42" s="22">
        <v>0.11312962745480268</v>
      </c>
      <c r="J42" s="23">
        <f t="shared" si="0"/>
        <v>0.12426375116128344</v>
      </c>
      <c r="K42" s="22"/>
      <c r="L42" s="22"/>
      <c r="M42" s="22"/>
      <c r="N42" s="22"/>
      <c r="O42" s="23"/>
      <c r="P42" s="129"/>
      <c r="Q42" s="129"/>
      <c r="R42" s="173"/>
    </row>
    <row r="43" spans="1:18" s="20" customFormat="1" ht="15" customHeight="1" x14ac:dyDescent="0.2">
      <c r="A43" s="171">
        <v>1943</v>
      </c>
      <c r="B43" s="129">
        <f>DataFA1!D35</f>
        <v>0.74324006177626567</v>
      </c>
      <c r="C43" s="129">
        <f>DataFA1!H35</f>
        <v>0.34886813237300968</v>
      </c>
      <c r="D43" s="129">
        <f>DataFA1!O35</f>
        <v>0.11807242075990571</v>
      </c>
      <c r="E43" s="129">
        <f>DataFA1!C35</f>
        <v>0.73314775139694344</v>
      </c>
      <c r="F43" s="22">
        <f>DataFA1!G35</f>
        <v>0.34360648798498178</v>
      </c>
      <c r="G43" s="23">
        <f>DataFA1!N35</f>
        <v>0.11656607925677459</v>
      </c>
      <c r="H43" s="27">
        <v>0.24261150662292205</v>
      </c>
      <c r="I43" s="22">
        <v>0.10962283491939397</v>
      </c>
      <c r="J43" s="23">
        <f t="shared" si="0"/>
        <v>0.13298867170352807</v>
      </c>
      <c r="K43" s="22"/>
      <c r="L43" s="22"/>
      <c r="M43" s="22"/>
      <c r="N43" s="22"/>
      <c r="O43" s="23"/>
      <c r="P43" s="129"/>
      <c r="Q43" s="129"/>
      <c r="R43" s="173"/>
    </row>
    <row r="44" spans="1:18" s="20" customFormat="1" ht="15" customHeight="1" x14ac:dyDescent="0.2">
      <c r="A44" s="171">
        <v>1944</v>
      </c>
      <c r="B44" s="129">
        <f>DataFA1!D36</f>
        <v>0.72319401215029622</v>
      </c>
      <c r="C44" s="129">
        <f>DataFA1!H36</f>
        <v>0.32431943295439414</v>
      </c>
      <c r="D44" s="129">
        <f>DataFA1!O36</f>
        <v>0.10643134107074624</v>
      </c>
      <c r="E44" s="129">
        <f>DataFA1!C36</f>
        <v>0.71029270009196577</v>
      </c>
      <c r="F44" s="22">
        <f>DataFA1!G36</f>
        <v>0.31821930468623216</v>
      </c>
      <c r="G44" s="23">
        <f>DataFA1!N36</f>
        <v>0.10486177710777095</v>
      </c>
      <c r="H44" s="27">
        <v>0.25490494026835603</v>
      </c>
      <c r="I44" s="22">
        <v>0.11397754172372794</v>
      </c>
      <c r="J44" s="23">
        <f t="shared" si="0"/>
        <v>0.1409273985446281</v>
      </c>
      <c r="K44" s="22"/>
      <c r="L44" s="22"/>
      <c r="M44" s="22"/>
      <c r="N44" s="22"/>
      <c r="O44" s="23"/>
      <c r="P44" s="129"/>
      <c r="Q44" s="129"/>
      <c r="R44" s="173"/>
    </row>
    <row r="45" spans="1:18" s="20" customFormat="1" ht="15" customHeight="1" x14ac:dyDescent="0.2">
      <c r="A45" s="171">
        <v>1945</v>
      </c>
      <c r="B45" s="129">
        <f>DataFA1!D37</f>
        <v>0.72922345231774532</v>
      </c>
      <c r="C45" s="129">
        <f>DataFA1!H37</f>
        <v>0.3268601839747583</v>
      </c>
      <c r="D45" s="129">
        <f>DataFA1!O37</f>
        <v>0.10475062091075188</v>
      </c>
      <c r="E45" s="129">
        <f>DataFA1!C37</f>
        <v>0.71718251292056734</v>
      </c>
      <c r="F45" s="22">
        <f>DataFA1!G37</f>
        <v>0.32079186882207272</v>
      </c>
      <c r="G45" s="23">
        <f>DataFA1!N37</f>
        <v>0.10308300145190311</v>
      </c>
      <c r="H45" s="27">
        <v>0.24651631972953014</v>
      </c>
      <c r="I45" s="22">
        <v>0.1054041021601055</v>
      </c>
      <c r="J45" s="23">
        <f t="shared" si="0"/>
        <v>0.14111221756942466</v>
      </c>
      <c r="K45" s="22"/>
      <c r="L45" s="22"/>
      <c r="M45" s="22"/>
      <c r="N45" s="22"/>
      <c r="O45" s="23"/>
      <c r="P45" s="129"/>
      <c r="Q45" s="129"/>
      <c r="R45" s="173"/>
    </row>
    <row r="46" spans="1:18" s="20" customFormat="1" ht="15" customHeight="1" x14ac:dyDescent="0.2">
      <c r="A46" s="171">
        <v>1946</v>
      </c>
      <c r="B46" s="129">
        <f>DataFA1!D38</f>
        <v>0.72612099657290774</v>
      </c>
      <c r="C46" s="129">
        <f>DataFA1!H38</f>
        <v>0.3057698040979831</v>
      </c>
      <c r="D46" s="129">
        <f>DataFA1!O38</f>
        <v>9.7276386433930703E-2</v>
      </c>
      <c r="E46" s="129">
        <f>DataFA1!C38</f>
        <v>0.71469060412653518</v>
      </c>
      <c r="F46" s="22">
        <f>DataFA1!G38</f>
        <v>0.29915731495229614</v>
      </c>
      <c r="G46" s="23">
        <f>DataFA1!N38</f>
        <v>9.5629962874328373E-2</v>
      </c>
      <c r="H46" s="27">
        <v>0.24491324779217621</v>
      </c>
      <c r="I46" s="22">
        <v>0.10280996648076927</v>
      </c>
      <c r="J46" s="23">
        <f t="shared" si="0"/>
        <v>0.14210328131140693</v>
      </c>
      <c r="K46" s="22"/>
      <c r="L46" s="22"/>
      <c r="M46" s="22"/>
      <c r="N46" s="22"/>
      <c r="O46" s="23"/>
      <c r="P46" s="129"/>
      <c r="Q46" s="129"/>
      <c r="R46" s="173"/>
    </row>
    <row r="47" spans="1:18" s="20" customFormat="1" ht="15" customHeight="1" x14ac:dyDescent="0.2">
      <c r="A47" s="171">
        <v>1947</v>
      </c>
      <c r="B47" s="129">
        <f>DataFA1!D39</f>
        <v>0.71295244644744593</v>
      </c>
      <c r="C47" s="129">
        <f>DataFA1!H39</f>
        <v>0.29381674968917665</v>
      </c>
      <c r="D47" s="129">
        <f>DataFA1!O39</f>
        <v>9.6208885858366663E-2</v>
      </c>
      <c r="E47" s="129">
        <f>DataFA1!C39</f>
        <v>0.7007294235166498</v>
      </c>
      <c r="F47" s="22">
        <f>DataFA1!G39</f>
        <v>0.28646127788631159</v>
      </c>
      <c r="G47" s="23">
        <f>DataFA1!N39</f>
        <v>9.4702619381808781E-2</v>
      </c>
      <c r="H47" s="27">
        <v>0.24276518331738128</v>
      </c>
      <c r="I47" s="22">
        <v>0.10260959282959072</v>
      </c>
      <c r="J47" s="23">
        <f t="shared" si="0"/>
        <v>0.14015559048779058</v>
      </c>
      <c r="K47" s="22"/>
      <c r="L47" s="22"/>
      <c r="M47" s="22"/>
      <c r="N47" s="22"/>
      <c r="O47" s="23"/>
      <c r="P47" s="129"/>
      <c r="Q47" s="129"/>
      <c r="R47" s="173"/>
    </row>
    <row r="48" spans="1:18" s="20" customFormat="1" ht="15" customHeight="1" x14ac:dyDescent="0.2">
      <c r="A48" s="171">
        <v>1948</v>
      </c>
      <c r="B48" s="129">
        <f>DataFA1!D40</f>
        <v>0.69992869126334567</v>
      </c>
      <c r="C48" s="129">
        <f>DataFA1!H40</f>
        <v>0.28797489818604527</v>
      </c>
      <c r="D48" s="129">
        <f>DataFA1!O40</f>
        <v>9.4955577184772086E-2</v>
      </c>
      <c r="E48" s="129">
        <f>DataFA1!C40</f>
        <v>0.6863031744648036</v>
      </c>
      <c r="F48" s="22">
        <f>DataFA1!G40</f>
        <v>0.28028285921187795</v>
      </c>
      <c r="G48" s="23">
        <f>DataFA1!N40</f>
        <v>9.3514243484770526E-2</v>
      </c>
      <c r="H48" s="27">
        <v>0.23042023368195114</v>
      </c>
      <c r="I48" s="22">
        <v>9.4526551871470244E-2</v>
      </c>
      <c r="J48" s="23">
        <f t="shared" si="0"/>
        <v>0.13589368181048089</v>
      </c>
      <c r="K48" s="22"/>
      <c r="L48" s="22"/>
      <c r="M48" s="22"/>
      <c r="N48" s="22"/>
      <c r="O48" s="23"/>
      <c r="P48" s="129"/>
      <c r="Q48" s="129"/>
      <c r="R48" s="173"/>
    </row>
    <row r="49" spans="1:18" s="20" customFormat="1" ht="15" customHeight="1" x14ac:dyDescent="0.2">
      <c r="A49" s="171">
        <v>1949</v>
      </c>
      <c r="B49" s="129">
        <f>DataFA1!D41</f>
        <v>0.69261128857685539</v>
      </c>
      <c r="C49" s="129">
        <f>DataFA1!H41</f>
        <v>0.27950642433565109</v>
      </c>
      <c r="D49" s="129">
        <f>DataFA1!O41</f>
        <v>9.2129766432940949E-2</v>
      </c>
      <c r="E49" s="129">
        <f>DataFA1!C41</f>
        <v>0.67829675319910976</v>
      </c>
      <c r="F49" s="22">
        <f>DataFA1!G41</f>
        <v>0.2717725485129534</v>
      </c>
      <c r="G49" s="23">
        <f>DataFA1!N41</f>
        <v>9.0701205320084646E-2</v>
      </c>
      <c r="H49" s="27">
        <v>0.22589299557005049</v>
      </c>
      <c r="I49" s="22">
        <v>9.0345218768889651E-2</v>
      </c>
      <c r="J49" s="23">
        <f t="shared" si="0"/>
        <v>0.13554777680116084</v>
      </c>
      <c r="K49" s="22"/>
      <c r="L49" s="22"/>
      <c r="M49" s="22"/>
      <c r="N49" s="22"/>
      <c r="O49" s="23"/>
      <c r="P49" s="129"/>
      <c r="Q49" s="129"/>
      <c r="R49" s="173"/>
    </row>
    <row r="50" spans="1:18" s="20" customFormat="1" ht="15" customHeight="1" x14ac:dyDescent="0.2">
      <c r="A50" s="174">
        <v>1950</v>
      </c>
      <c r="B50" s="130">
        <f>DataFA1!D42</f>
        <v>0.69626844422913881</v>
      </c>
      <c r="C50" s="130">
        <f>DataFA1!H42</f>
        <v>0.2921986423568475</v>
      </c>
      <c r="D50" s="130">
        <f>DataFA1!O42</f>
        <v>9.7678665016312047E-2</v>
      </c>
      <c r="E50" s="130">
        <f>DataFA1!C42</f>
        <v>0.68210856189576607</v>
      </c>
      <c r="F50" s="29">
        <f>DataFA1!G42</f>
        <v>0.28493805969092034</v>
      </c>
      <c r="G50" s="30">
        <f>DataFA1!N42</f>
        <v>9.6208304060698482E-2</v>
      </c>
      <c r="H50" s="31">
        <v>0.22775564638356108</v>
      </c>
      <c r="I50" s="29">
        <v>9.2396966368082797E-2</v>
      </c>
      <c r="J50" s="30">
        <f t="shared" si="0"/>
        <v>0.13535868001547829</v>
      </c>
      <c r="K50" s="29"/>
      <c r="L50" s="29"/>
      <c r="M50" s="29"/>
      <c r="N50" s="29"/>
      <c r="O50" s="30"/>
      <c r="P50" s="130"/>
      <c r="Q50" s="130"/>
      <c r="R50" s="175"/>
    </row>
    <row r="51" spans="1:18" s="20" customFormat="1" ht="15" customHeight="1" x14ac:dyDescent="0.2">
      <c r="A51" s="171">
        <v>1951</v>
      </c>
      <c r="B51" s="129">
        <f>DataFA1!D43</f>
        <v>0.69634877842699494</v>
      </c>
      <c r="C51" s="129">
        <f>DataFA1!H43</f>
        <v>0.28799052864892605</v>
      </c>
      <c r="D51" s="129">
        <f>DataFA1!O43</f>
        <v>9.2339596157776038E-2</v>
      </c>
      <c r="E51" s="129">
        <f>DataFA1!C43</f>
        <v>0.68222268350374027</v>
      </c>
      <c r="F51" s="22">
        <f>DataFA1!G43</f>
        <v>0.28071291109976132</v>
      </c>
      <c r="G51" s="23">
        <f>DataFA1!N43</f>
        <v>9.0783283399154702E-2</v>
      </c>
      <c r="H51" s="27"/>
      <c r="I51" s="22"/>
      <c r="J51" s="23"/>
      <c r="K51" s="22"/>
      <c r="L51" s="22"/>
      <c r="M51" s="22"/>
      <c r="N51" s="22"/>
      <c r="O51" s="23"/>
      <c r="P51" s="129"/>
      <c r="Q51" s="129"/>
      <c r="R51" s="173"/>
    </row>
    <row r="52" spans="1:18" s="20" customFormat="1" ht="15" customHeight="1" x14ac:dyDescent="0.2">
      <c r="A52" s="171">
        <v>1952</v>
      </c>
      <c r="B52" s="129">
        <f>DataFA1!D44</f>
        <v>0.69314835131481578</v>
      </c>
      <c r="C52" s="129">
        <f>DataFA1!H44</f>
        <v>0.28446985385993506</v>
      </c>
      <c r="D52" s="129">
        <f>DataFA1!O44</f>
        <v>9.1042692890738366E-2</v>
      </c>
      <c r="E52" s="129">
        <f>DataFA1!C44</f>
        <v>0.679047850407131</v>
      </c>
      <c r="F52" s="22">
        <f>DataFA1!G44</f>
        <v>0.27731283921110633</v>
      </c>
      <c r="G52" s="23">
        <f>DataFA1!N44</f>
        <v>8.9491754140996721E-2</v>
      </c>
      <c r="H52" s="27"/>
      <c r="I52" s="22"/>
      <c r="J52" s="23"/>
      <c r="K52" s="22"/>
      <c r="L52" s="22"/>
      <c r="M52" s="22"/>
      <c r="N52" s="22"/>
      <c r="O52" s="23"/>
      <c r="P52" s="129"/>
      <c r="Q52" s="129"/>
      <c r="R52" s="173"/>
    </row>
    <row r="53" spans="1:18" s="20" customFormat="1" ht="15" customHeight="1" x14ac:dyDescent="0.2">
      <c r="A53" s="171">
        <v>1953</v>
      </c>
      <c r="B53" s="129">
        <f>DataFA1!D45</f>
        <v>0.68660846195665537</v>
      </c>
      <c r="C53" s="129">
        <f>DataFA1!H45</f>
        <v>0.27204325619692998</v>
      </c>
      <c r="D53" s="129">
        <f>DataFA1!O45</f>
        <v>8.5721036172592358E-2</v>
      </c>
      <c r="E53" s="129">
        <f>DataFA1!C45</f>
        <v>0.67233994947518694</v>
      </c>
      <c r="F53" s="22">
        <f>DataFA1!G45</f>
        <v>0.26513504357962814</v>
      </c>
      <c r="G53" s="23">
        <f>DataFA1!N45</f>
        <v>8.4218443328892487E-2</v>
      </c>
      <c r="H53" s="27">
        <v>0.23774174938353482</v>
      </c>
      <c r="I53" s="22">
        <v>9.7295408755261617E-2</v>
      </c>
      <c r="J53" s="23">
        <f t="shared" si="0"/>
        <v>0.14044634062827321</v>
      </c>
      <c r="K53" s="22"/>
      <c r="L53" s="22"/>
      <c r="M53" s="22"/>
      <c r="N53" s="22"/>
      <c r="O53" s="23"/>
      <c r="P53" s="129"/>
      <c r="Q53" s="129"/>
      <c r="R53" s="173"/>
    </row>
    <row r="54" spans="1:18" s="20" customFormat="1" ht="15" customHeight="1" x14ac:dyDescent="0.2">
      <c r="A54" s="171">
        <v>1954</v>
      </c>
      <c r="B54" s="129">
        <f>DataFA1!D46</f>
        <v>0.6908815498756351</v>
      </c>
      <c r="C54" s="129">
        <f>DataFA1!H46</f>
        <v>0.2783785146412841</v>
      </c>
      <c r="D54" s="129">
        <f>DataFA1!O46</f>
        <v>8.8338449774297056E-2</v>
      </c>
      <c r="E54" s="129">
        <f>DataFA1!C46</f>
        <v>0.6770424293425148</v>
      </c>
      <c r="F54" s="22">
        <f>DataFA1!G46</f>
        <v>0.27193921311543617</v>
      </c>
      <c r="G54" s="23">
        <f>DataFA1!N46</f>
        <v>8.6777440031350905E-2</v>
      </c>
      <c r="H54" s="27">
        <v>0.23184982971337265</v>
      </c>
      <c r="I54" s="22">
        <v>9.5974404565718027E-2</v>
      </c>
      <c r="J54" s="23">
        <f t="shared" si="0"/>
        <v>0.1358754251476546</v>
      </c>
      <c r="K54" s="22"/>
      <c r="L54" s="22"/>
      <c r="M54" s="22"/>
      <c r="N54" s="22"/>
      <c r="O54" s="23"/>
      <c r="P54" s="129"/>
      <c r="Q54" s="129"/>
      <c r="R54" s="173"/>
    </row>
    <row r="55" spans="1:18" s="20" customFormat="1" ht="15" customHeight="1" x14ac:dyDescent="0.2">
      <c r="A55" s="171">
        <v>1955</v>
      </c>
      <c r="B55" s="129">
        <f>DataFA1!D47</f>
        <v>0.69455834926544024</v>
      </c>
      <c r="C55" s="129">
        <f>DataFA1!H47</f>
        <v>0.28117542516049743</v>
      </c>
      <c r="D55" s="129">
        <f>DataFA1!O47</f>
        <v>9.2434771453444045E-2</v>
      </c>
      <c r="E55" s="129">
        <f>DataFA1!C47</f>
        <v>0.68110192729898378</v>
      </c>
      <c r="F55" s="22">
        <f>DataFA1!G47</f>
        <v>0.27517058379411174</v>
      </c>
      <c r="G55" s="23">
        <f>DataFA1!N47</f>
        <v>9.0782345539659859E-2</v>
      </c>
      <c r="H55" s="27"/>
      <c r="I55" s="22"/>
      <c r="J55" s="23"/>
      <c r="K55" s="22"/>
      <c r="L55" s="22"/>
      <c r="M55" s="22"/>
      <c r="N55" s="22"/>
      <c r="O55" s="23"/>
      <c r="P55" s="129"/>
      <c r="Q55" s="129"/>
      <c r="R55" s="173"/>
    </row>
    <row r="56" spans="1:18" s="20" customFormat="1" ht="15" customHeight="1" x14ac:dyDescent="0.2">
      <c r="A56" s="171">
        <v>1956</v>
      </c>
      <c r="B56" s="129">
        <f>DataFA1!D48</f>
        <v>0.69853548681919975</v>
      </c>
      <c r="C56" s="129">
        <f>DataFA1!H48</f>
        <v>0.28470847188451048</v>
      </c>
      <c r="D56" s="129">
        <f>DataFA1!O48</f>
        <v>9.3606944445856266E-2</v>
      </c>
      <c r="E56" s="129">
        <f>DataFA1!C48</f>
        <v>0.68518240911539019</v>
      </c>
      <c r="F56" s="22">
        <f>DataFA1!G48</f>
        <v>0.27886765714930106</v>
      </c>
      <c r="G56" s="23">
        <f>DataFA1!N48</f>
        <v>9.1881713639362914E-2</v>
      </c>
      <c r="H56" s="27">
        <v>0.24746548778186614</v>
      </c>
      <c r="I56" s="22">
        <v>0.10481505985971812</v>
      </c>
      <c r="J56" s="23">
        <f t="shared" si="0"/>
        <v>0.14265042792214802</v>
      </c>
      <c r="K56" s="22"/>
      <c r="L56" s="22"/>
      <c r="M56" s="22"/>
      <c r="N56" s="22"/>
      <c r="O56" s="23"/>
      <c r="P56" s="129"/>
      <c r="Q56" s="129"/>
      <c r="R56" s="173"/>
    </row>
    <row r="57" spans="1:18" s="20" customFormat="1" ht="15" customHeight="1" x14ac:dyDescent="0.2">
      <c r="A57" s="171">
        <v>1957</v>
      </c>
      <c r="B57" s="129">
        <f>DataFA1!D49</f>
        <v>0.70246547035973439</v>
      </c>
      <c r="C57" s="129">
        <f>DataFA1!H49</f>
        <v>0.28085068480967001</v>
      </c>
      <c r="D57" s="129">
        <f>DataFA1!O49</f>
        <v>9.115169810653348E-2</v>
      </c>
      <c r="E57" s="129">
        <f>DataFA1!C49</f>
        <v>0.68896555412047689</v>
      </c>
      <c r="F57" s="22">
        <f>DataFA1!G49</f>
        <v>0.27509579961690273</v>
      </c>
      <c r="G57" s="23">
        <f>DataFA1!N49</f>
        <v>8.94384193868107E-2</v>
      </c>
      <c r="H57" s="27"/>
      <c r="I57" s="22"/>
      <c r="J57" s="23"/>
      <c r="K57" s="22"/>
      <c r="L57" s="22"/>
      <c r="M57" s="22"/>
      <c r="N57" s="22"/>
      <c r="O57" s="23"/>
      <c r="P57" s="129"/>
      <c r="Q57" s="129"/>
      <c r="R57" s="173"/>
    </row>
    <row r="58" spans="1:18" s="20" customFormat="1" ht="15" customHeight="1" x14ac:dyDescent="0.2">
      <c r="A58" s="171">
        <v>1958</v>
      </c>
      <c r="B58" s="129">
        <f>DataFA1!D50</f>
        <v>0.7016071971275174</v>
      </c>
      <c r="C58" s="129">
        <f>DataFA1!H50</f>
        <v>0.27662175123276084</v>
      </c>
      <c r="D58" s="129">
        <f>DataFA1!O50</f>
        <v>8.9021369987397569E-2</v>
      </c>
      <c r="E58" s="129">
        <f>DataFA1!C50</f>
        <v>0.68784129832569807</v>
      </c>
      <c r="F58" s="22">
        <f>DataFA1!G50</f>
        <v>0.27095245521707845</v>
      </c>
      <c r="G58" s="23">
        <f>DataFA1!N50</f>
        <v>8.7234112481627782E-2</v>
      </c>
      <c r="H58" s="27">
        <v>0.24180869622913173</v>
      </c>
      <c r="I58" s="22">
        <v>0.10061383206122056</v>
      </c>
      <c r="J58" s="23">
        <f t="shared" si="0"/>
        <v>0.14119486416791116</v>
      </c>
      <c r="K58" s="22"/>
      <c r="L58" s="22"/>
      <c r="M58" s="22"/>
      <c r="N58" s="22"/>
      <c r="O58" s="23"/>
      <c r="P58" s="129"/>
      <c r="Q58" s="129"/>
      <c r="R58" s="173"/>
    </row>
    <row r="59" spans="1:18" s="20" customFormat="1" ht="15" customHeight="1" x14ac:dyDescent="0.2">
      <c r="A59" s="176">
        <v>1959</v>
      </c>
      <c r="B59" s="131">
        <f>DataFA1!D51</f>
        <v>0.70854660154921179</v>
      </c>
      <c r="C59" s="131">
        <f>DataFA1!H51</f>
        <v>0.2826891007728396</v>
      </c>
      <c r="D59" s="131">
        <f>DataFA1!O51</f>
        <v>9.1314642294269818E-2</v>
      </c>
      <c r="E59" s="131">
        <f>DataFA1!C51</f>
        <v>0.69543699600136188</v>
      </c>
      <c r="F59" s="32">
        <f>DataFA1!G51</f>
        <v>0.27751887986364748</v>
      </c>
      <c r="G59" s="33">
        <f>DataFA1!N51</f>
        <v>8.9417095937129806E-2</v>
      </c>
      <c r="H59" s="34"/>
      <c r="I59" s="32"/>
      <c r="J59" s="33"/>
      <c r="K59" s="32"/>
      <c r="L59" s="32"/>
      <c r="M59" s="32"/>
      <c r="N59" s="32"/>
      <c r="O59" s="33"/>
      <c r="P59" s="131"/>
      <c r="Q59" s="131"/>
      <c r="R59" s="177"/>
    </row>
    <row r="60" spans="1:18" x14ac:dyDescent="0.2">
      <c r="A60" s="178">
        <v>1960</v>
      </c>
      <c r="B60" s="129">
        <f>DataFA1!D52</f>
        <v>0.71135358554593053</v>
      </c>
      <c r="C60" s="129">
        <f>DataFA1!H52</f>
        <v>0.28248071231654981</v>
      </c>
      <c r="D60" s="129">
        <f>DataFA1!O52</f>
        <v>9.4479179433859833E-2</v>
      </c>
      <c r="E60" s="129">
        <f>DataFA1!C52</f>
        <v>0.69835891649918069</v>
      </c>
      <c r="F60" s="22">
        <f>DataFA1!G52</f>
        <v>0.27757824859610886</v>
      </c>
      <c r="G60" s="23">
        <f>DataFA1!N52</f>
        <v>9.2598756609783076E-2</v>
      </c>
      <c r="H60" s="27">
        <v>0.25248441029356139</v>
      </c>
      <c r="I60" s="22">
        <v>0.10528605503623409</v>
      </c>
      <c r="J60" s="23">
        <f t="shared" si="0"/>
        <v>0.1471983552573273</v>
      </c>
      <c r="K60" s="22"/>
      <c r="L60" s="22"/>
      <c r="M60" s="22"/>
      <c r="N60" s="22"/>
      <c r="O60" s="23"/>
      <c r="P60" s="129"/>
      <c r="Q60" s="129"/>
      <c r="R60" s="173"/>
    </row>
    <row r="61" spans="1:18" x14ac:dyDescent="0.2">
      <c r="A61" s="178">
        <v>1961</v>
      </c>
      <c r="B61" s="129">
        <f>DataFA1!D53</f>
        <v>0.71351053806620579</v>
      </c>
      <c r="C61" s="129">
        <f>DataFA1!H53</f>
        <v>0.28412230069120392</v>
      </c>
      <c r="D61" s="129">
        <f>DataFA1!O53</f>
        <v>9.6489686467466571E-2</v>
      </c>
      <c r="E61" s="129">
        <f>DataFA1!C53</f>
        <v>0.70060072853624555</v>
      </c>
      <c r="F61" s="22">
        <f>DataFA1!G53</f>
        <v>0.27957092105541004</v>
      </c>
      <c r="G61" s="23">
        <f>DataFA1!N53</f>
        <v>9.4589365463551303E-2</v>
      </c>
      <c r="H61" s="27"/>
      <c r="I61" s="22"/>
      <c r="J61" s="23"/>
      <c r="K61" s="22"/>
      <c r="L61" s="22"/>
      <c r="M61" s="22"/>
      <c r="N61" s="22"/>
      <c r="O61" s="23"/>
      <c r="P61" s="129"/>
      <c r="Q61" s="129"/>
      <c r="R61" s="173"/>
    </row>
    <row r="62" spans="1:18" x14ac:dyDescent="0.2">
      <c r="A62" s="178">
        <v>1962</v>
      </c>
      <c r="B62" s="36">
        <f>DataFA1!D54</f>
        <v>0.71908007647344374</v>
      </c>
      <c r="C62" s="129">
        <f>DataFA1!H54</f>
        <v>0.28472099477495122</v>
      </c>
      <c r="D62" s="129">
        <f>DataFA1!O54</f>
        <v>9.5315979216683888E-2</v>
      </c>
      <c r="E62" s="129">
        <f>DataFA1!C54</f>
        <v>0.70635253190994296</v>
      </c>
      <c r="F62" s="22">
        <f>DataFA1!G54</f>
        <v>0.28103443980217002</v>
      </c>
      <c r="G62" s="23">
        <f>DataFA1!N54</f>
        <v>9.3909762799739768E-2</v>
      </c>
      <c r="H62" s="37">
        <v>0.24392355559411122</v>
      </c>
      <c r="I62" s="22">
        <v>0.10357642744109671</v>
      </c>
      <c r="J62" s="23">
        <f t="shared" si="0"/>
        <v>0.14034712815301451</v>
      </c>
      <c r="K62" s="36"/>
      <c r="L62" s="36"/>
      <c r="M62" s="36"/>
      <c r="N62" s="22"/>
      <c r="O62" s="23"/>
      <c r="P62" s="129"/>
      <c r="Q62" s="129"/>
      <c r="R62" s="173"/>
    </row>
    <row r="63" spans="1:18" x14ac:dyDescent="0.2">
      <c r="A63" s="178">
        <v>1963</v>
      </c>
      <c r="B63" s="36">
        <f>DataFA1!D55</f>
        <v>0.71736823112419934</v>
      </c>
      <c r="C63" s="129">
        <f>DataFA1!H55</f>
        <v>0.28081485457740279</v>
      </c>
      <c r="D63" s="129">
        <f>DataFA1!O55</f>
        <v>9.4082432122180579E-2</v>
      </c>
      <c r="E63" s="129">
        <f>DataFA1!C55</f>
        <v>0.70526880025863647</v>
      </c>
      <c r="F63" s="22">
        <f>DataFA1!G55</f>
        <v>0.27616612613201152</v>
      </c>
      <c r="G63" s="23">
        <f>DataFA1!N55</f>
        <v>9.1686949133872944E-2</v>
      </c>
      <c r="H63" s="39"/>
      <c r="I63" s="22"/>
      <c r="J63" s="23"/>
      <c r="K63" s="38"/>
      <c r="L63" s="38"/>
      <c r="M63" s="38"/>
      <c r="N63" s="22"/>
      <c r="O63" s="23"/>
      <c r="P63" s="129"/>
      <c r="Q63" s="129"/>
      <c r="R63" s="173"/>
    </row>
    <row r="64" spans="1:18" x14ac:dyDescent="0.2">
      <c r="A64" s="178">
        <v>1964</v>
      </c>
      <c r="B64" s="36">
        <f>DataFA1!D56</f>
        <v>0.7156572858740049</v>
      </c>
      <c r="C64" s="129">
        <f>DataFA1!H56</f>
        <v>0.27691076825293592</v>
      </c>
      <c r="D64" s="129">
        <f>DataFA1!O56</f>
        <v>9.2849533634497203E-2</v>
      </c>
      <c r="E64" s="129">
        <f>DataFA1!C56</f>
        <v>0.70418506860732999</v>
      </c>
      <c r="F64" s="22">
        <f>DataFA1!G56</f>
        <v>0.27129781246185303</v>
      </c>
      <c r="G64" s="23">
        <f>DataFA1!N56</f>
        <v>8.9464135468006092E-2</v>
      </c>
      <c r="H64" s="39"/>
      <c r="I64" s="22"/>
      <c r="J64" s="23"/>
      <c r="K64" s="38"/>
      <c r="L64" s="38"/>
      <c r="M64" s="38"/>
      <c r="N64" s="22"/>
      <c r="O64" s="23"/>
      <c r="P64" s="129"/>
      <c r="Q64" s="129"/>
      <c r="R64" s="173"/>
    </row>
    <row r="65" spans="1:18" x14ac:dyDescent="0.2">
      <c r="A65" s="178">
        <v>1965</v>
      </c>
      <c r="B65" s="36">
        <f>DataFA1!D57</f>
        <v>0.71029080587304949</v>
      </c>
      <c r="C65" s="129">
        <f>DataFA1!H57</f>
        <v>0.27546258989787081</v>
      </c>
      <c r="D65" s="129">
        <f>DataFA1!O57</f>
        <v>9.4083976728234847E-2</v>
      </c>
      <c r="E65" s="129">
        <f>DataFA1!C57</f>
        <v>0.69842576980590787</v>
      </c>
      <c r="F65" s="22">
        <f>DataFA1!G57</f>
        <v>0.26870742440223705</v>
      </c>
      <c r="G65" s="23">
        <f>DataFA1!N57</f>
        <v>9.1353848576545701E-2</v>
      </c>
      <c r="H65" s="39">
        <v>0.24697673144043783</v>
      </c>
      <c r="I65" s="22">
        <v>0.10849859176595977</v>
      </c>
      <c r="J65" s="23">
        <f t="shared" si="0"/>
        <v>0.13847813967447806</v>
      </c>
      <c r="K65" s="38"/>
      <c r="L65" s="38"/>
      <c r="M65" s="38"/>
      <c r="N65" s="22"/>
      <c r="O65" s="23"/>
      <c r="P65" s="129"/>
      <c r="Q65" s="129"/>
      <c r="R65" s="173"/>
    </row>
    <row r="66" spans="1:18" x14ac:dyDescent="0.2">
      <c r="A66" s="178">
        <v>1966</v>
      </c>
      <c r="B66" s="36">
        <f>DataFA1!D58</f>
        <v>0.70492425294498728</v>
      </c>
      <c r="C66" s="129">
        <f>DataFA1!H58</f>
        <v>0.27401439186296767</v>
      </c>
      <c r="D66" s="129">
        <f>DataFA1!O58</f>
        <v>9.5318436597282147E-2</v>
      </c>
      <c r="E66" s="129">
        <f>DataFA1!C58</f>
        <v>0.69266647100448597</v>
      </c>
      <c r="F66" s="22">
        <f>DataFA1!G58</f>
        <v>0.26611703634262102</v>
      </c>
      <c r="G66" s="23">
        <f>DataFA1!N58</f>
        <v>9.3243561685085311E-2</v>
      </c>
      <c r="H66" s="39"/>
      <c r="I66" s="22"/>
      <c r="J66" s="23"/>
      <c r="K66" s="38"/>
      <c r="L66" s="38"/>
      <c r="M66" s="38"/>
      <c r="N66" s="22"/>
      <c r="O66" s="23"/>
      <c r="P66" s="129"/>
      <c r="Q66" s="129"/>
      <c r="R66" s="173"/>
    </row>
    <row r="67" spans="1:18" x14ac:dyDescent="0.2">
      <c r="A67" s="178">
        <v>1967</v>
      </c>
      <c r="B67" s="158">
        <f>DataFA1!D59</f>
        <v>0.70032328944627464</v>
      </c>
      <c r="C67" s="129">
        <f>DataFA1!H59</f>
        <v>0.27308568422000029</v>
      </c>
      <c r="D67" s="129">
        <f>DataFA1!O59</f>
        <v>9.2571565936235625E-2</v>
      </c>
      <c r="E67" s="129">
        <f>DataFA1!C59</f>
        <v>0.68819208443164825</v>
      </c>
      <c r="F67" s="22">
        <f>DataFA1!G59</f>
        <v>0.26518616825342178</v>
      </c>
      <c r="G67" s="23">
        <f>DataFA1!N59</f>
        <v>9.0449523180723218E-2</v>
      </c>
      <c r="H67" s="39"/>
      <c r="I67" s="22"/>
      <c r="J67" s="23"/>
      <c r="K67" s="40"/>
      <c r="L67" s="38"/>
      <c r="M67" s="38"/>
      <c r="N67" s="22"/>
      <c r="O67" s="23"/>
      <c r="P67" s="129"/>
      <c r="Q67" s="129"/>
      <c r="R67" s="173"/>
    </row>
    <row r="68" spans="1:18" x14ac:dyDescent="0.2">
      <c r="A68" s="178">
        <v>1968</v>
      </c>
      <c r="B68" s="158">
        <f>DataFA1!D60</f>
        <v>0.69979146507896128</v>
      </c>
      <c r="C68" s="129">
        <f>DataFA1!H60</f>
        <v>0.2757015486838047</v>
      </c>
      <c r="D68" s="129">
        <f>DataFA1!O60</f>
        <v>9.5051806180892776E-2</v>
      </c>
      <c r="E68" s="129">
        <f>DataFA1!C60</f>
        <v>0.68873805180192027</v>
      </c>
      <c r="F68" s="22">
        <f>DataFA1!G60</f>
        <v>0.26832734979689143</v>
      </c>
      <c r="G68" s="23">
        <f>DataFA1!N60</f>
        <v>9.2347401194274467E-2</v>
      </c>
      <c r="H68" s="39"/>
      <c r="I68" s="22"/>
      <c r="J68" s="23"/>
      <c r="K68" s="40"/>
      <c r="L68" s="38"/>
      <c r="M68" s="38"/>
      <c r="N68" s="22"/>
      <c r="O68" s="23"/>
      <c r="P68" s="129"/>
      <c r="Q68" s="129"/>
      <c r="R68" s="173"/>
    </row>
    <row r="69" spans="1:18" x14ac:dyDescent="0.2">
      <c r="A69" s="178">
        <v>1969</v>
      </c>
      <c r="B69" s="158">
        <f>DataFA1!D61</f>
        <v>0.6908532051121048</v>
      </c>
      <c r="C69" s="129">
        <f>DataFA1!H61</f>
        <v>0.27044994837591457</v>
      </c>
      <c r="D69" s="129">
        <f>DataFA1!O61</f>
        <v>9.3871571005065144E-2</v>
      </c>
      <c r="E69" s="129">
        <f>DataFA1!C61</f>
        <v>0.68108394835144292</v>
      </c>
      <c r="F69" s="22">
        <f>DataFA1!G61</f>
        <v>0.26199908414855633</v>
      </c>
      <c r="G69" s="23">
        <f>DataFA1!N61</f>
        <v>9.1732005355879664E-2</v>
      </c>
      <c r="H69" s="39">
        <v>0.2286189701834779</v>
      </c>
      <c r="I69" s="22">
        <v>9.8668320471162738E-2</v>
      </c>
      <c r="J69" s="23">
        <f t="shared" si="0"/>
        <v>0.12995064971231518</v>
      </c>
      <c r="K69" s="40"/>
      <c r="L69" s="38"/>
      <c r="M69" s="38"/>
      <c r="N69" s="22"/>
      <c r="O69" s="23"/>
      <c r="P69" s="129"/>
      <c r="Q69" s="129"/>
      <c r="R69" s="173"/>
    </row>
    <row r="70" spans="1:18" x14ac:dyDescent="0.2">
      <c r="A70" s="179">
        <v>1970</v>
      </c>
      <c r="B70" s="159">
        <f>DataFA1!D62</f>
        <v>0.69333408718317568</v>
      </c>
      <c r="C70" s="130">
        <f>DataFA1!H62</f>
        <v>0.26661055975720049</v>
      </c>
      <c r="D70" s="130">
        <f>DataFA1!O62</f>
        <v>9.0547597264922425E-2</v>
      </c>
      <c r="E70" s="130">
        <f>DataFA1!C62</f>
        <v>0.68337219231761981</v>
      </c>
      <c r="F70" s="29">
        <f>DataFA1!G62</f>
        <v>0.25857659766916208</v>
      </c>
      <c r="G70" s="30">
        <f>DataFA1!N62</f>
        <v>8.8527743413578705E-2</v>
      </c>
      <c r="H70" s="44"/>
      <c r="I70" s="29"/>
      <c r="J70" s="30"/>
      <c r="K70" s="42"/>
      <c r="L70" s="43"/>
      <c r="M70" s="43"/>
      <c r="N70" s="29"/>
      <c r="O70" s="30"/>
      <c r="P70" s="130"/>
      <c r="Q70" s="130"/>
      <c r="R70" s="175"/>
    </row>
    <row r="71" spans="1:18" x14ac:dyDescent="0.2">
      <c r="A71" s="178">
        <v>1971</v>
      </c>
      <c r="B71" s="158">
        <f>DataFA1!D63</f>
        <v>0.68834573397316801</v>
      </c>
      <c r="C71" s="129">
        <f>DataFA1!H63</f>
        <v>0.26126617276117747</v>
      </c>
      <c r="D71" s="129">
        <f>DataFA1!O63</f>
        <v>8.7169118602869106E-2</v>
      </c>
      <c r="E71" s="129">
        <f>DataFA1!C63</f>
        <v>0.67701518355170232</v>
      </c>
      <c r="F71" s="22">
        <f>DataFA1!G63</f>
        <v>0.25421785833896127</v>
      </c>
      <c r="G71" s="23">
        <f>DataFA1!N63</f>
        <v>8.5111064065131359E-2</v>
      </c>
      <c r="H71" s="39"/>
      <c r="I71" s="22"/>
      <c r="J71" s="23"/>
      <c r="K71" s="40"/>
      <c r="L71" s="38"/>
      <c r="M71" s="38"/>
      <c r="N71" s="22"/>
      <c r="O71" s="23"/>
      <c r="P71" s="129"/>
      <c r="Q71" s="129"/>
      <c r="R71" s="173"/>
    </row>
    <row r="72" spans="1:18" x14ac:dyDescent="0.2">
      <c r="A72" s="178">
        <v>1972</v>
      </c>
      <c r="B72" s="158">
        <f>DataFA1!D64</f>
        <v>0.68903332466707001</v>
      </c>
      <c r="C72" s="129">
        <f>DataFA1!H64</f>
        <v>0.25428119529071008</v>
      </c>
      <c r="D72" s="129">
        <f>DataFA1!O64</f>
        <v>8.2499602929381396E-2</v>
      </c>
      <c r="E72" s="129">
        <f>DataFA1!C64</f>
        <v>0.67645290448854212</v>
      </c>
      <c r="F72" s="22">
        <f>DataFA1!G64</f>
        <v>0.24716147661820259</v>
      </c>
      <c r="G72" s="23">
        <f>DataFA1!N64</f>
        <v>8.0975598928489531E-2</v>
      </c>
      <c r="H72" s="39">
        <v>0.23131462305606282</v>
      </c>
      <c r="I72" s="22">
        <v>9.8907390814520366E-2</v>
      </c>
      <c r="J72" s="23">
        <f t="shared" si="0"/>
        <v>0.13240723224154244</v>
      </c>
      <c r="K72" s="40"/>
      <c r="L72" s="38"/>
      <c r="M72" s="38"/>
      <c r="N72" s="22"/>
      <c r="O72" s="23"/>
      <c r="P72" s="129"/>
      <c r="Q72" s="129"/>
      <c r="R72" s="173"/>
    </row>
    <row r="73" spans="1:18" x14ac:dyDescent="0.2">
      <c r="A73" s="178">
        <v>1973</v>
      </c>
      <c r="B73" s="158">
        <f>DataFA1!D65</f>
        <v>0.6829191127235219</v>
      </c>
      <c r="C73" s="129">
        <f>DataFA1!H65</f>
        <v>0.24479757462118418</v>
      </c>
      <c r="D73" s="129">
        <f>DataFA1!O65</f>
        <v>7.7108080415092747E-2</v>
      </c>
      <c r="E73" s="129">
        <f>DataFA1!C65</f>
        <v>0.66858106095241943</v>
      </c>
      <c r="F73" s="22">
        <f>DataFA1!G65</f>
        <v>0.2385039848104494</v>
      </c>
      <c r="G73" s="23">
        <f>DataFA1!N65</f>
        <v>7.5553769081125224E-2</v>
      </c>
      <c r="H73" s="39"/>
      <c r="I73" s="22"/>
      <c r="J73" s="23"/>
      <c r="K73" s="40"/>
      <c r="L73" s="38"/>
      <c r="M73" s="38"/>
      <c r="N73" s="22"/>
      <c r="O73" s="23"/>
      <c r="P73" s="129"/>
      <c r="Q73" s="129"/>
      <c r="R73" s="173"/>
    </row>
    <row r="74" spans="1:18" x14ac:dyDescent="0.2">
      <c r="A74" s="178">
        <v>1974</v>
      </c>
      <c r="B74" s="158">
        <f>DataFA1!D66</f>
        <v>0.67737952538510782</v>
      </c>
      <c r="C74" s="129">
        <f>DataFA1!H66</f>
        <v>0.2413294032136595</v>
      </c>
      <c r="D74" s="129">
        <f>DataFA1!O66</f>
        <v>7.4702617813088304E-2</v>
      </c>
      <c r="E74" s="129">
        <f>DataFA1!C66</f>
        <v>0.66298985292178236</v>
      </c>
      <c r="F74" s="22">
        <f>DataFA1!G66</f>
        <v>0.2341810929779056</v>
      </c>
      <c r="G74" s="23">
        <f>DataFA1!N66</f>
        <v>7.2899885900142194E-2</v>
      </c>
      <c r="H74" s="39"/>
      <c r="I74" s="22"/>
      <c r="J74" s="23"/>
      <c r="K74" s="40"/>
      <c r="L74" s="38"/>
      <c r="M74" s="38"/>
      <c r="N74" s="22"/>
      <c r="O74" s="23"/>
      <c r="P74" s="129"/>
      <c r="Q74" s="129"/>
      <c r="R74" s="173"/>
    </row>
    <row r="75" spans="1:18" x14ac:dyDescent="0.2">
      <c r="A75" s="178">
        <v>1975</v>
      </c>
      <c r="B75" s="158">
        <f>DataFA1!D67</f>
        <v>0.67405530341838948</v>
      </c>
      <c r="C75" s="129">
        <f>DataFA1!H67</f>
        <v>0.23637427643030021</v>
      </c>
      <c r="D75" s="129">
        <f>DataFA1!O67</f>
        <v>7.1409655623554086E-2</v>
      </c>
      <c r="E75" s="129">
        <f>DataFA1!C67</f>
        <v>0.65878699672634866</v>
      </c>
      <c r="F75" s="22">
        <f>DataFA1!G67</f>
        <v>0.22802951231608415</v>
      </c>
      <c r="G75" s="23">
        <f>DataFA1!N67</f>
        <v>6.9533994527489554E-2</v>
      </c>
      <c r="H75" s="39"/>
      <c r="I75" s="22"/>
      <c r="J75" s="23"/>
      <c r="K75" s="40"/>
      <c r="L75" s="38"/>
      <c r="M75" s="38"/>
      <c r="N75" s="22"/>
      <c r="O75" s="23"/>
      <c r="P75" s="129"/>
      <c r="Q75" s="129"/>
      <c r="R75" s="173"/>
    </row>
    <row r="76" spans="1:18" x14ac:dyDescent="0.2">
      <c r="A76" s="178">
        <v>1976</v>
      </c>
      <c r="B76" s="158">
        <f>DataFA1!D68</f>
        <v>0.66700669844211302</v>
      </c>
      <c r="C76" s="129">
        <f>DataFA1!H68</f>
        <v>0.23030837777031735</v>
      </c>
      <c r="D76" s="129">
        <f>DataFA1!O68</f>
        <v>6.911172504283962E-2</v>
      </c>
      <c r="E76" s="129">
        <f>DataFA1!C68</f>
        <v>0.6505420765589065</v>
      </c>
      <c r="F76" s="22">
        <f>DataFA1!G68</f>
        <v>0.22143884573134179</v>
      </c>
      <c r="G76" s="23">
        <f>DataFA1!N68</f>
        <v>6.6911918603338463E-2</v>
      </c>
      <c r="H76" s="39">
        <v>0.19321245653515218</v>
      </c>
      <c r="I76" s="22">
        <v>7.4539776153462203E-2</v>
      </c>
      <c r="J76" s="23">
        <f t="shared" si="0"/>
        <v>0.11867268038168997</v>
      </c>
      <c r="K76" s="40"/>
      <c r="L76" s="38"/>
      <c r="M76" s="38"/>
      <c r="N76" s="22"/>
      <c r="O76" s="23"/>
      <c r="P76" s="129"/>
      <c r="Q76" s="129"/>
      <c r="R76" s="173"/>
    </row>
    <row r="77" spans="1:18" x14ac:dyDescent="0.2">
      <c r="A77" s="178">
        <v>1977</v>
      </c>
      <c r="B77" s="158">
        <f>DataFA1!D69</f>
        <v>0.66427507574093914</v>
      </c>
      <c r="C77" s="129">
        <f>DataFA1!H69</f>
        <v>0.22878423564645564</v>
      </c>
      <c r="D77" s="129">
        <f>DataFA1!O69</f>
        <v>6.8560292830122632E-2</v>
      </c>
      <c r="E77" s="129">
        <f>DataFA1!C69</f>
        <v>0.6470428099560338</v>
      </c>
      <c r="F77" s="22">
        <f>DataFA1!G69</f>
        <v>0.21869689741172493</v>
      </c>
      <c r="G77" s="23">
        <f>DataFA1!N69</f>
        <v>6.6309715977052278E-2</v>
      </c>
      <c r="H77" s="39"/>
      <c r="I77" s="22"/>
      <c r="J77" s="23"/>
      <c r="K77" s="40"/>
      <c r="L77" s="38"/>
      <c r="M77" s="38"/>
      <c r="N77" s="22"/>
      <c r="O77" s="23"/>
      <c r="P77" s="129"/>
      <c r="Q77" s="129"/>
      <c r="R77" s="173"/>
    </row>
    <row r="78" spans="1:18" x14ac:dyDescent="0.2">
      <c r="A78" s="178">
        <v>1978</v>
      </c>
      <c r="B78" s="158">
        <f>DataFA1!D70</f>
        <v>0.65768608491847225</v>
      </c>
      <c r="C78" s="129">
        <f>DataFA1!H70</f>
        <v>0.22699753341334289</v>
      </c>
      <c r="D78" s="129">
        <f>DataFA1!O70</f>
        <v>6.9070680997575198E-2</v>
      </c>
      <c r="E78" s="129">
        <f>DataFA1!C70</f>
        <v>0.63904897844611608</v>
      </c>
      <c r="F78" s="22">
        <f>DataFA1!G70</f>
        <v>0.21656877676257996</v>
      </c>
      <c r="G78" s="23">
        <f>DataFA1!N70</f>
        <v>6.6610433948720377E-2</v>
      </c>
      <c r="H78" s="39"/>
      <c r="I78" s="22"/>
      <c r="J78" s="23"/>
      <c r="K78" s="40"/>
      <c r="L78" s="38"/>
      <c r="M78" s="38"/>
      <c r="N78" s="22"/>
      <c r="O78" s="23"/>
      <c r="P78" s="129"/>
      <c r="Q78" s="129"/>
      <c r="R78" s="173"/>
    </row>
    <row r="79" spans="1:18" x14ac:dyDescent="0.2">
      <c r="A79" s="180">
        <v>1979</v>
      </c>
      <c r="B79" s="160">
        <f>DataFA1!D71</f>
        <v>0.66537425812062134</v>
      </c>
      <c r="C79" s="131">
        <f>DataFA1!H71</f>
        <v>0.23538827503985907</v>
      </c>
      <c r="D79" s="131">
        <f>DataFA1!O71</f>
        <v>7.4480446043055551E-2</v>
      </c>
      <c r="E79" s="131">
        <f>DataFA1!C71</f>
        <v>0.64475703239440896</v>
      </c>
      <c r="F79" s="32">
        <f>DataFA1!G71</f>
        <v>0.224081486463547</v>
      </c>
      <c r="G79" s="33">
        <f>DataFA1!N71</f>
        <v>7.1735747158527402E-2</v>
      </c>
      <c r="H79" s="47"/>
      <c r="I79" s="32"/>
      <c r="J79" s="33"/>
      <c r="K79" s="46"/>
      <c r="L79" s="46"/>
      <c r="M79" s="46"/>
      <c r="N79" s="32"/>
      <c r="O79" s="33"/>
      <c r="P79" s="131"/>
      <c r="Q79" s="131"/>
      <c r="R79" s="177"/>
    </row>
    <row r="80" spans="1:18" x14ac:dyDescent="0.2">
      <c r="A80" s="178">
        <v>1980</v>
      </c>
      <c r="B80" s="36">
        <f>DataFA1!D72</f>
        <v>0.66231138084437746</v>
      </c>
      <c r="C80" s="129">
        <f>DataFA1!H72</f>
        <v>0.23567687023054507</v>
      </c>
      <c r="D80" s="129">
        <f>DataFA1!O72</f>
        <v>7.5996329444321803E-2</v>
      </c>
      <c r="E80" s="129">
        <f>DataFA1!C72</f>
        <v>0.64208322763443004</v>
      </c>
      <c r="F80" s="22">
        <f>DataFA1!G72</f>
        <v>0.22544974088668801</v>
      </c>
      <c r="G80" s="23">
        <f>DataFA1!N72</f>
        <v>7.2859168052673298E-2</v>
      </c>
      <c r="H80" s="39"/>
      <c r="I80" s="22"/>
      <c r="J80" s="23"/>
      <c r="K80" s="38"/>
      <c r="L80" s="38"/>
      <c r="M80" s="38"/>
      <c r="N80" s="22"/>
      <c r="O80" s="23"/>
      <c r="P80" s="129"/>
      <c r="Q80" s="129"/>
      <c r="R80" s="173"/>
    </row>
    <row r="81" spans="1:20" x14ac:dyDescent="0.2">
      <c r="A81" s="178">
        <v>1981</v>
      </c>
      <c r="B81" s="36">
        <f>DataFA1!D73</f>
        <v>0.65897193081365002</v>
      </c>
      <c r="C81" s="129">
        <f>DataFA1!H73</f>
        <v>0.24364201551764372</v>
      </c>
      <c r="D81" s="129">
        <f>DataFA1!O73</f>
        <v>8.3287305247261578E-2</v>
      </c>
      <c r="E81" s="129">
        <f>DataFA1!C73</f>
        <v>0.63910341262817405</v>
      </c>
      <c r="F81" s="22">
        <f>DataFA1!G73</f>
        <v>0.23357211053371399</v>
      </c>
      <c r="G81" s="23">
        <f>DataFA1!N73</f>
        <v>8.0330923199653584E-2</v>
      </c>
      <c r="H81" s="48">
        <v>0.20814868</v>
      </c>
      <c r="I81" s="48">
        <v>7.4745130000000007E-2</v>
      </c>
      <c r="J81" s="49">
        <f t="shared" ref="J81:J108" si="1">H81-I81</f>
        <v>0.13340354999999998</v>
      </c>
      <c r="K81" s="38"/>
      <c r="L81" s="38"/>
      <c r="M81" s="38"/>
      <c r="N81" s="22"/>
      <c r="O81" s="23"/>
      <c r="P81" s="129"/>
      <c r="Q81" s="129"/>
      <c r="R81" s="173"/>
    </row>
    <row r="82" spans="1:20" ht="15.75" x14ac:dyDescent="0.25">
      <c r="A82" s="178">
        <v>1982</v>
      </c>
      <c r="B82" s="36">
        <f>DataFA1!D74</f>
        <v>0.64864501808935005</v>
      </c>
      <c r="C82" s="129">
        <f>DataFA1!H74</f>
        <v>0.24720004832090822</v>
      </c>
      <c r="D82" s="129">
        <f>DataFA1!O74</f>
        <v>8.9058821587264358E-2</v>
      </c>
      <c r="E82" s="22">
        <f>DataFA1!C74</f>
        <v>0.62872755527496305</v>
      </c>
      <c r="F82" s="22">
        <f>DataFA1!G74</f>
        <v>0.23780144751071899</v>
      </c>
      <c r="G82" s="23">
        <f>DataFA1!N74</f>
        <v>8.5009902715682997E-2</v>
      </c>
      <c r="H82" s="39">
        <v>0.19056332000000001</v>
      </c>
      <c r="I82" s="22">
        <v>7.3284959999999996E-2</v>
      </c>
      <c r="J82" s="23">
        <f t="shared" si="1"/>
        <v>0.11727836000000001</v>
      </c>
      <c r="K82" s="38"/>
      <c r="L82" s="38"/>
      <c r="M82" s="38"/>
      <c r="N82" s="22"/>
      <c r="O82" s="23"/>
      <c r="P82" s="129"/>
      <c r="Q82" s="129"/>
      <c r="R82" s="173"/>
      <c r="T82" s="50"/>
    </row>
    <row r="83" spans="1:20" ht="15.75" x14ac:dyDescent="0.25">
      <c r="A83" s="178">
        <v>1983</v>
      </c>
      <c r="B83" s="36">
        <f>DataFA1!D75</f>
        <v>0.6386405236828343</v>
      </c>
      <c r="C83" s="129">
        <f>DataFA1!H75</f>
        <v>0.23670615137116985</v>
      </c>
      <c r="D83" s="129">
        <f>DataFA1!O75</f>
        <v>8.3865678925326564E-2</v>
      </c>
      <c r="E83" s="22">
        <f>DataFA1!C75</f>
        <v>0.61929285526275601</v>
      </c>
      <c r="F83" s="22">
        <f>DataFA1!G75</f>
        <v>0.227215856313705</v>
      </c>
      <c r="G83" s="23">
        <f>DataFA1!N75</f>
        <v>8.0330468714237185E-2</v>
      </c>
      <c r="H83" s="39">
        <v>0.21072234000000001</v>
      </c>
      <c r="I83" s="22">
        <v>8.3969779999999994E-2</v>
      </c>
      <c r="J83" s="23">
        <f t="shared" si="1"/>
        <v>0.12675256000000001</v>
      </c>
      <c r="K83" s="38"/>
      <c r="L83" s="38"/>
      <c r="M83" s="38"/>
      <c r="N83" s="22"/>
      <c r="O83" s="23"/>
      <c r="P83" s="129"/>
      <c r="Q83" s="129"/>
      <c r="R83" s="173"/>
      <c r="T83" s="50"/>
    </row>
    <row r="84" spans="1:20" ht="15.75" x14ac:dyDescent="0.25">
      <c r="A84" s="178">
        <v>1984</v>
      </c>
      <c r="B84" s="36">
        <f>DataFA1!D76</f>
        <v>0.63330424753212733</v>
      </c>
      <c r="C84" s="129">
        <f>DataFA1!H76</f>
        <v>0.23751337734303879</v>
      </c>
      <c r="D84" s="129">
        <f>DataFA1!O76</f>
        <v>8.7015139475375855E-2</v>
      </c>
      <c r="E84" s="22">
        <f>DataFA1!C76</f>
        <v>0.61374610662460305</v>
      </c>
      <c r="F84" s="22">
        <f>DataFA1!G76</f>
        <v>0.22947601974010501</v>
      </c>
      <c r="G84" s="23">
        <f>DataFA1!N76</f>
        <v>8.4566846489906283E-2</v>
      </c>
      <c r="H84" s="39">
        <v>0.20950060000000001</v>
      </c>
      <c r="I84" s="22">
        <v>8.6045759999999999E-2</v>
      </c>
      <c r="J84" s="23">
        <f t="shared" si="1"/>
        <v>0.12345484000000001</v>
      </c>
      <c r="K84" s="38"/>
      <c r="L84" s="38"/>
      <c r="M84" s="38"/>
      <c r="N84" s="22"/>
      <c r="O84" s="23"/>
      <c r="P84" s="129"/>
      <c r="Q84" s="129"/>
      <c r="R84" s="173"/>
      <c r="T84" s="50"/>
    </row>
    <row r="85" spans="1:20" ht="15.75" x14ac:dyDescent="0.25">
      <c r="A85" s="178">
        <v>1985</v>
      </c>
      <c r="B85" s="36">
        <f>DataFA1!D77</f>
        <v>0.62680159116741607</v>
      </c>
      <c r="C85" s="129">
        <f>DataFA1!H77</f>
        <v>0.2398666586258929</v>
      </c>
      <c r="D85" s="129">
        <f>DataFA1!O77</f>
        <v>9.101072287231049E-2</v>
      </c>
      <c r="E85" s="22">
        <f>DataFA1!C77</f>
        <v>0.60795152187347401</v>
      </c>
      <c r="F85" s="22">
        <f>DataFA1!G77</f>
        <v>0.23147204518318201</v>
      </c>
      <c r="G85" s="23">
        <f>DataFA1!N77</f>
        <v>8.7738215923309326E-2</v>
      </c>
      <c r="H85" s="39">
        <v>0.22350440999999999</v>
      </c>
      <c r="I85" s="22">
        <v>9.4486059999999997E-2</v>
      </c>
      <c r="J85" s="23">
        <f t="shared" si="1"/>
        <v>0.12901835</v>
      </c>
      <c r="K85" s="38"/>
      <c r="L85" s="38"/>
      <c r="M85" s="38"/>
      <c r="N85" s="22"/>
      <c r="O85" s="23"/>
      <c r="P85" s="129"/>
      <c r="Q85" s="129"/>
      <c r="R85" s="173"/>
      <c r="T85" s="50"/>
    </row>
    <row r="86" spans="1:20" ht="15.75" x14ac:dyDescent="0.25">
      <c r="A86" s="178">
        <v>1986</v>
      </c>
      <c r="B86" s="36">
        <f>DataFA1!D78</f>
        <v>0.62544512509508188</v>
      </c>
      <c r="C86" s="129">
        <f>DataFA1!H78</f>
        <v>0.239255543102078</v>
      </c>
      <c r="D86" s="129">
        <f>DataFA1!O78</f>
        <v>8.7341840400232004E-2</v>
      </c>
      <c r="E86" s="22">
        <f>DataFA1!C78</f>
        <v>0.60649698972702004</v>
      </c>
      <c r="F86" s="22">
        <f>DataFA1!G78</f>
        <v>0.22979696094989799</v>
      </c>
      <c r="G86" s="23">
        <f>DataFA1!N78</f>
        <v>8.3800464868545504E-2</v>
      </c>
      <c r="H86" s="39">
        <v>0.22655721000000001</v>
      </c>
      <c r="I86" s="22">
        <v>9.6067639999999996E-2</v>
      </c>
      <c r="J86" s="23">
        <f t="shared" si="1"/>
        <v>0.13048957</v>
      </c>
      <c r="K86" s="38"/>
      <c r="L86" s="38"/>
      <c r="M86" s="38"/>
      <c r="N86" s="22"/>
      <c r="O86" s="23"/>
      <c r="P86" s="129"/>
      <c r="Q86" s="129"/>
      <c r="R86" s="173"/>
      <c r="T86" s="50"/>
    </row>
    <row r="87" spans="1:20" ht="15.75" x14ac:dyDescent="0.25">
      <c r="A87" s="178">
        <v>1987</v>
      </c>
      <c r="B87" s="36">
        <f>DataFA1!D79</f>
        <v>0.63536308147308806</v>
      </c>
      <c r="C87" s="129">
        <f>DataFA1!H79</f>
        <v>0.25569373593407191</v>
      </c>
      <c r="D87" s="129">
        <f>DataFA1!O79</f>
        <v>9.7697993789420498E-2</v>
      </c>
      <c r="E87" s="22">
        <f>DataFA1!C79</f>
        <v>0.61578154563903797</v>
      </c>
      <c r="F87" s="22">
        <f>DataFA1!G79</f>
        <v>0.24608835577964799</v>
      </c>
      <c r="G87" s="23">
        <f>DataFA1!N79</f>
        <v>9.3165040016174303E-2</v>
      </c>
      <c r="H87" s="39">
        <v>0.21566795999999999</v>
      </c>
      <c r="I87" s="22">
        <v>8.9839290000000002E-2</v>
      </c>
      <c r="J87" s="23">
        <f t="shared" si="1"/>
        <v>0.12582866999999998</v>
      </c>
      <c r="K87" s="38"/>
      <c r="L87" s="38"/>
      <c r="M87" s="38"/>
      <c r="N87" s="22"/>
      <c r="O87" s="23"/>
      <c r="P87" s="129"/>
      <c r="Q87" s="129"/>
      <c r="R87" s="173"/>
      <c r="T87" s="50"/>
    </row>
    <row r="88" spans="1:20" ht="15.75" x14ac:dyDescent="0.25">
      <c r="A88" s="178">
        <v>1988</v>
      </c>
      <c r="B88" s="36">
        <f>DataFA1!D80</f>
        <v>0.64878747792523994</v>
      </c>
      <c r="C88" s="129">
        <f>DataFA1!H80</f>
        <v>0.2757346364030866</v>
      </c>
      <c r="D88" s="129">
        <f>DataFA1!O80</f>
        <v>0.11469068401984678</v>
      </c>
      <c r="E88" s="22">
        <f>DataFA1!C80</f>
        <v>0.62737607955932595</v>
      </c>
      <c r="F88" s="22">
        <f>DataFA1!G80</f>
        <v>0.26496449112892201</v>
      </c>
      <c r="G88" s="23">
        <f>DataFA1!N80</f>
        <v>0.10920864343643198</v>
      </c>
      <c r="H88" s="39">
        <v>0.21704841</v>
      </c>
      <c r="I88" s="22">
        <v>8.9540839999999997E-2</v>
      </c>
      <c r="J88" s="23">
        <f t="shared" si="1"/>
        <v>0.12750757000000001</v>
      </c>
      <c r="K88" s="38"/>
      <c r="L88" s="38"/>
      <c r="M88" s="38"/>
      <c r="N88" s="22"/>
      <c r="O88" s="23"/>
      <c r="P88" s="129"/>
      <c r="Q88" s="129"/>
      <c r="R88" s="173"/>
      <c r="T88" s="50"/>
    </row>
    <row r="89" spans="1:20" ht="15.75" x14ac:dyDescent="0.25">
      <c r="A89" s="178">
        <v>1989</v>
      </c>
      <c r="B89" s="36">
        <f>DataFA1!D81</f>
        <v>0.64920500756622257</v>
      </c>
      <c r="C89" s="129">
        <f>DataFA1!H81</f>
        <v>0.27559264952149387</v>
      </c>
      <c r="D89" s="129">
        <f>DataFA1!O81</f>
        <v>0.11308689753739426</v>
      </c>
      <c r="E89" s="22">
        <f>DataFA1!C81</f>
        <v>0.62700736522674605</v>
      </c>
      <c r="F89" s="22">
        <f>DataFA1!G81</f>
        <v>0.26571738719940202</v>
      </c>
      <c r="G89" s="23">
        <f>DataFA1!N81</f>
        <v>0.107091836631298</v>
      </c>
      <c r="H89" s="39">
        <v>0.21963452999999999</v>
      </c>
      <c r="I89" s="22">
        <v>9.3001050000000002E-2</v>
      </c>
      <c r="J89" s="23">
        <f t="shared" si="1"/>
        <v>0.12663347999999999</v>
      </c>
      <c r="K89" s="22">
        <f>1-scf_wealth!C4</f>
        <v>0.66800079999999995</v>
      </c>
      <c r="L89" s="38">
        <f>scf_wealth!C6</f>
        <v>0.2969656</v>
      </c>
      <c r="M89" s="38">
        <f>scf_wealth!C8</f>
        <v>0.1083692</v>
      </c>
      <c r="N89" s="22">
        <f>K89-L89</f>
        <v>0.37103519999999995</v>
      </c>
      <c r="O89" s="23">
        <f>L89-M89</f>
        <v>0.1885964</v>
      </c>
      <c r="P89" s="129">
        <f>CompF2!E9</f>
        <v>0.30834204172345386</v>
      </c>
      <c r="Q89" s="129">
        <f>CompF2!J9</f>
        <v>0.12279749232116745</v>
      </c>
      <c r="R89" s="173">
        <f>P89-Q89</f>
        <v>0.18554454940228643</v>
      </c>
      <c r="T89" s="71"/>
    </row>
    <row r="90" spans="1:20" ht="15.75" x14ac:dyDescent="0.25">
      <c r="A90" s="179">
        <v>1990</v>
      </c>
      <c r="B90" s="161">
        <f>DataFA1!D82</f>
        <v>0.65198484024488401</v>
      </c>
      <c r="C90" s="130">
        <f>DataFA1!H82</f>
        <v>0.27691185481265129</v>
      </c>
      <c r="D90" s="130">
        <f>DataFA1!O82</f>
        <v>0.11391831149818904</v>
      </c>
      <c r="E90" s="29">
        <f>DataFA1!C82</f>
        <v>0.62882995605468806</v>
      </c>
      <c r="F90" s="29">
        <f>DataFA1!G82</f>
        <v>0.266572535037994</v>
      </c>
      <c r="G90" s="30">
        <f>DataFA1!N82</f>
        <v>0.10794435441494002</v>
      </c>
      <c r="H90" s="44">
        <v>0.20863288999999999</v>
      </c>
      <c r="I90" s="29">
        <v>8.7297810000000003E-2</v>
      </c>
      <c r="J90" s="30">
        <f t="shared" si="1"/>
        <v>0.12133507999999998</v>
      </c>
      <c r="K90" s="29"/>
      <c r="L90" s="43"/>
      <c r="M90" s="43"/>
      <c r="N90" s="29"/>
      <c r="O90" s="30"/>
      <c r="P90" s="130"/>
      <c r="Q90" s="130"/>
      <c r="R90" s="175"/>
      <c r="T90" s="50"/>
    </row>
    <row r="91" spans="1:20" ht="15.75" x14ac:dyDescent="0.25">
      <c r="A91" s="178">
        <v>1991</v>
      </c>
      <c r="B91" s="36">
        <f>DataFA1!D83</f>
        <v>0.64916652544422926</v>
      </c>
      <c r="C91" s="129">
        <f>DataFA1!H83</f>
        <v>0.27097391520313646</v>
      </c>
      <c r="D91" s="129">
        <f>DataFA1!O83</f>
        <v>0.10869566124157989</v>
      </c>
      <c r="E91" s="22">
        <f>DataFA1!C83</f>
        <v>0.62743532657623302</v>
      </c>
      <c r="F91" s="22">
        <f>DataFA1!G83</f>
        <v>0.259941697120667</v>
      </c>
      <c r="G91" s="23">
        <f>DataFA1!N83</f>
        <v>0.10323628783225999</v>
      </c>
      <c r="H91" s="39">
        <v>0.21535435</v>
      </c>
      <c r="I91" s="22">
        <v>8.9521089999999998E-2</v>
      </c>
      <c r="J91" s="23">
        <f t="shared" si="1"/>
        <v>0.12583326</v>
      </c>
      <c r="K91" s="22"/>
      <c r="L91" s="38"/>
      <c r="M91" s="38"/>
      <c r="N91" s="22"/>
      <c r="O91" s="23"/>
      <c r="P91" s="129"/>
      <c r="Q91" s="129"/>
      <c r="R91" s="173"/>
      <c r="T91" s="50"/>
    </row>
    <row r="92" spans="1:20" ht="15.75" x14ac:dyDescent="0.25">
      <c r="A92" s="178">
        <v>1992</v>
      </c>
      <c r="B92" s="36">
        <f>DataFA1!D84</f>
        <v>0.6638745611050767</v>
      </c>
      <c r="C92" s="129">
        <f>DataFA1!H84</f>
        <v>0.28621570542248614</v>
      </c>
      <c r="D92" s="129">
        <f>DataFA1!O84</f>
        <v>0.11886139947079406</v>
      </c>
      <c r="E92" s="22">
        <f>DataFA1!C84</f>
        <v>0.6425361633300779</v>
      </c>
      <c r="F92" s="22">
        <f>DataFA1!G84</f>
        <v>0.27566218376159701</v>
      </c>
      <c r="G92" s="23">
        <f>DataFA1!N84</f>
        <v>0.11380795389413799</v>
      </c>
      <c r="H92" s="39">
        <v>0.21178478000000001</v>
      </c>
      <c r="I92" s="22">
        <v>8.9935520000000005E-2</v>
      </c>
      <c r="J92" s="23">
        <f t="shared" si="1"/>
        <v>0.12184926</v>
      </c>
      <c r="K92" s="22">
        <f>1-scf_wealth!D4</f>
        <v>0.66961610000000005</v>
      </c>
      <c r="L92" s="38">
        <f>scf_wealth!D6</f>
        <v>0.3009927</v>
      </c>
      <c r="M92" s="38">
        <f>scf_wealth!D8</f>
        <v>0.1125477</v>
      </c>
      <c r="N92" s="22">
        <f>K92-L92</f>
        <v>0.36862340000000005</v>
      </c>
      <c r="O92" s="23">
        <f>L92-M92</f>
        <v>0.188445</v>
      </c>
      <c r="P92" s="129">
        <f>CompF2!E12</f>
        <v>0.31173470260416741</v>
      </c>
      <c r="Q92" s="129">
        <f>CompF2!J12</f>
        <v>0.12618563327719809</v>
      </c>
      <c r="R92" s="173">
        <f>P92-Q92</f>
        <v>0.18554906932696932</v>
      </c>
      <c r="T92" s="71"/>
    </row>
    <row r="93" spans="1:20" ht="15.75" x14ac:dyDescent="0.25">
      <c r="A93" s="178">
        <v>1993</v>
      </c>
      <c r="B93" s="36">
        <f>DataFA1!D85</f>
        <v>0.66718676205197824</v>
      </c>
      <c r="C93" s="129">
        <f>DataFA1!H85</f>
        <v>0.28807711966825661</v>
      </c>
      <c r="D93" s="129">
        <f>DataFA1!O85</f>
        <v>0.12065475053357111</v>
      </c>
      <c r="E93" s="22">
        <f>DataFA1!C85</f>
        <v>0.64571458101272594</v>
      </c>
      <c r="F93" s="22">
        <f>DataFA1!G85</f>
        <v>0.27686855196952798</v>
      </c>
      <c r="G93" s="23">
        <f>DataFA1!N85</f>
        <v>0.11520540714263898</v>
      </c>
      <c r="H93" s="39">
        <v>0.21310825999999999</v>
      </c>
      <c r="I93" s="22">
        <v>8.6924669999999996E-2</v>
      </c>
      <c r="J93" s="23">
        <f t="shared" si="1"/>
        <v>0.12618359000000001</v>
      </c>
      <c r="K93" s="22"/>
      <c r="L93" s="38"/>
      <c r="M93" s="38"/>
      <c r="N93" s="22"/>
      <c r="O93" s="23"/>
      <c r="P93" s="129"/>
      <c r="Q93" s="129"/>
      <c r="R93" s="173"/>
      <c r="T93" s="50"/>
    </row>
    <row r="94" spans="1:20" ht="15.75" x14ac:dyDescent="0.25">
      <c r="A94" s="178">
        <v>1994</v>
      </c>
      <c r="B94" s="36">
        <f>DataFA1!D86</f>
        <v>0.66809945798007964</v>
      </c>
      <c r="C94" s="129">
        <f>DataFA1!H86</f>
        <v>0.28753616335882387</v>
      </c>
      <c r="D94" s="129">
        <f>DataFA1!O86</f>
        <v>0.11953099762432075</v>
      </c>
      <c r="E94" s="22">
        <f>DataFA1!C86</f>
        <v>0.64633065462112405</v>
      </c>
      <c r="F94" s="22">
        <f>DataFA1!G86</f>
        <v>0.27605798840522799</v>
      </c>
      <c r="G94" s="23">
        <f>DataFA1!N86</f>
        <v>0.114253282546997</v>
      </c>
      <c r="H94" s="39">
        <v>0.21581003000000001</v>
      </c>
      <c r="I94" s="22">
        <v>8.9984629999999996E-2</v>
      </c>
      <c r="J94" s="23">
        <f t="shared" si="1"/>
        <v>0.12582540000000003</v>
      </c>
      <c r="K94" s="22"/>
      <c r="L94" s="38"/>
      <c r="M94" s="38"/>
      <c r="N94" s="22"/>
      <c r="O94" s="23"/>
      <c r="P94" s="129"/>
      <c r="Q94" s="129"/>
      <c r="R94" s="173"/>
      <c r="T94" s="50"/>
    </row>
    <row r="95" spans="1:20" ht="15.75" x14ac:dyDescent="0.25">
      <c r="A95" s="178">
        <v>1995</v>
      </c>
      <c r="B95" s="36">
        <f>DataFA1!D87</f>
        <v>0.6708218655285999</v>
      </c>
      <c r="C95" s="129">
        <f>DataFA1!H87</f>
        <v>0.2906608470052372</v>
      </c>
      <c r="D95" s="129">
        <f>DataFA1!O87</f>
        <v>0.12182412952019364</v>
      </c>
      <c r="E95" s="22">
        <f>DataFA1!C87</f>
        <v>0.650016129016876</v>
      </c>
      <c r="F95" s="22">
        <f>DataFA1!G87</f>
        <v>0.27920734882354697</v>
      </c>
      <c r="G95" s="23">
        <f>DataFA1!N87</f>
        <v>0.11639715731144</v>
      </c>
      <c r="H95" s="39">
        <v>0.21540591000000001</v>
      </c>
      <c r="I95" s="22">
        <v>9.2909340000000007E-2</v>
      </c>
      <c r="J95" s="23">
        <f t="shared" si="1"/>
        <v>0.12249657</v>
      </c>
      <c r="K95" s="22">
        <f>1-scf_wealth!E4</f>
        <v>0.6778381</v>
      </c>
      <c r="L95" s="38">
        <f>scf_wealth!E6</f>
        <v>0.34535910000000003</v>
      </c>
      <c r="M95" s="38">
        <f>scf_wealth!E8</f>
        <v>0.12662760000000001</v>
      </c>
      <c r="N95" s="22">
        <f>K95-L95</f>
        <v>0.33247899999999997</v>
      </c>
      <c r="O95" s="23">
        <f>L95-M95</f>
        <v>0.21873150000000002</v>
      </c>
      <c r="P95" s="129">
        <f>CompF2!E15</f>
        <v>0.35653273877428787</v>
      </c>
      <c r="Q95" s="129">
        <f>CompF2!J15</f>
        <v>0.14153462416092974</v>
      </c>
      <c r="R95" s="173">
        <f>P95-Q95</f>
        <v>0.21499811461335813</v>
      </c>
      <c r="T95" s="72"/>
    </row>
    <row r="96" spans="1:20" ht="15.75" x14ac:dyDescent="0.25">
      <c r="A96" s="178">
        <v>1996</v>
      </c>
      <c r="B96" s="36">
        <f>DataFA1!D88</f>
        <v>0.67424951290744661</v>
      </c>
      <c r="C96" s="129">
        <f>DataFA1!H88</f>
        <v>0.29759553078136641</v>
      </c>
      <c r="D96" s="129">
        <f>DataFA1!O88</f>
        <v>0.12850177073660857</v>
      </c>
      <c r="E96" s="22">
        <f>DataFA1!C88</f>
        <v>0.65442448854446411</v>
      </c>
      <c r="F96" s="22">
        <f>DataFA1!G88</f>
        <v>0.28577533364295998</v>
      </c>
      <c r="G96" s="23">
        <f>DataFA1!N88</f>
        <v>0.12253510951995901</v>
      </c>
      <c r="H96" s="39">
        <v>0.21448378000000001</v>
      </c>
      <c r="I96" s="22">
        <v>9.0791150000000001E-2</v>
      </c>
      <c r="J96" s="23">
        <f t="shared" si="1"/>
        <v>0.12369263000000001</v>
      </c>
      <c r="K96" s="22"/>
      <c r="L96" s="38"/>
      <c r="M96" s="38"/>
      <c r="N96" s="22"/>
      <c r="O96" s="23"/>
      <c r="P96" s="129"/>
      <c r="Q96" s="129"/>
      <c r="R96" s="173"/>
      <c r="T96" s="50"/>
    </row>
    <row r="97" spans="1:21" ht="15.75" x14ac:dyDescent="0.25">
      <c r="A97" s="178">
        <v>1997</v>
      </c>
      <c r="B97" s="36">
        <f>DataFA1!D89</f>
        <v>0.67995336153427899</v>
      </c>
      <c r="C97" s="129">
        <f>DataFA1!H89</f>
        <v>0.30723473657526251</v>
      </c>
      <c r="D97" s="129">
        <f>DataFA1!O89</f>
        <v>0.13651183022606936</v>
      </c>
      <c r="E97" s="22">
        <f>DataFA1!C89</f>
        <v>0.65985316038131714</v>
      </c>
      <c r="F97" s="22">
        <f>DataFA1!G89</f>
        <v>0.29462435841560403</v>
      </c>
      <c r="G97" s="23">
        <f>DataFA1!N89</f>
        <v>0.129928544163704</v>
      </c>
      <c r="H97" s="39">
        <v>0.21239483000000001</v>
      </c>
      <c r="I97" s="22">
        <v>8.9187310000000006E-2</v>
      </c>
      <c r="J97" s="23">
        <f t="shared" si="1"/>
        <v>0.12320752</v>
      </c>
      <c r="K97" s="22"/>
      <c r="L97" s="38"/>
      <c r="M97" s="38"/>
      <c r="N97" s="22"/>
      <c r="O97" s="23"/>
      <c r="P97" s="129"/>
      <c r="Q97" s="129"/>
      <c r="R97" s="173"/>
      <c r="T97" s="50"/>
    </row>
    <row r="98" spans="1:21" ht="15.75" x14ac:dyDescent="0.25">
      <c r="A98" s="178">
        <v>1998</v>
      </c>
      <c r="B98" s="36">
        <f>DataFA1!D90</f>
        <v>0.68643350911963041</v>
      </c>
      <c r="C98" s="129">
        <f>DataFA1!H90</f>
        <v>0.31911471604888958</v>
      </c>
      <c r="D98" s="129">
        <f>DataFA1!O90</f>
        <v>0.14344869845214722</v>
      </c>
      <c r="E98" s="22">
        <f>DataFA1!C90</f>
        <v>0.66802811622619596</v>
      </c>
      <c r="F98" s="22">
        <f>DataFA1!G90</f>
        <v>0.30697238445281999</v>
      </c>
      <c r="G98" s="23">
        <f>DataFA1!N90</f>
        <v>0.13650389015674599</v>
      </c>
      <c r="H98" s="39">
        <v>0.21695755</v>
      </c>
      <c r="I98" s="22">
        <v>9.3813489999999999E-2</v>
      </c>
      <c r="J98" s="23">
        <f t="shared" si="1"/>
        <v>0.12314406</v>
      </c>
      <c r="K98" s="22">
        <f>1-scf_wealth!F4</f>
        <v>0.68541800000000008</v>
      </c>
      <c r="L98" s="38">
        <f>scf_wealth!F6</f>
        <v>0.3383005</v>
      </c>
      <c r="M98" s="38">
        <f>scf_wealth!F8</f>
        <v>0.1261458</v>
      </c>
      <c r="N98" s="22">
        <f>K98-L98</f>
        <v>0.34711750000000008</v>
      </c>
      <c r="O98" s="23">
        <f>L98-M98</f>
        <v>0.2121547</v>
      </c>
      <c r="P98" s="129">
        <f>CompF2!E18</f>
        <v>0.35405737168444629</v>
      </c>
      <c r="Q98" s="129">
        <f>CompF2!J18</f>
        <v>0.1469546543218099</v>
      </c>
      <c r="R98" s="173">
        <f>P98-Q98</f>
        <v>0.20710271736263638</v>
      </c>
      <c r="T98" s="71"/>
    </row>
    <row r="99" spans="1:21" ht="15.75" x14ac:dyDescent="0.25">
      <c r="A99" s="180">
        <v>1999</v>
      </c>
      <c r="B99" s="160">
        <f>DataFA1!D91</f>
        <v>0.68884659119941272</v>
      </c>
      <c r="C99" s="131">
        <f>DataFA1!H91</f>
        <v>0.32817501953063688</v>
      </c>
      <c r="D99" s="131">
        <f>DataFA1!O91</f>
        <v>0.14815934975927739</v>
      </c>
      <c r="E99" s="32">
        <f>DataFA1!C91</f>
        <v>0.670313000679016</v>
      </c>
      <c r="F99" s="32">
        <f>DataFA1!G91</f>
        <v>0.31470489501953097</v>
      </c>
      <c r="G99" s="33">
        <f>DataFA1!N91</f>
        <v>0.14153069257736201</v>
      </c>
      <c r="H99" s="47">
        <v>0.21682429</v>
      </c>
      <c r="I99" s="32">
        <v>9.4014959999999995E-2</v>
      </c>
      <c r="J99" s="33">
        <f t="shared" si="1"/>
        <v>0.12280933000000001</v>
      </c>
      <c r="K99" s="32"/>
      <c r="L99" s="46"/>
      <c r="M99" s="46"/>
      <c r="N99" s="32"/>
      <c r="O99" s="33"/>
      <c r="P99" s="131"/>
      <c r="Q99" s="131"/>
      <c r="R99" s="177"/>
      <c r="T99" s="50"/>
    </row>
    <row r="100" spans="1:21" ht="15.75" x14ac:dyDescent="0.25">
      <c r="A100" s="178">
        <v>2000</v>
      </c>
      <c r="B100" s="36">
        <f>DataFA1!D92</f>
        <v>0.69341435819929986</v>
      </c>
      <c r="C100" s="129">
        <f>DataFA1!H92</f>
        <v>0.33661478640472831</v>
      </c>
      <c r="D100" s="129">
        <f>DataFA1!O92</f>
        <v>0.15671414333422773</v>
      </c>
      <c r="E100" s="22">
        <f>DataFA1!C92</f>
        <v>0.67375773191451993</v>
      </c>
      <c r="F100" s="22">
        <f>DataFA1!G92</f>
        <v>0.32299152016639698</v>
      </c>
      <c r="G100" s="23">
        <f>DataFA1!N92</f>
        <v>0.14925391972065</v>
      </c>
      <c r="H100" s="39">
        <v>0.20787238</v>
      </c>
      <c r="I100" s="22">
        <v>9.061988E-2</v>
      </c>
      <c r="J100" s="23">
        <f t="shared" si="1"/>
        <v>0.1172525</v>
      </c>
      <c r="K100" s="22"/>
      <c r="L100" s="38"/>
      <c r="M100" s="38"/>
      <c r="N100" s="22"/>
      <c r="O100" s="23"/>
      <c r="P100" s="129"/>
      <c r="Q100" s="129"/>
      <c r="R100" s="173"/>
      <c r="T100" s="50"/>
    </row>
    <row r="101" spans="1:21" ht="15.75" x14ac:dyDescent="0.25">
      <c r="A101" s="178">
        <v>2001</v>
      </c>
      <c r="B101" s="36">
        <f>DataFA1!D93</f>
        <v>0.68567489548363636</v>
      </c>
      <c r="C101" s="129">
        <f>DataFA1!H93</f>
        <v>0.32617627974165081</v>
      </c>
      <c r="D101" s="129">
        <f>DataFA1!O93</f>
        <v>0.15381879111787272</v>
      </c>
      <c r="E101" s="22">
        <f>DataFA1!C93</f>
        <v>0.66447401046752907</v>
      </c>
      <c r="F101" s="22">
        <f>DataFA1!G93</f>
        <v>0.31334158778190602</v>
      </c>
      <c r="G101" s="23">
        <f>DataFA1!N93</f>
        <v>0.147152319550514</v>
      </c>
      <c r="H101" s="48">
        <v>0.23540797999999999</v>
      </c>
      <c r="I101" s="48">
        <v>0.10764509999999999</v>
      </c>
      <c r="J101" s="49">
        <f t="shared" si="1"/>
        <v>0.12776288</v>
      </c>
      <c r="K101" s="22">
        <f>1-scf_wealth!G4</f>
        <v>0.69635519999999995</v>
      </c>
      <c r="L101" s="38">
        <f>scf_wealth!G6</f>
        <v>0.32589210000000002</v>
      </c>
      <c r="M101" s="38">
        <f>scf_wealth!G8</f>
        <v>0.11020480000000001</v>
      </c>
      <c r="N101" s="22">
        <f>K101-L101</f>
        <v>0.37046309999999993</v>
      </c>
      <c r="O101" s="23">
        <f>L101-M101</f>
        <v>0.21568730000000003</v>
      </c>
      <c r="P101" s="129">
        <f>CompF2!E21</f>
        <v>0.34315027855753155</v>
      </c>
      <c r="Q101" s="129">
        <f>CompF2!J21</f>
        <v>0.1329848986180914</v>
      </c>
      <c r="R101" s="173">
        <f>P101-Q101</f>
        <v>0.21016537993944015</v>
      </c>
      <c r="T101" s="71"/>
    </row>
    <row r="102" spans="1:21" ht="15.75" x14ac:dyDescent="0.25">
      <c r="A102" s="178">
        <v>2002</v>
      </c>
      <c r="B102" s="36">
        <f>DataFA1!D94</f>
        <v>0.68601596757585204</v>
      </c>
      <c r="C102" s="129">
        <f>DataFA1!H94</f>
        <v>0.31572982325952748</v>
      </c>
      <c r="D102" s="129">
        <f>DataFA1!O94</f>
        <v>0.14251308985675432</v>
      </c>
      <c r="E102" s="22">
        <f>DataFA1!C94</f>
        <v>0.66348350048065186</v>
      </c>
      <c r="F102" s="22">
        <f>DataFA1!G94</f>
        <v>0.30158150196075401</v>
      </c>
      <c r="G102" s="23">
        <f>DataFA1!N94</f>
        <v>0.13571275770664201</v>
      </c>
      <c r="H102" s="48">
        <v>0.21917053</v>
      </c>
      <c r="I102" s="48">
        <v>9.7251299999999999E-2</v>
      </c>
      <c r="J102" s="49">
        <f t="shared" si="1"/>
        <v>0.12191923</v>
      </c>
      <c r="K102" s="22"/>
      <c r="L102" s="38"/>
      <c r="M102" s="38"/>
      <c r="N102" s="22"/>
      <c r="O102" s="23"/>
      <c r="P102" s="129"/>
      <c r="Q102" s="129"/>
      <c r="R102" s="173"/>
      <c r="T102" s="50"/>
    </row>
    <row r="103" spans="1:21" ht="15.75" x14ac:dyDescent="0.25">
      <c r="A103" s="178">
        <v>2003</v>
      </c>
      <c r="B103" s="36">
        <f>DataFA1!D95</f>
        <v>0.68830514513555618</v>
      </c>
      <c r="C103" s="129">
        <f>DataFA1!H95</f>
        <v>0.3182550010069351</v>
      </c>
      <c r="D103" s="129">
        <f>DataFA1!O95</f>
        <v>0.14403930737230769</v>
      </c>
      <c r="E103" s="22">
        <f>DataFA1!C95</f>
        <v>0.66558730602264393</v>
      </c>
      <c r="F103" s="22">
        <f>DataFA1!G95</f>
        <v>0.30323013663291898</v>
      </c>
      <c r="G103" s="23">
        <f>DataFA1!N95</f>
        <v>0.13612610101699804</v>
      </c>
      <c r="H103" s="48">
        <v>0.21930699000000001</v>
      </c>
      <c r="I103" s="48">
        <v>0.10170978</v>
      </c>
      <c r="J103" s="49">
        <f t="shared" si="1"/>
        <v>0.11759721000000001</v>
      </c>
      <c r="K103" s="22"/>
      <c r="L103" s="38"/>
      <c r="M103" s="38"/>
      <c r="N103" s="22"/>
      <c r="O103" s="23"/>
      <c r="P103" s="129"/>
      <c r="Q103" s="129"/>
      <c r="R103" s="173"/>
      <c r="T103" s="50"/>
    </row>
    <row r="104" spans="1:21" ht="15.75" x14ac:dyDescent="0.25">
      <c r="A104" s="178">
        <v>2004</v>
      </c>
      <c r="B104" s="36">
        <f>DataFA1!D96</f>
        <v>0.69641918025177496</v>
      </c>
      <c r="C104" s="129">
        <f>DataFA1!H96</f>
        <v>0.3306742988368222</v>
      </c>
      <c r="D104" s="129">
        <f>DataFA1!O96</f>
        <v>0.15334036050712488</v>
      </c>
      <c r="E104" s="22">
        <f>DataFA1!C96</f>
        <v>0.67369800806045499</v>
      </c>
      <c r="F104" s="22">
        <f>DataFA1!G96</f>
        <v>0.31475982069969199</v>
      </c>
      <c r="G104" s="23">
        <f>DataFA1!N96</f>
        <v>0.14576418697834001</v>
      </c>
      <c r="H104" s="48">
        <v>0.19355088000000001</v>
      </c>
      <c r="I104" s="48">
        <v>7.9792130000000003E-2</v>
      </c>
      <c r="J104" s="49">
        <f t="shared" si="1"/>
        <v>0.11375875000000001</v>
      </c>
      <c r="K104" s="22">
        <f>1-scf_wealth!H4</f>
        <v>0.69478869999999993</v>
      </c>
      <c r="L104" s="38">
        <f>scf_wealth!H6</f>
        <v>0.33313789999999999</v>
      </c>
      <c r="M104" s="38">
        <f>scf_wealth!H8</f>
        <v>0.1167864</v>
      </c>
      <c r="N104" s="22">
        <f>K104-L104</f>
        <v>0.36165079999999994</v>
      </c>
      <c r="O104" s="23">
        <f>L104-M104</f>
        <v>0.21635149999999997</v>
      </c>
      <c r="P104" s="129">
        <f>CompF2!E24</f>
        <v>0.34830468770249123</v>
      </c>
      <c r="Q104" s="129">
        <f>CompF2!J24</f>
        <v>0.1368737811349498</v>
      </c>
      <c r="R104" s="173">
        <f>P104-Q104</f>
        <v>0.21143090656754143</v>
      </c>
      <c r="T104" s="71"/>
    </row>
    <row r="105" spans="1:21" ht="15.75" x14ac:dyDescent="0.25">
      <c r="A105" s="178">
        <v>2005</v>
      </c>
      <c r="B105" s="36">
        <f>DataFA1!D97</f>
        <v>0.69870005340221852</v>
      </c>
      <c r="C105" s="129">
        <f>DataFA1!H97</f>
        <v>0.33629523383105098</v>
      </c>
      <c r="D105" s="129">
        <f>DataFA1!O97</f>
        <v>0.16047094357944028</v>
      </c>
      <c r="E105" s="22">
        <f>DataFA1!C97</f>
        <v>0.67417842149734508</v>
      </c>
      <c r="F105" s="22">
        <f>DataFA1!G97</f>
        <v>0.32096618413925199</v>
      </c>
      <c r="G105" s="23">
        <f>DataFA1!N97</f>
        <v>0.15242196619510703</v>
      </c>
      <c r="H105" s="48">
        <v>0.20885729</v>
      </c>
      <c r="I105" s="48">
        <v>9.8476179999999996E-2</v>
      </c>
      <c r="J105" s="49">
        <f t="shared" si="1"/>
        <v>0.11038111</v>
      </c>
      <c r="K105" s="22"/>
      <c r="L105" s="38"/>
      <c r="M105" s="38"/>
      <c r="N105" s="22"/>
      <c r="O105" s="23"/>
      <c r="P105" s="129"/>
      <c r="Q105" s="129"/>
      <c r="R105" s="173"/>
      <c r="T105" s="50"/>
    </row>
    <row r="106" spans="1:21" ht="15.75" x14ac:dyDescent="0.25">
      <c r="A106" s="178">
        <v>2006</v>
      </c>
      <c r="B106" s="36">
        <f>DataFA1!D98</f>
        <v>0.70414241416918943</v>
      </c>
      <c r="C106" s="129">
        <f>DataFA1!H98</f>
        <v>0.34520679235595259</v>
      </c>
      <c r="D106" s="129">
        <f>DataFA1!O98</f>
        <v>0.16500943998556361</v>
      </c>
      <c r="E106" s="22">
        <f>DataFA1!C98</f>
        <v>0.67979222536086992</v>
      </c>
      <c r="F106" s="22">
        <f>DataFA1!G98</f>
        <v>0.32833462953567499</v>
      </c>
      <c r="G106" s="23">
        <f>DataFA1!N98</f>
        <v>0.156584307551384</v>
      </c>
      <c r="H106" s="48">
        <v>0.20036444</v>
      </c>
      <c r="I106" s="48">
        <v>9.0049870000000004E-2</v>
      </c>
      <c r="J106" s="49">
        <f t="shared" si="1"/>
        <v>0.11031457</v>
      </c>
      <c r="K106" s="22"/>
      <c r="L106" s="38"/>
      <c r="M106" s="38"/>
      <c r="N106" s="22"/>
      <c r="O106" s="23"/>
      <c r="P106" s="129"/>
      <c r="Q106" s="129"/>
      <c r="R106" s="173"/>
      <c r="T106" s="50"/>
    </row>
    <row r="107" spans="1:21" ht="15.75" x14ac:dyDescent="0.25">
      <c r="A107" s="178">
        <v>2007</v>
      </c>
      <c r="B107" s="36">
        <f>DataFA1!D99</f>
        <v>0.71483097854950628</v>
      </c>
      <c r="C107" s="129">
        <f>DataFA1!H99</f>
        <v>0.35631579624842863</v>
      </c>
      <c r="D107" s="129">
        <f>DataFA1!O99</f>
        <v>0.1741884314927627</v>
      </c>
      <c r="E107" s="22">
        <f>DataFA1!C99</f>
        <v>0.69030469655990623</v>
      </c>
      <c r="F107" s="22">
        <f>DataFA1!G99</f>
        <v>0.33960574865341198</v>
      </c>
      <c r="G107" s="23">
        <f>DataFA1!N99</f>
        <v>0.16620376706123405</v>
      </c>
      <c r="H107" s="48">
        <v>0.20089494999999999</v>
      </c>
      <c r="I107" s="48">
        <v>8.7812719999999997E-2</v>
      </c>
      <c r="J107" s="49">
        <f t="shared" si="1"/>
        <v>0.11308222999999999</v>
      </c>
      <c r="K107" s="22">
        <f>1-scf_wealth!I4</f>
        <v>0.7147772</v>
      </c>
      <c r="L107" s="38">
        <f>scf_wealth!I6</f>
        <v>0.33787730000000005</v>
      </c>
      <c r="M107" s="38">
        <f>scf_wealth!I8</f>
        <v>0.12594420000000001</v>
      </c>
      <c r="N107" s="22">
        <f>K107-L107</f>
        <v>0.37689989999999995</v>
      </c>
      <c r="O107" s="23">
        <f>L107-M107</f>
        <v>0.21193310000000004</v>
      </c>
      <c r="P107" s="129">
        <f>CompF2!E27</f>
        <v>0.3559899520582237</v>
      </c>
      <c r="Q107" s="129">
        <f>CompF2!J27</f>
        <v>0.14985437342385677</v>
      </c>
      <c r="R107" s="173">
        <f>P107-Q107</f>
        <v>0.20613557863436693</v>
      </c>
      <c r="T107" s="71"/>
    </row>
    <row r="108" spans="1:21" ht="15.75" x14ac:dyDescent="0.25">
      <c r="A108" s="178">
        <v>2008</v>
      </c>
      <c r="B108" s="36">
        <f>DataFA1!D100</f>
        <v>0.74382801758577743</v>
      </c>
      <c r="C108" s="129">
        <f>DataFA1!H100</f>
        <v>0.37734192798068583</v>
      </c>
      <c r="D108" s="129">
        <f>DataFA1!O100</f>
        <v>0.18708114412920637</v>
      </c>
      <c r="E108" s="22">
        <f>DataFA1!C100</f>
        <v>0.71999448537826494</v>
      </c>
      <c r="F108" s="22">
        <f>DataFA1!G100</f>
        <v>0.36090961098670998</v>
      </c>
      <c r="G108" s="23">
        <f>DataFA1!N100</f>
        <v>0.17841573059558899</v>
      </c>
      <c r="H108" s="48">
        <v>0.20227462999999998</v>
      </c>
      <c r="I108" s="48">
        <v>8.709857E-2</v>
      </c>
      <c r="J108" s="49">
        <f t="shared" si="1"/>
        <v>0.11517605999999998</v>
      </c>
      <c r="K108" s="22"/>
      <c r="L108" s="38"/>
      <c r="M108" s="38"/>
      <c r="N108" s="22"/>
      <c r="O108" s="23"/>
      <c r="P108" s="129"/>
      <c r="Q108" s="129"/>
      <c r="R108" s="173"/>
      <c r="T108" s="50"/>
    </row>
    <row r="109" spans="1:21" ht="15.75" x14ac:dyDescent="0.25">
      <c r="A109" s="178">
        <v>2009</v>
      </c>
      <c r="B109" s="36">
        <f>DataFA1!D101</f>
        <v>0.75153094960231415</v>
      </c>
      <c r="C109" s="129">
        <f>DataFA1!H101</f>
        <v>0.37723528414844132</v>
      </c>
      <c r="D109" s="129">
        <f>DataFA1!O101</f>
        <v>0.18788532960437387</v>
      </c>
      <c r="E109" s="22">
        <f>DataFA1!C101</f>
        <v>0.727669358253479</v>
      </c>
      <c r="F109" s="22">
        <f>DataFA1!G101</f>
        <v>0.36149084568023698</v>
      </c>
      <c r="G109" s="23">
        <f>DataFA1!N101</f>
        <v>0.18012531101703599</v>
      </c>
      <c r="H109" s="54"/>
      <c r="I109" s="55">
        <v>9.5222890000000004E-2</v>
      </c>
      <c r="J109" s="49"/>
      <c r="K109" s="22"/>
      <c r="L109" s="53"/>
      <c r="M109" s="53"/>
      <c r="N109" s="22"/>
      <c r="O109" s="23"/>
      <c r="P109" s="129"/>
      <c r="Q109" s="129"/>
      <c r="R109" s="173"/>
      <c r="T109" s="50"/>
    </row>
    <row r="110" spans="1:21" ht="15.75" x14ac:dyDescent="0.25">
      <c r="A110" s="179">
        <v>2010</v>
      </c>
      <c r="B110" s="161">
        <f>DataFA1!D102</f>
        <v>0.75636997903271952</v>
      </c>
      <c r="C110" s="130">
        <f>DataFA1!H102</f>
        <v>0.3923364130315587</v>
      </c>
      <c r="D110" s="130">
        <f>DataFA1!O102</f>
        <v>0.20522132564882697</v>
      </c>
      <c r="E110" s="29">
        <f>DataFA1!C102</f>
        <v>0.73254340887069713</v>
      </c>
      <c r="F110" s="29">
        <f>DataFA1!G102</f>
        <v>0.37569454312324502</v>
      </c>
      <c r="G110" s="30">
        <f>DataFA1!N102</f>
        <v>0.19609510898590102</v>
      </c>
      <c r="H110" s="58"/>
      <c r="I110" s="59"/>
      <c r="J110" s="60"/>
      <c r="K110" s="29">
        <f>1-scf_wealth!J4</f>
        <v>0.74513720000000006</v>
      </c>
      <c r="L110" s="57">
        <f>scf_wealth!J6</f>
        <v>0.34515039999999997</v>
      </c>
      <c r="M110" s="57">
        <f>scf_wealth!J8</f>
        <v>0.12875739999999999</v>
      </c>
      <c r="N110" s="29">
        <f>K110-L110</f>
        <v>0.39998680000000009</v>
      </c>
      <c r="O110" s="30">
        <f>L110-M110</f>
        <v>0.21639299999999997</v>
      </c>
      <c r="P110" s="130">
        <f>CompF2!E30</f>
        <v>0.36360001578003581</v>
      </c>
      <c r="Q110" s="130">
        <f>CompF2!J30</f>
        <v>0.1533036335491989</v>
      </c>
      <c r="R110" s="175">
        <f>P110-Q110</f>
        <v>0.21029638223083691</v>
      </c>
      <c r="T110" s="162"/>
      <c r="U110" s="119"/>
    </row>
    <row r="111" spans="1:21" ht="15.75" x14ac:dyDescent="0.25">
      <c r="A111" s="178">
        <v>2011</v>
      </c>
      <c r="B111" s="36">
        <f>DataFA1!D103</f>
        <v>0.75562500007449773</v>
      </c>
      <c r="C111" s="129">
        <f>DataFA1!H103</f>
        <v>0.39221977444099426</v>
      </c>
      <c r="D111" s="129">
        <f>DataFA1!O103</f>
        <v>0.19951837093385236</v>
      </c>
      <c r="E111" s="22">
        <f>DataFA1!C103</f>
        <v>0.73263251781463601</v>
      </c>
      <c r="F111" s="22">
        <f>DataFA1!G103</f>
        <v>0.37428435683250399</v>
      </c>
      <c r="G111" s="23">
        <f>DataFA1!N103</f>
        <v>0.19034110009670299</v>
      </c>
      <c r="H111" s="54"/>
      <c r="I111" s="55">
        <v>0.12014906</v>
      </c>
      <c r="J111" s="49"/>
      <c r="K111" s="38"/>
      <c r="L111" s="53"/>
      <c r="M111" s="53"/>
      <c r="N111" s="22"/>
      <c r="O111" s="23"/>
      <c r="P111" s="129"/>
      <c r="Q111" s="129"/>
      <c r="R111" s="173"/>
      <c r="T111" s="50"/>
    </row>
    <row r="112" spans="1:21" ht="15.75" x14ac:dyDescent="0.25">
      <c r="A112" s="178">
        <v>2012</v>
      </c>
      <c r="B112" s="36">
        <f>DataFA1!D104</f>
        <v>0.76191210946160048</v>
      </c>
      <c r="C112" s="129">
        <f>DataFA1!H104</f>
        <v>0.40664446291181316</v>
      </c>
      <c r="D112" s="129">
        <f>DataFA1!O104</f>
        <v>0.21207535974421479</v>
      </c>
      <c r="E112" s="22">
        <f>DataFA1!C104</f>
        <v>0.73744320869445801</v>
      </c>
      <c r="F112" s="22">
        <f>DataFA1!G104</f>
        <v>0.38848647475242598</v>
      </c>
      <c r="G112" s="23">
        <f>DataFA1!N104</f>
        <v>0.20218908786773704</v>
      </c>
      <c r="H112" s="54"/>
      <c r="I112" s="55">
        <v>8.6707019999999996E-2</v>
      </c>
      <c r="J112" s="49"/>
      <c r="K112" s="38"/>
      <c r="L112" s="53"/>
      <c r="M112" s="53"/>
      <c r="N112" s="22"/>
      <c r="O112" s="23"/>
      <c r="P112" s="129"/>
      <c r="Q112" s="129"/>
      <c r="R112" s="173"/>
      <c r="T112" s="50"/>
    </row>
    <row r="113" spans="1:20" ht="15.75" x14ac:dyDescent="0.25">
      <c r="A113" s="178">
        <v>2013</v>
      </c>
      <c r="B113" s="36">
        <f>DataFA1!D105</f>
        <v>0.74994975871069736</v>
      </c>
      <c r="C113" s="132">
        <f>DataFA1!H105</f>
        <v>0.38855409264470048</v>
      </c>
      <c r="D113" s="132">
        <f>DataFA1!O105</f>
        <v>0.20005191897885954</v>
      </c>
      <c r="E113" s="53">
        <f>DataFA1!C105</f>
        <v>0.72308248281478904</v>
      </c>
      <c r="F113" s="22">
        <f>DataFA1!G105</f>
        <v>0.37031877040862998</v>
      </c>
      <c r="G113" s="23">
        <f>DataFA1!N105</f>
        <v>0.191117644309998</v>
      </c>
      <c r="H113" s="39"/>
      <c r="I113" s="53"/>
      <c r="J113" s="62"/>
      <c r="K113" s="38">
        <f>1-scf_wealth!K4</f>
        <v>0.75315390000000004</v>
      </c>
      <c r="L113" s="53">
        <f>scf_wealth!K6</f>
        <v>0.36309900000000001</v>
      </c>
      <c r="M113" s="53">
        <f>scf_wealth!K8</f>
        <v>0.1421037</v>
      </c>
      <c r="N113" s="22">
        <f>K113-L113</f>
        <v>0.39005490000000004</v>
      </c>
      <c r="O113" s="23">
        <f>L113-M113</f>
        <v>0.22099530000000001</v>
      </c>
      <c r="P113" s="129">
        <f>CompF2!E33</f>
        <v>0.38402187999725607</v>
      </c>
      <c r="Q113" s="129">
        <f>CompF2!J33</f>
        <v>0.1702865122973429</v>
      </c>
      <c r="R113" s="173">
        <f>P113-Q113</f>
        <v>0.21373536769991316</v>
      </c>
      <c r="T113" s="71"/>
    </row>
    <row r="114" spans="1:20" x14ac:dyDescent="0.2">
      <c r="A114" s="178">
        <v>2014</v>
      </c>
      <c r="B114" s="158">
        <f>DataFA1!D106</f>
        <v>0.74883522229144839</v>
      </c>
      <c r="C114" s="132">
        <f>DataFA1!H106</f>
        <v>0.39106355913060886</v>
      </c>
      <c r="D114" s="132">
        <f>DataFA1!O106</f>
        <v>0.20103237204132907</v>
      </c>
      <c r="E114" s="53">
        <f>DataFA1!C106</f>
        <v>0.72183471918106101</v>
      </c>
      <c r="F114" s="22">
        <f>DataFA1!G106</f>
        <v>0.372446179389954</v>
      </c>
      <c r="G114" s="23">
        <f>DataFA1!N106</f>
        <v>0.190877079963684</v>
      </c>
      <c r="H114" s="39"/>
      <c r="I114" s="53"/>
      <c r="J114" s="62"/>
      <c r="K114" s="38"/>
      <c r="L114" s="53"/>
      <c r="M114" s="53"/>
      <c r="N114" s="38"/>
      <c r="O114" s="62"/>
      <c r="P114" s="36"/>
      <c r="Q114" s="36"/>
      <c r="R114" s="181"/>
    </row>
    <row r="115" spans="1:20" x14ac:dyDescent="0.2">
      <c r="A115" s="178">
        <v>2015</v>
      </c>
      <c r="B115" s="158">
        <f>DataFA1!D107</f>
        <v>0.74799990130327521</v>
      </c>
      <c r="C115" s="132">
        <f>DataFA1!H107</f>
        <v>0.39215174478647774</v>
      </c>
      <c r="D115" s="132">
        <f>DataFA1!O107</f>
        <v>0.20073301987189551</v>
      </c>
      <c r="E115" s="53">
        <f>DataFA1!C107</f>
        <v>0.72005355358123802</v>
      </c>
      <c r="F115" s="22">
        <f>DataFA1!G107</f>
        <v>0.37209448218345598</v>
      </c>
      <c r="G115" s="23">
        <f>DataFA1!N107</f>
        <v>0.19061554968357097</v>
      </c>
      <c r="H115" s="39"/>
      <c r="I115" s="53"/>
      <c r="J115" s="62"/>
      <c r="K115" s="38"/>
      <c r="L115" s="53"/>
      <c r="M115" s="53"/>
      <c r="N115" s="38"/>
      <c r="O115" s="62"/>
      <c r="P115" s="36"/>
      <c r="Q115" s="36"/>
      <c r="R115" s="181"/>
    </row>
    <row r="116" spans="1:20" ht="15.75" x14ac:dyDescent="0.25">
      <c r="A116" s="178">
        <v>2016</v>
      </c>
      <c r="B116" s="158">
        <f>DataFA1!D108</f>
        <v>0.74460095972872575</v>
      </c>
      <c r="C116" s="132">
        <f>DataFA1!H108</f>
        <v>0.38893481625860293</v>
      </c>
      <c r="D116" s="132">
        <f>DataFA1!O108</f>
        <v>0.19958442766358822</v>
      </c>
      <c r="E116" s="53">
        <f>DataFA1!C108</f>
        <v>0.71613156795501687</v>
      </c>
      <c r="F116" s="22">
        <f>DataFA1!G108</f>
        <v>0.369031131267548</v>
      </c>
      <c r="G116" s="23">
        <f>DataFA1!N108</f>
        <v>0.18991743028163899</v>
      </c>
      <c r="H116" s="39"/>
      <c r="I116" s="53"/>
      <c r="J116" s="62"/>
      <c r="K116" s="38">
        <f>1-scf_wealth!L4</f>
        <v>0.77166139999999994</v>
      </c>
      <c r="L116" s="53">
        <f>scf_wealth!L6</f>
        <v>0.38790990000000003</v>
      </c>
      <c r="M116" s="53">
        <f>scf_wealth!L8</f>
        <v>0.15041740000000001</v>
      </c>
      <c r="N116" s="22">
        <f>K116-L116</f>
        <v>0.38375149999999991</v>
      </c>
      <c r="O116" s="23">
        <f>L116-M116</f>
        <v>0.23749250000000002</v>
      </c>
      <c r="P116" s="129">
        <f>CompF2!E36</f>
        <v>0.40764649893502924</v>
      </c>
      <c r="Q116" s="129">
        <f>CompF2!J36</f>
        <v>0.17781184901719427</v>
      </c>
      <c r="R116" s="181"/>
      <c r="T116" s="71"/>
    </row>
    <row r="117" spans="1:20" ht="15.75" x14ac:dyDescent="0.25">
      <c r="A117" s="178">
        <v>2017</v>
      </c>
      <c r="B117" s="40"/>
      <c r="C117" s="53"/>
      <c r="D117" s="53"/>
      <c r="E117" s="53"/>
      <c r="F117" s="22"/>
      <c r="G117" s="23"/>
      <c r="H117" s="39"/>
      <c r="I117" s="53"/>
      <c r="J117" s="62"/>
      <c r="K117" s="38"/>
      <c r="L117" s="53"/>
      <c r="M117" s="53"/>
      <c r="N117" s="22"/>
      <c r="O117" s="23"/>
      <c r="P117" s="36"/>
      <c r="Q117" s="36"/>
      <c r="R117" s="181"/>
      <c r="T117" s="71"/>
    </row>
    <row r="118" spans="1:20" ht="15.75" x14ac:dyDescent="0.25">
      <c r="A118" s="178">
        <v>2018</v>
      </c>
      <c r="B118" s="38"/>
      <c r="C118" s="53"/>
      <c r="D118" s="53"/>
      <c r="E118" s="53"/>
      <c r="F118" s="22"/>
      <c r="G118" s="23"/>
      <c r="H118" s="39"/>
      <c r="I118" s="53"/>
      <c r="J118" s="62"/>
      <c r="K118" s="38">
        <f>K116-K89</f>
        <v>0.10366059999999999</v>
      </c>
      <c r="L118" s="53"/>
      <c r="M118" s="53"/>
      <c r="N118" s="22"/>
      <c r="O118" s="23"/>
      <c r="P118" s="36"/>
      <c r="Q118" s="36"/>
      <c r="R118" s="181"/>
      <c r="T118" s="71"/>
    </row>
    <row r="119" spans="1:20" x14ac:dyDescent="0.2">
      <c r="A119" s="178">
        <v>2019</v>
      </c>
      <c r="B119" s="38"/>
      <c r="C119" s="53"/>
      <c r="D119" s="53"/>
      <c r="E119" s="53"/>
      <c r="F119" s="38"/>
      <c r="G119" s="23"/>
      <c r="H119" s="39"/>
      <c r="I119" s="53"/>
      <c r="J119" s="62"/>
      <c r="K119" s="38"/>
      <c r="L119" s="53"/>
      <c r="M119" s="53"/>
      <c r="N119" s="38"/>
      <c r="O119" s="62"/>
      <c r="P119" s="36"/>
      <c r="Q119" s="36"/>
      <c r="R119" s="181"/>
    </row>
    <row r="120" spans="1:20" ht="16.5" thickBot="1" x14ac:dyDescent="0.3">
      <c r="A120" s="182">
        <v>2020</v>
      </c>
      <c r="B120" s="63"/>
      <c r="C120" s="63"/>
      <c r="D120" s="63"/>
      <c r="E120" s="63"/>
      <c r="F120" s="63"/>
      <c r="G120" s="64"/>
      <c r="H120" s="65"/>
      <c r="I120" s="63"/>
      <c r="J120" s="64"/>
      <c r="K120" s="63"/>
      <c r="L120" s="63"/>
      <c r="M120" s="63"/>
      <c r="N120" s="63"/>
      <c r="O120" s="64"/>
      <c r="P120" s="140"/>
      <c r="Q120" s="140"/>
      <c r="R120" s="183"/>
    </row>
    <row r="121" spans="1:20" ht="15.75" x14ac:dyDescent="0.25">
      <c r="A121" s="61"/>
      <c r="B121" s="67"/>
      <c r="C121" s="67"/>
      <c r="D121" s="67"/>
      <c r="E121" s="67"/>
      <c r="F121" s="67"/>
      <c r="G121" s="67"/>
      <c r="H121" s="67"/>
      <c r="I121" s="67"/>
      <c r="J121" s="67"/>
      <c r="K121" s="67"/>
      <c r="L121" s="67"/>
      <c r="M121" s="67"/>
      <c r="N121" s="67"/>
      <c r="O121" s="67"/>
      <c r="P121" s="141"/>
      <c r="Q121" s="141"/>
      <c r="R121" s="141"/>
    </row>
    <row r="122" spans="1:20" ht="16.5" thickBot="1" x14ac:dyDescent="0.3">
      <c r="B122" s="69"/>
      <c r="C122" s="69"/>
      <c r="D122" s="69"/>
      <c r="E122" s="69"/>
      <c r="F122" s="69"/>
      <c r="G122" s="69"/>
      <c r="H122" s="69"/>
      <c r="I122" s="69"/>
      <c r="J122" s="69"/>
      <c r="K122" s="69"/>
      <c r="L122" s="69"/>
      <c r="M122" s="69"/>
      <c r="N122" s="69"/>
      <c r="O122" s="69"/>
      <c r="P122" s="142"/>
      <c r="Q122" s="142"/>
      <c r="R122" s="142"/>
    </row>
    <row r="123" spans="1:20" ht="15" customHeight="1" x14ac:dyDescent="0.2">
      <c r="A123" s="228" t="s">
        <v>67</v>
      </c>
      <c r="B123" s="229"/>
      <c r="C123" s="229"/>
      <c r="D123" s="229"/>
      <c r="E123" s="229"/>
      <c r="F123" s="229"/>
      <c r="G123" s="229"/>
      <c r="H123" s="229"/>
      <c r="I123" s="229"/>
      <c r="J123" s="229"/>
      <c r="K123" s="229"/>
      <c r="L123" s="229"/>
      <c r="M123" s="229"/>
      <c r="N123" s="229"/>
      <c r="O123" s="229"/>
      <c r="P123" s="229"/>
      <c r="Q123" s="229"/>
      <c r="R123" s="229"/>
    </row>
    <row r="124" spans="1:20" ht="15" customHeight="1" x14ac:dyDescent="0.2">
      <c r="A124" s="230"/>
      <c r="B124" s="231"/>
      <c r="C124" s="231"/>
      <c r="D124" s="231"/>
      <c r="E124" s="231"/>
      <c r="F124" s="231"/>
      <c r="G124" s="231"/>
      <c r="H124" s="231"/>
      <c r="I124" s="231"/>
      <c r="J124" s="231"/>
      <c r="K124" s="231"/>
      <c r="L124" s="231"/>
      <c r="M124" s="231"/>
      <c r="N124" s="231"/>
      <c r="O124" s="231"/>
      <c r="P124" s="231"/>
      <c r="Q124" s="231"/>
      <c r="R124" s="231"/>
    </row>
    <row r="125" spans="1:20" x14ac:dyDescent="0.2">
      <c r="A125" s="230"/>
      <c r="B125" s="231"/>
      <c r="C125" s="231"/>
      <c r="D125" s="231"/>
      <c r="E125" s="231"/>
      <c r="F125" s="231"/>
      <c r="G125" s="231"/>
      <c r="H125" s="231"/>
      <c r="I125" s="231"/>
      <c r="J125" s="231"/>
      <c r="K125" s="231"/>
      <c r="L125" s="231"/>
      <c r="M125" s="231"/>
      <c r="N125" s="231"/>
      <c r="O125" s="231"/>
      <c r="P125" s="231"/>
      <c r="Q125" s="231"/>
      <c r="R125" s="231"/>
    </row>
    <row r="126" spans="1:20" ht="101.1" customHeight="1" thickBot="1" x14ac:dyDescent="0.25">
      <c r="A126" s="232"/>
      <c r="B126" s="233"/>
      <c r="C126" s="233"/>
      <c r="D126" s="233"/>
      <c r="E126" s="233"/>
      <c r="F126" s="233"/>
      <c r="G126" s="233"/>
      <c r="H126" s="233"/>
      <c r="I126" s="233"/>
      <c r="J126" s="233"/>
      <c r="K126" s="233"/>
      <c r="L126" s="233"/>
      <c r="M126" s="233"/>
      <c r="N126" s="233"/>
      <c r="O126" s="233"/>
      <c r="P126" s="233"/>
      <c r="Q126" s="233"/>
      <c r="R126" s="233"/>
    </row>
    <row r="128" spans="1:20" x14ac:dyDescent="0.2">
      <c r="A128" s="7"/>
    </row>
  </sheetData>
  <mergeCells count="8">
    <mergeCell ref="A123:R126"/>
    <mergeCell ref="A4:R4"/>
    <mergeCell ref="B7:G7"/>
    <mergeCell ref="H7:J7"/>
    <mergeCell ref="K7:O7"/>
    <mergeCell ref="P7:R7"/>
    <mergeCell ref="B8:D8"/>
    <mergeCell ref="E8:G8"/>
  </mergeCells>
  <hyperlinks>
    <hyperlink ref="A1" location="Index!A1" display="Back to index" xr:uid="{00000000-0004-0000-0F00-000000000000}"/>
  </hyperlinks>
  <pageMargins left="0.75" right="0.75" top="1" bottom="1" header="0.5" footer="0.5"/>
  <pageSetup paperSize="9" scale="43" fitToHeight="2"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N46"/>
  <sheetViews>
    <sheetView zoomScale="125" zoomScaleNormal="125" zoomScalePageLayoutView="125" workbookViewId="0">
      <pane xSplit="1" ySplit="8" topLeftCell="B9" activePane="bottomRight" state="frozen"/>
      <selection activeCell="K23" sqref="K23"/>
      <selection pane="topRight" activeCell="K23" sqref="K23"/>
      <selection pane="bottomLeft" activeCell="K23" sqref="K23"/>
      <selection pane="bottomRight" activeCell="E9" sqref="E9"/>
    </sheetView>
  </sheetViews>
  <sheetFormatPr defaultColWidth="10.6640625" defaultRowHeight="15" x14ac:dyDescent="0.2"/>
  <cols>
    <col min="1" max="1" width="10.6640625" style="5"/>
    <col min="2" max="11" width="10.6640625" style="6"/>
    <col min="12" max="16384" width="10.6640625" style="5"/>
  </cols>
  <sheetData>
    <row r="1" spans="1:13" x14ac:dyDescent="0.2">
      <c r="A1" s="2" t="s">
        <v>1</v>
      </c>
      <c r="B1" s="3"/>
      <c r="C1" s="73"/>
      <c r="D1" s="73"/>
      <c r="E1" s="73"/>
      <c r="F1" s="3"/>
      <c r="G1" s="3"/>
      <c r="H1" s="73"/>
      <c r="I1" s="73"/>
      <c r="J1" s="73"/>
      <c r="K1" s="3"/>
    </row>
    <row r="2" spans="1:13" x14ac:dyDescent="0.2">
      <c r="B2" s="74"/>
      <c r="C2" s="74"/>
      <c r="D2" s="74"/>
      <c r="E2" s="74"/>
      <c r="G2" s="74"/>
      <c r="H2" s="74"/>
      <c r="I2" s="74"/>
      <c r="J2" s="74"/>
      <c r="K2" s="74"/>
    </row>
    <row r="3" spans="1:13" ht="15.75" thickBot="1" x14ac:dyDescent="0.25"/>
    <row r="4" spans="1:13" ht="24.95" customHeight="1" x14ac:dyDescent="0.2">
      <c r="A4" s="244" t="s">
        <v>26</v>
      </c>
      <c r="B4" s="245"/>
      <c r="C4" s="245"/>
      <c r="D4" s="245"/>
      <c r="E4" s="245"/>
      <c r="F4" s="245"/>
      <c r="G4" s="246"/>
      <c r="H4" s="246"/>
      <c r="I4" s="246"/>
      <c r="J4" s="246"/>
      <c r="K4" s="247"/>
    </row>
    <row r="5" spans="1:13" ht="15.75" x14ac:dyDescent="0.2">
      <c r="A5" s="8"/>
      <c r="B5" s="9"/>
      <c r="C5" s="9"/>
      <c r="D5" s="9"/>
      <c r="E5" s="9"/>
      <c r="F5" s="9"/>
      <c r="G5" s="9"/>
      <c r="H5" s="9"/>
      <c r="I5" s="9"/>
      <c r="J5" s="9"/>
      <c r="K5" s="75"/>
    </row>
    <row r="6" spans="1:13" ht="15.75" x14ac:dyDescent="0.2">
      <c r="A6" s="8"/>
      <c r="B6" s="11" t="s">
        <v>3</v>
      </c>
      <c r="C6" s="11" t="s">
        <v>4</v>
      </c>
      <c r="D6" s="11" t="s">
        <v>5</v>
      </c>
      <c r="E6" s="11" t="s">
        <v>6</v>
      </c>
      <c r="F6" s="11" t="s">
        <v>7</v>
      </c>
      <c r="G6" s="11" t="s">
        <v>8</v>
      </c>
      <c r="H6" s="11" t="s">
        <v>9</v>
      </c>
      <c r="I6" s="11" t="s">
        <v>10</v>
      </c>
      <c r="J6" s="11" t="s">
        <v>11</v>
      </c>
      <c r="K6" s="14" t="s">
        <v>12</v>
      </c>
    </row>
    <row r="7" spans="1:13" ht="48" customHeight="1" x14ac:dyDescent="0.2">
      <c r="A7" s="8"/>
      <c r="B7" s="240" t="s">
        <v>27</v>
      </c>
      <c r="C7" s="237"/>
      <c r="D7" s="237"/>
      <c r="E7" s="237"/>
      <c r="F7" s="241"/>
      <c r="G7" s="240" t="s">
        <v>28</v>
      </c>
      <c r="H7" s="237"/>
      <c r="I7" s="237"/>
      <c r="J7" s="237"/>
      <c r="K7" s="248"/>
    </row>
    <row r="8" spans="1:13" s="20" customFormat="1" ht="80.099999999999994" customHeight="1" x14ac:dyDescent="0.2">
      <c r="A8" s="15"/>
      <c r="B8" s="19" t="s">
        <v>29</v>
      </c>
      <c r="C8" s="16" t="s">
        <v>30</v>
      </c>
      <c r="D8" s="16" t="s">
        <v>31</v>
      </c>
      <c r="E8" s="16" t="s">
        <v>32</v>
      </c>
      <c r="F8" s="143" t="s">
        <v>71</v>
      </c>
      <c r="G8" s="19" t="s">
        <v>29</v>
      </c>
      <c r="H8" s="16" t="s">
        <v>30</v>
      </c>
      <c r="I8" s="16" t="s">
        <v>31</v>
      </c>
      <c r="J8" s="16" t="s">
        <v>32</v>
      </c>
      <c r="K8" s="144" t="s">
        <v>71</v>
      </c>
    </row>
    <row r="9" spans="1:13" x14ac:dyDescent="0.2">
      <c r="A9" s="35">
        <v>1989</v>
      </c>
      <c r="B9" s="38">
        <f>DataF2!L89</f>
        <v>0.2969656</v>
      </c>
      <c r="C9" s="38"/>
      <c r="D9" s="38"/>
      <c r="E9" s="22">
        <f>(B9*(CompF3!B15-CompF3!C15)+CompF3!C15)/CompF3!B15</f>
        <v>0.30834204172345386</v>
      </c>
      <c r="F9" s="76"/>
      <c r="G9" s="77">
        <f>DataF2!M89</f>
        <v>0.1083692</v>
      </c>
      <c r="H9" s="78"/>
      <c r="I9" s="78"/>
      <c r="J9" s="79">
        <f>(G9*(CompF3!B15-CompF3!C15)+CompF3!C15)/CompF3!B15</f>
        <v>0.12279749232116745</v>
      </c>
      <c r="K9" s="80"/>
      <c r="M9" s="51"/>
    </row>
    <row r="10" spans="1:13" x14ac:dyDescent="0.2">
      <c r="A10" s="41">
        <v>1990</v>
      </c>
      <c r="B10" s="43"/>
      <c r="C10" s="43"/>
      <c r="D10" s="43"/>
      <c r="E10" s="29"/>
      <c r="F10" s="23"/>
      <c r="G10" s="27"/>
      <c r="H10" s="38"/>
      <c r="I10" s="38"/>
      <c r="J10" s="22"/>
      <c r="K10" s="81"/>
      <c r="M10" s="28"/>
    </row>
    <row r="11" spans="1:13" x14ac:dyDescent="0.2">
      <c r="A11" s="35">
        <v>1991</v>
      </c>
      <c r="B11" s="38"/>
      <c r="C11" s="38"/>
      <c r="D11" s="38"/>
      <c r="E11" s="22"/>
      <c r="F11" s="23"/>
      <c r="G11" s="27"/>
      <c r="H11" s="38"/>
      <c r="I11" s="38"/>
      <c r="J11" s="22"/>
      <c r="K11" s="81"/>
      <c r="M11" s="28"/>
    </row>
    <row r="12" spans="1:13" x14ac:dyDescent="0.2">
      <c r="A12" s="35">
        <v>1992</v>
      </c>
      <c r="B12" s="38">
        <f>DataF2!L92</f>
        <v>0.3009927</v>
      </c>
      <c r="C12" s="38"/>
      <c r="D12" s="38"/>
      <c r="E12" s="22">
        <f>(B12*(CompF3!B18-CompF3!C18)+CompF3!C18)/CompF3!B18</f>
        <v>0.31173470260416741</v>
      </c>
      <c r="F12" s="23"/>
      <c r="G12" s="27">
        <f>DataF2!M92</f>
        <v>0.1125477</v>
      </c>
      <c r="H12" s="38"/>
      <c r="I12" s="38"/>
      <c r="J12" s="22">
        <f>(G12*(CompF3!B18-CompF3!C18)+CompF3!C18)/CompF3!B18</f>
        <v>0.12618563327719809</v>
      </c>
      <c r="K12" s="81"/>
      <c r="M12" s="51"/>
    </row>
    <row r="13" spans="1:13" x14ac:dyDescent="0.2">
      <c r="A13" s="35">
        <v>1993</v>
      </c>
      <c r="B13" s="38"/>
      <c r="C13" s="38"/>
      <c r="D13" s="38"/>
      <c r="E13" s="22"/>
      <c r="F13" s="23"/>
      <c r="G13" s="27"/>
      <c r="H13" s="38"/>
      <c r="I13" s="38"/>
      <c r="J13" s="22"/>
      <c r="K13" s="81"/>
      <c r="M13" s="28"/>
    </row>
    <row r="14" spans="1:13" x14ac:dyDescent="0.2">
      <c r="A14" s="35">
        <v>1994</v>
      </c>
      <c r="B14" s="38"/>
      <c r="C14" s="38"/>
      <c r="D14" s="38"/>
      <c r="E14" s="22"/>
      <c r="F14" s="23"/>
      <c r="G14" s="27"/>
      <c r="H14" s="38"/>
      <c r="I14" s="38"/>
      <c r="J14" s="22"/>
      <c r="K14" s="81"/>
      <c r="M14" s="28"/>
    </row>
    <row r="15" spans="1:13" x14ac:dyDescent="0.2">
      <c r="A15" s="35">
        <v>1995</v>
      </c>
      <c r="B15" s="38">
        <f>DataF2!L95</f>
        <v>0.34535910000000003</v>
      </c>
      <c r="C15" s="38"/>
      <c r="D15" s="38"/>
      <c r="E15" s="22">
        <f>(B15*(CompF3!B21-CompF3!C21)+CompF3!C21)/CompF3!B21</f>
        <v>0.35653273877428787</v>
      </c>
      <c r="F15" s="23"/>
      <c r="G15" s="27">
        <f>DataF2!M95</f>
        <v>0.12662760000000001</v>
      </c>
      <c r="H15" s="38"/>
      <c r="I15" s="38"/>
      <c r="J15" s="22">
        <f>(G15*(CompF3!B21-CompF3!C21)+CompF3!C21)/CompF3!B21</f>
        <v>0.14153462416092974</v>
      </c>
      <c r="K15" s="81"/>
      <c r="M15" s="51"/>
    </row>
    <row r="16" spans="1:13" x14ac:dyDescent="0.2">
      <c r="A16" s="35">
        <v>1996</v>
      </c>
      <c r="B16" s="38"/>
      <c r="C16" s="38"/>
      <c r="D16" s="38"/>
      <c r="E16" s="22"/>
      <c r="F16" s="23"/>
      <c r="G16" s="27"/>
      <c r="H16" s="38"/>
      <c r="I16" s="38"/>
      <c r="J16" s="22"/>
      <c r="K16" s="81"/>
      <c r="M16" s="28"/>
    </row>
    <row r="17" spans="1:14" x14ac:dyDescent="0.2">
      <c r="A17" s="35">
        <v>1997</v>
      </c>
      <c r="B17" s="38"/>
      <c r="C17" s="38"/>
      <c r="D17" s="38"/>
      <c r="E17" s="22"/>
      <c r="F17" s="23"/>
      <c r="G17" s="27"/>
      <c r="H17" s="38"/>
      <c r="I17" s="38"/>
      <c r="J17" s="22"/>
      <c r="K17" s="81"/>
      <c r="M17" s="28"/>
    </row>
    <row r="18" spans="1:14" x14ac:dyDescent="0.2">
      <c r="A18" s="35">
        <v>1998</v>
      </c>
      <c r="B18" s="38">
        <f>DataF2!L98</f>
        <v>0.3383005</v>
      </c>
      <c r="C18" s="38"/>
      <c r="D18" s="38"/>
      <c r="E18" s="22">
        <f>(B18*(CompF3!B24-CompF3!C24)+CompF3!C24)/CompF3!B24</f>
        <v>0.35405737168444629</v>
      </c>
      <c r="F18" s="23"/>
      <c r="G18" s="27">
        <f>DataF2!M98</f>
        <v>0.1261458</v>
      </c>
      <c r="H18" s="38"/>
      <c r="I18" s="38"/>
      <c r="J18" s="22">
        <f>(G18*(CompF3!B24-CompF3!C24)+CompF3!C24)/CompF3!B24</f>
        <v>0.1469546543218099</v>
      </c>
      <c r="K18" s="81"/>
      <c r="M18" s="51"/>
    </row>
    <row r="19" spans="1:14" x14ac:dyDescent="0.2">
      <c r="A19" s="45">
        <v>1999</v>
      </c>
      <c r="B19" s="46"/>
      <c r="C19" s="46"/>
      <c r="D19" s="46"/>
      <c r="E19" s="32"/>
      <c r="F19" s="33"/>
      <c r="G19" s="34"/>
      <c r="H19" s="46"/>
      <c r="I19" s="46"/>
      <c r="J19" s="32"/>
      <c r="K19" s="82"/>
      <c r="M19" s="28"/>
    </row>
    <row r="20" spans="1:14" x14ac:dyDescent="0.2">
      <c r="A20" s="35">
        <v>2000</v>
      </c>
      <c r="B20" s="38"/>
      <c r="C20" s="38"/>
      <c r="D20" s="38"/>
      <c r="E20" s="22"/>
      <c r="F20" s="23"/>
      <c r="G20" s="27"/>
      <c r="H20" s="38"/>
      <c r="I20" s="38"/>
      <c r="J20" s="22"/>
      <c r="K20" s="81"/>
      <c r="M20" s="28"/>
    </row>
    <row r="21" spans="1:14" x14ac:dyDescent="0.2">
      <c r="A21" s="35">
        <v>2001</v>
      </c>
      <c r="B21" s="38">
        <f>DataF2!L101</f>
        <v>0.32589210000000002</v>
      </c>
      <c r="C21" s="38"/>
      <c r="D21" s="38"/>
      <c r="E21" s="22">
        <f>(B21*(CompF3!B27-CompF3!C27)+CompF3!C27)/CompF3!B27</f>
        <v>0.34315027855753155</v>
      </c>
      <c r="F21" s="23"/>
      <c r="G21" s="27">
        <f>DataF2!M101</f>
        <v>0.11020480000000001</v>
      </c>
      <c r="H21" s="38"/>
      <c r="I21" s="38"/>
      <c r="J21" s="22">
        <f>(G21*(CompF3!B27-CompF3!C27)+CompF3!C27)/CompF3!B27</f>
        <v>0.1329848986180914</v>
      </c>
      <c r="K21" s="81"/>
      <c r="M21" s="51"/>
    </row>
    <row r="22" spans="1:14" x14ac:dyDescent="0.2">
      <c r="A22" s="35">
        <v>2002</v>
      </c>
      <c r="B22" s="38"/>
      <c r="C22" s="38"/>
      <c r="D22" s="38"/>
      <c r="E22" s="22"/>
      <c r="F22" s="23"/>
      <c r="G22" s="27"/>
      <c r="H22" s="38"/>
      <c r="I22" s="38"/>
      <c r="J22" s="22"/>
      <c r="K22" s="81"/>
      <c r="M22" s="52"/>
    </row>
    <row r="23" spans="1:14" x14ac:dyDescent="0.2">
      <c r="A23" s="35">
        <v>2003</v>
      </c>
      <c r="B23" s="38"/>
      <c r="C23" s="38"/>
      <c r="D23" s="38"/>
      <c r="E23" s="22"/>
      <c r="F23" s="23"/>
      <c r="G23" s="27"/>
      <c r="H23" s="38"/>
      <c r="I23" s="38"/>
      <c r="J23" s="22"/>
      <c r="K23" s="81"/>
      <c r="M23" s="52"/>
    </row>
    <row r="24" spans="1:14" x14ac:dyDescent="0.2">
      <c r="A24" s="35">
        <v>2004</v>
      </c>
      <c r="B24" s="38">
        <f>DataF2!L104</f>
        <v>0.33313789999999999</v>
      </c>
      <c r="C24" s="38"/>
      <c r="D24" s="38"/>
      <c r="E24" s="22">
        <f>(B24*(CompF3!B30-CompF3!C30)+CompF3!C30)/CompF3!B30</f>
        <v>0.34830468770249123</v>
      </c>
      <c r="F24" s="23"/>
      <c r="G24" s="27">
        <f>DataF2!M104</f>
        <v>0.1167864</v>
      </c>
      <c r="H24" s="38"/>
      <c r="I24" s="38"/>
      <c r="J24" s="22">
        <f>(G24*(CompF3!B30-CompF3!C30)+CompF3!C30)/CompF3!B30</f>
        <v>0.1368737811349498</v>
      </c>
      <c r="K24" s="81"/>
      <c r="M24" s="51"/>
    </row>
    <row r="25" spans="1:14" x14ac:dyDescent="0.2">
      <c r="A25" s="35">
        <v>2005</v>
      </c>
      <c r="B25" s="38"/>
      <c r="C25" s="38"/>
      <c r="D25" s="38"/>
      <c r="E25" s="22"/>
      <c r="F25" s="23"/>
      <c r="G25" s="27"/>
      <c r="H25" s="38"/>
      <c r="I25" s="38"/>
      <c r="J25" s="22"/>
      <c r="K25" s="81"/>
      <c r="M25" s="52"/>
    </row>
    <row r="26" spans="1:14" x14ac:dyDescent="0.2">
      <c r="A26" s="35">
        <v>2006</v>
      </c>
      <c r="B26" s="38"/>
      <c r="C26" s="38"/>
      <c r="D26" s="38"/>
      <c r="E26" s="22"/>
      <c r="F26" s="23"/>
      <c r="G26" s="27"/>
      <c r="H26" s="38"/>
      <c r="I26" s="38"/>
      <c r="J26" s="22"/>
      <c r="K26" s="81"/>
      <c r="M26" s="52"/>
    </row>
    <row r="27" spans="1:14" x14ac:dyDescent="0.2">
      <c r="A27" s="35">
        <v>2007</v>
      </c>
      <c r="B27" s="38">
        <f>DataF2!L107</f>
        <v>0.33787730000000005</v>
      </c>
      <c r="C27" s="38"/>
      <c r="D27" s="38"/>
      <c r="E27" s="22">
        <f>(B27*(CompF3!B33-CompF3!C33)+CompF3!C33)/CompF3!B33</f>
        <v>0.3559899520582237</v>
      </c>
      <c r="F27" s="23"/>
      <c r="G27" s="27">
        <f>DataF2!M107</f>
        <v>0.12594420000000001</v>
      </c>
      <c r="H27" s="38"/>
      <c r="I27" s="38"/>
      <c r="J27" s="22">
        <f>(G27*(CompF3!B33-CompF3!C33)+CompF3!C33)/CompF3!B33</f>
        <v>0.14985437342385677</v>
      </c>
      <c r="K27" s="81"/>
      <c r="M27" s="51"/>
    </row>
    <row r="28" spans="1:14" x14ac:dyDescent="0.2">
      <c r="A28" s="35">
        <v>2008</v>
      </c>
      <c r="B28" s="38"/>
      <c r="C28" s="38"/>
      <c r="D28" s="38"/>
      <c r="E28" s="22"/>
      <c r="F28" s="23"/>
      <c r="G28" s="27"/>
      <c r="H28" s="38"/>
      <c r="I28" s="38"/>
      <c r="J28" s="22"/>
      <c r="K28" s="81"/>
      <c r="M28" s="52"/>
    </row>
    <row r="29" spans="1:14" x14ac:dyDescent="0.2">
      <c r="A29" s="35">
        <v>2009</v>
      </c>
      <c r="B29" s="53"/>
      <c r="C29" s="53"/>
      <c r="D29" s="53"/>
      <c r="E29" s="32"/>
      <c r="F29" s="33"/>
      <c r="G29" s="34"/>
      <c r="H29" s="56"/>
      <c r="I29" s="56"/>
      <c r="J29" s="32"/>
      <c r="K29" s="82"/>
      <c r="M29" s="52"/>
    </row>
    <row r="30" spans="1:14" x14ac:dyDescent="0.2">
      <c r="A30" s="41">
        <v>2010</v>
      </c>
      <c r="B30" s="57">
        <f>DataF2!L110</f>
        <v>0.34515039999999997</v>
      </c>
      <c r="C30" s="57"/>
      <c r="D30" s="57"/>
      <c r="E30" s="22">
        <f>(B30*(CompF3!B36-CompF3!C36)+CompF3!C36)/CompF3!B36</f>
        <v>0.36360001578003581</v>
      </c>
      <c r="F30" s="23"/>
      <c r="G30" s="27">
        <f>DataF2!M110</f>
        <v>0.12875739999999999</v>
      </c>
      <c r="H30" s="53"/>
      <c r="I30" s="83"/>
      <c r="J30" s="22">
        <f>(G30*(CompF3!B36-CompF3!C36)+CompF3!C36)/CompF3!B36</f>
        <v>0.1533036335491989</v>
      </c>
      <c r="K30" s="81"/>
      <c r="M30" s="51"/>
    </row>
    <row r="31" spans="1:14" x14ac:dyDescent="0.2">
      <c r="A31" s="35">
        <v>2011</v>
      </c>
      <c r="B31" s="53"/>
      <c r="C31" s="53"/>
      <c r="D31" s="53"/>
      <c r="E31" s="22"/>
      <c r="F31" s="23"/>
      <c r="G31" s="39"/>
      <c r="H31" s="53"/>
      <c r="I31" s="53"/>
      <c r="J31" s="22"/>
      <c r="K31" s="81"/>
      <c r="M31" s="52"/>
    </row>
    <row r="32" spans="1:14" x14ac:dyDescent="0.2">
      <c r="A32" s="35">
        <v>2012</v>
      </c>
      <c r="B32" s="53"/>
      <c r="C32" s="53"/>
      <c r="D32" s="53"/>
      <c r="E32" s="22"/>
      <c r="F32" s="23"/>
      <c r="G32" s="39"/>
      <c r="H32" s="53"/>
      <c r="I32" s="53"/>
      <c r="J32" s="22"/>
      <c r="K32" s="81"/>
      <c r="M32" s="52"/>
      <c r="N32" s="84"/>
    </row>
    <row r="33" spans="1:13" x14ac:dyDescent="0.2">
      <c r="A33" s="35">
        <v>2013</v>
      </c>
      <c r="B33" s="38">
        <f>DataF2!L113</f>
        <v>0.36309900000000001</v>
      </c>
      <c r="C33" s="53"/>
      <c r="D33" s="53"/>
      <c r="E33" s="22">
        <f>(B33*(CompF3!B39-CompF3!C39)+CompF3!C39)/CompF3!B39</f>
        <v>0.38402187999725607</v>
      </c>
      <c r="F33" s="23"/>
      <c r="G33" s="27">
        <f>DataF2!M113</f>
        <v>0.1421037</v>
      </c>
      <c r="H33" s="53"/>
      <c r="I33" s="53"/>
      <c r="J33" s="22">
        <f>(G33*(CompF3!B39-CompF3!C39)+CompF3!C39)/CompF3!B39</f>
        <v>0.1702865122973429</v>
      </c>
      <c r="K33" s="81"/>
      <c r="M33" s="85"/>
    </row>
    <row r="34" spans="1:13" x14ac:dyDescent="0.2">
      <c r="A34" s="35">
        <v>2014</v>
      </c>
      <c r="B34" s="53"/>
      <c r="C34" s="53"/>
      <c r="D34" s="53"/>
      <c r="E34" s="38"/>
      <c r="F34" s="62"/>
      <c r="G34" s="39"/>
      <c r="H34" s="53"/>
      <c r="I34" s="53"/>
      <c r="J34" s="38"/>
      <c r="K34" s="86"/>
    </row>
    <row r="35" spans="1:13" x14ac:dyDescent="0.2">
      <c r="A35" s="35">
        <v>2015</v>
      </c>
      <c r="B35" s="53"/>
      <c r="C35" s="53"/>
      <c r="D35" s="53"/>
      <c r="E35" s="38"/>
      <c r="F35" s="62"/>
      <c r="G35" s="39"/>
      <c r="H35" s="53"/>
      <c r="I35" s="53"/>
      <c r="J35" s="38"/>
      <c r="K35" s="86"/>
    </row>
    <row r="36" spans="1:13" x14ac:dyDescent="0.2">
      <c r="A36" s="35">
        <v>2016</v>
      </c>
      <c r="B36" s="38">
        <f>DataF2!L116</f>
        <v>0.38790990000000003</v>
      </c>
      <c r="C36" s="53"/>
      <c r="D36" s="53"/>
      <c r="E36" s="22">
        <f>(B36*(CompF3!B42-CompF3!C42)+CompF3!C42)/CompF3!B42</f>
        <v>0.40764649893502924</v>
      </c>
      <c r="F36" s="62"/>
      <c r="G36" s="27">
        <f>DataF2!M116</f>
        <v>0.15041740000000001</v>
      </c>
      <c r="H36" s="53"/>
      <c r="I36" s="53"/>
      <c r="J36" s="22">
        <f>(G36*(CompF3!B42-CompF3!C42)+CompF3!C42)/CompF3!B42</f>
        <v>0.17781184901719427</v>
      </c>
      <c r="K36" s="86"/>
    </row>
    <row r="37" spans="1:13" x14ac:dyDescent="0.2">
      <c r="A37" s="35">
        <v>2017</v>
      </c>
      <c r="B37" s="39"/>
      <c r="C37" s="53"/>
      <c r="D37" s="53"/>
      <c r="E37" s="38"/>
      <c r="F37" s="62"/>
      <c r="G37" s="39"/>
      <c r="H37" s="53"/>
      <c r="I37" s="53"/>
      <c r="J37" s="38"/>
      <c r="K37" s="86"/>
    </row>
    <row r="38" spans="1:13" ht="16.5" thickBot="1" x14ac:dyDescent="0.3">
      <c r="A38" s="87">
        <v>2018</v>
      </c>
      <c r="B38" s="65"/>
      <c r="C38" s="63"/>
      <c r="D38" s="63"/>
      <c r="E38" s="63"/>
      <c r="F38" s="64"/>
      <c r="G38" s="65"/>
      <c r="H38" s="63"/>
      <c r="I38" s="63"/>
      <c r="J38" s="63"/>
      <c r="K38" s="88"/>
    </row>
    <row r="39" spans="1:13" ht="15.75" x14ac:dyDescent="0.25">
      <c r="A39" s="61"/>
      <c r="B39" s="67"/>
      <c r="C39" s="67"/>
      <c r="D39" s="67"/>
      <c r="E39" s="67"/>
      <c r="F39" s="67"/>
      <c r="G39" s="67"/>
      <c r="H39" s="67"/>
      <c r="I39" s="67"/>
      <c r="J39" s="67"/>
      <c r="K39" s="67"/>
      <c r="M39" s="5">
        <f>692*126</f>
        <v>87192</v>
      </c>
    </row>
    <row r="40" spans="1:13" ht="16.5" thickBot="1" x14ac:dyDescent="0.3">
      <c r="B40" s="69"/>
      <c r="C40" s="69"/>
      <c r="D40" s="69"/>
      <c r="E40" s="69"/>
      <c r="F40" s="69"/>
      <c r="G40" s="69"/>
      <c r="H40" s="69"/>
      <c r="I40" s="69"/>
      <c r="J40" s="69"/>
      <c r="K40" s="69"/>
      <c r="M40" s="5">
        <f>453*170</f>
        <v>77010</v>
      </c>
    </row>
    <row r="41" spans="1:13" ht="15" customHeight="1" x14ac:dyDescent="0.2">
      <c r="A41" s="249" t="s">
        <v>33</v>
      </c>
      <c r="B41" s="250"/>
      <c r="C41" s="250"/>
      <c r="D41" s="250"/>
      <c r="E41" s="250"/>
      <c r="F41" s="250"/>
      <c r="G41" s="251"/>
      <c r="H41" s="251"/>
      <c r="I41" s="251"/>
      <c r="J41" s="251"/>
      <c r="K41" s="252"/>
    </row>
    <row r="42" spans="1:13" ht="15" customHeight="1" x14ac:dyDescent="0.2">
      <c r="A42" s="253"/>
      <c r="B42" s="254"/>
      <c r="C42" s="254"/>
      <c r="D42" s="254"/>
      <c r="E42" s="254"/>
      <c r="F42" s="254"/>
      <c r="G42" s="255"/>
      <c r="H42" s="255"/>
      <c r="I42" s="255"/>
      <c r="J42" s="255"/>
      <c r="K42" s="256"/>
    </row>
    <row r="43" spans="1:13" x14ac:dyDescent="0.2">
      <c r="A43" s="253"/>
      <c r="B43" s="254"/>
      <c r="C43" s="254"/>
      <c r="D43" s="254"/>
      <c r="E43" s="254"/>
      <c r="F43" s="254"/>
      <c r="G43" s="255"/>
      <c r="H43" s="255"/>
      <c r="I43" s="255"/>
      <c r="J43" s="255"/>
      <c r="K43" s="256"/>
    </row>
    <row r="44" spans="1:13" ht="177" customHeight="1" thickBot="1" x14ac:dyDescent="0.25">
      <c r="A44" s="257"/>
      <c r="B44" s="258"/>
      <c r="C44" s="258"/>
      <c r="D44" s="258"/>
      <c r="E44" s="258"/>
      <c r="F44" s="258"/>
      <c r="G44" s="259"/>
      <c r="H44" s="259"/>
      <c r="I44" s="259"/>
      <c r="J44" s="259"/>
      <c r="K44" s="260"/>
    </row>
    <row r="46" spans="1:13" x14ac:dyDescent="0.2">
      <c r="A46" s="7"/>
    </row>
  </sheetData>
  <mergeCells count="4">
    <mergeCell ref="A4:K4"/>
    <mergeCell ref="B7:F7"/>
    <mergeCell ref="G7:K7"/>
    <mergeCell ref="A41:K44"/>
  </mergeCells>
  <hyperlinks>
    <hyperlink ref="A1" location="Index!A1" display="Back to index" xr:uid="{00000000-0004-0000-1000-000000000000}"/>
  </hyperlinks>
  <pageMargins left="0.75" right="0.75" top="1" bottom="1" header="0.5" footer="0.5"/>
  <pageSetup paperSize="9" scale="43" fitToHeight="2"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D114"/>
  <sheetViews>
    <sheetView workbookViewId="0">
      <pane xSplit="1" ySplit="3" topLeftCell="B4" activePane="bottomRight" state="frozen"/>
      <selection activeCell="K23" sqref="K23"/>
      <selection pane="topRight" activeCell="K23" sqref="K23"/>
      <selection pane="bottomLeft" activeCell="K23" sqref="K23"/>
      <selection pane="bottomRight" activeCell="B11" sqref="B11"/>
    </sheetView>
  </sheetViews>
  <sheetFormatPr defaultColWidth="11.5546875" defaultRowHeight="15" x14ac:dyDescent="0.2"/>
  <sheetData>
    <row r="3" spans="1:3" x14ac:dyDescent="0.2">
      <c r="B3" t="s">
        <v>1270</v>
      </c>
      <c r="C3" t="s">
        <v>1271</v>
      </c>
    </row>
    <row r="4" spans="1:3" x14ac:dyDescent="0.2">
      <c r="A4">
        <v>1910</v>
      </c>
    </row>
    <row r="5" spans="1:3" x14ac:dyDescent="0.2">
      <c r="A5">
        <v>1911</v>
      </c>
    </row>
    <row r="6" spans="1:3" x14ac:dyDescent="0.2">
      <c r="A6">
        <v>1912</v>
      </c>
    </row>
    <row r="7" spans="1:3" x14ac:dyDescent="0.2">
      <c r="A7">
        <v>1913</v>
      </c>
      <c r="B7" s="148"/>
    </row>
    <row r="8" spans="1:3" x14ac:dyDescent="0.2">
      <c r="A8">
        <v>1914</v>
      </c>
      <c r="B8" s="148"/>
    </row>
    <row r="9" spans="1:3" x14ac:dyDescent="0.2">
      <c r="A9">
        <v>1915</v>
      </c>
      <c r="B9" s="148"/>
    </row>
    <row r="10" spans="1:3" x14ac:dyDescent="0.2">
      <c r="A10">
        <v>1916</v>
      </c>
      <c r="B10" s="148"/>
    </row>
    <row r="11" spans="1:3" x14ac:dyDescent="0.2">
      <c r="A11">
        <v>1917</v>
      </c>
      <c r="B11" s="148">
        <f>DataFA1!T9</f>
        <v>8.6041015002513807E-2</v>
      </c>
    </row>
    <row r="12" spans="1:3" x14ac:dyDescent="0.2">
      <c r="A12">
        <v>1918</v>
      </c>
      <c r="B12" s="148">
        <f>DataFA1!T10</f>
        <v>6.1174155084494426E-2</v>
      </c>
    </row>
    <row r="13" spans="1:3" x14ac:dyDescent="0.2">
      <c r="A13">
        <v>1919</v>
      </c>
      <c r="B13" s="148">
        <f>DataFA1!T11</f>
        <v>5.9416150503309437E-2</v>
      </c>
    </row>
    <row r="14" spans="1:3" x14ac:dyDescent="0.2">
      <c r="A14">
        <v>1920</v>
      </c>
      <c r="B14" s="148">
        <f>DataFA1!T12</f>
        <v>3.961309508486361E-2</v>
      </c>
    </row>
    <row r="15" spans="1:3" x14ac:dyDescent="0.2">
      <c r="A15">
        <v>1921</v>
      </c>
      <c r="B15" s="148">
        <f>DataFA1!T13</f>
        <v>4.1177076085983637E-2</v>
      </c>
    </row>
    <row r="16" spans="1:3" x14ac:dyDescent="0.2">
      <c r="A16">
        <v>1922</v>
      </c>
      <c r="B16" s="148">
        <f>DataFA1!T14</f>
        <v>5.4533904990060778E-2</v>
      </c>
    </row>
    <row r="17" spans="1:2" x14ac:dyDescent="0.2">
      <c r="A17">
        <v>1923</v>
      </c>
      <c r="B17" s="148">
        <f>DataFA1!T15</f>
        <v>4.4679349176726509E-2</v>
      </c>
    </row>
    <row r="18" spans="1:2" x14ac:dyDescent="0.2">
      <c r="A18">
        <v>1924</v>
      </c>
      <c r="B18" s="148">
        <f>DataFA1!T16</f>
        <v>4.9152169278556215E-2</v>
      </c>
    </row>
    <row r="19" spans="1:2" x14ac:dyDescent="0.2">
      <c r="A19">
        <v>1925</v>
      </c>
      <c r="B19" s="148">
        <f>DataFA1!T17</f>
        <v>6.0733361301206462E-2</v>
      </c>
    </row>
    <row r="20" spans="1:2" x14ac:dyDescent="0.2">
      <c r="A20">
        <v>1926</v>
      </c>
      <c r="B20" s="148">
        <f>DataFA1!T18</f>
        <v>6.7962238245344378E-2</v>
      </c>
    </row>
    <row r="21" spans="1:2" x14ac:dyDescent="0.2">
      <c r="A21">
        <v>1927</v>
      </c>
      <c r="B21" s="148">
        <f>DataFA1!T19</f>
        <v>7.5448736653718304E-2</v>
      </c>
    </row>
    <row r="22" spans="1:2" x14ac:dyDescent="0.2">
      <c r="A22">
        <v>1928</v>
      </c>
      <c r="B22" s="148">
        <f>DataFA1!T20</f>
        <v>9.0316510643717096E-2</v>
      </c>
    </row>
    <row r="23" spans="1:2" x14ac:dyDescent="0.2">
      <c r="A23">
        <v>1929</v>
      </c>
      <c r="B23" s="148">
        <f>DataFA1!T21</f>
        <v>0.10080609053849368</v>
      </c>
    </row>
    <row r="24" spans="1:2" x14ac:dyDescent="0.2">
      <c r="A24">
        <v>1930</v>
      </c>
      <c r="B24" s="148">
        <f>DataFA1!T22</f>
        <v>7.1519045318095956E-2</v>
      </c>
    </row>
    <row r="25" spans="1:2" x14ac:dyDescent="0.2">
      <c r="A25">
        <v>1931</v>
      </c>
      <c r="B25" s="148">
        <f>DataFA1!T23</f>
        <v>5.4516783954196117E-2</v>
      </c>
    </row>
    <row r="26" spans="1:2" x14ac:dyDescent="0.2">
      <c r="A26">
        <v>1932</v>
      </c>
      <c r="B26" s="148">
        <f>DataFA1!T24</f>
        <v>4.8217701272462943E-2</v>
      </c>
    </row>
    <row r="27" spans="1:2" x14ac:dyDescent="0.2">
      <c r="A27">
        <v>1933</v>
      </c>
      <c r="B27" s="148">
        <f>DataFA1!T25</f>
        <v>6.1373293548237375E-2</v>
      </c>
    </row>
    <row r="28" spans="1:2" x14ac:dyDescent="0.2">
      <c r="A28">
        <v>1934</v>
      </c>
      <c r="B28" s="148">
        <f>DataFA1!T26</f>
        <v>5.7746254851429549E-2</v>
      </c>
    </row>
    <row r="29" spans="1:2" x14ac:dyDescent="0.2">
      <c r="A29">
        <v>1935</v>
      </c>
      <c r="B29" s="148">
        <f>DataFA1!T27</f>
        <v>5.7475057390774839E-2</v>
      </c>
    </row>
    <row r="30" spans="1:2" x14ac:dyDescent="0.2">
      <c r="A30">
        <v>1936</v>
      </c>
      <c r="B30" s="148">
        <f>DataFA1!T28</f>
        <v>5.5758369748685185E-2</v>
      </c>
    </row>
    <row r="31" spans="1:2" x14ac:dyDescent="0.2">
      <c r="A31">
        <v>1937</v>
      </c>
      <c r="B31" s="148">
        <f>DataFA1!T29</f>
        <v>5.8303729880806301E-2</v>
      </c>
    </row>
    <row r="32" spans="1:2" x14ac:dyDescent="0.2">
      <c r="A32">
        <v>1938</v>
      </c>
      <c r="B32" s="148">
        <f>DataFA1!T30</f>
        <v>5.9308526942333885E-2</v>
      </c>
    </row>
    <row r="33" spans="1:2" x14ac:dyDescent="0.2">
      <c r="A33">
        <v>1939</v>
      </c>
      <c r="B33" s="148">
        <f>DataFA1!T31</f>
        <v>5.1707688250584943E-2</v>
      </c>
    </row>
    <row r="34" spans="1:2" x14ac:dyDescent="0.2">
      <c r="A34">
        <v>1940</v>
      </c>
      <c r="B34" s="148">
        <f>DataFA1!T32</f>
        <v>4.8235725741882937E-2</v>
      </c>
    </row>
    <row r="35" spans="1:2" x14ac:dyDescent="0.2">
      <c r="A35">
        <v>1941</v>
      </c>
      <c r="B35" s="148">
        <f>DataFA1!T33</f>
        <v>4.1009017832642138E-2</v>
      </c>
    </row>
    <row r="36" spans="1:2" x14ac:dyDescent="0.2">
      <c r="A36">
        <v>1942</v>
      </c>
      <c r="B36" s="148">
        <f>DataFA1!T34</f>
        <v>3.5339147526626917E-2</v>
      </c>
    </row>
    <row r="37" spans="1:2" x14ac:dyDescent="0.2">
      <c r="A37">
        <v>1943</v>
      </c>
      <c r="B37" s="148">
        <f>DataFA1!T35</f>
        <v>3.0220998638645871E-2</v>
      </c>
    </row>
    <row r="38" spans="1:2" x14ac:dyDescent="0.2">
      <c r="A38">
        <v>1944</v>
      </c>
      <c r="B38" s="148">
        <f>DataFA1!T36</f>
        <v>3.0375030613763641E-2</v>
      </c>
    </row>
    <row r="39" spans="1:2" x14ac:dyDescent="0.2">
      <c r="A39">
        <v>1945</v>
      </c>
      <c r="B39" s="148">
        <f>DataFA1!T37</f>
        <v>2.8065447083141588E-2</v>
      </c>
    </row>
    <row r="40" spans="1:2" x14ac:dyDescent="0.2">
      <c r="A40">
        <v>1946</v>
      </c>
      <c r="B40" s="148">
        <f>DataFA1!T38</f>
        <v>2.95200114093403E-2</v>
      </c>
    </row>
    <row r="41" spans="1:2" x14ac:dyDescent="0.2">
      <c r="A41">
        <v>1947</v>
      </c>
      <c r="B41" s="148">
        <f>DataFA1!T39</f>
        <v>2.9935845949071112E-2</v>
      </c>
    </row>
    <row r="42" spans="1:2" x14ac:dyDescent="0.2">
      <c r="A42">
        <v>1948</v>
      </c>
      <c r="B42" s="148">
        <f>DataFA1!T40</f>
        <v>2.802461760382707E-2</v>
      </c>
    </row>
    <row r="43" spans="1:2" x14ac:dyDescent="0.2">
      <c r="A43">
        <v>1949</v>
      </c>
      <c r="B43" s="148">
        <f>DataFA1!T41</f>
        <v>2.7378907487815452E-2</v>
      </c>
    </row>
    <row r="44" spans="1:2" x14ac:dyDescent="0.2">
      <c r="A44">
        <v>1950</v>
      </c>
      <c r="B44" s="148">
        <f>DataFA1!T42</f>
        <v>2.3460407515789428E-2</v>
      </c>
    </row>
    <row r="45" spans="1:2" x14ac:dyDescent="0.2">
      <c r="A45">
        <v>1951</v>
      </c>
      <c r="B45" s="148">
        <f>DataFA1!T43</f>
        <v>2.7176504346983963E-2</v>
      </c>
    </row>
    <row r="46" spans="1:2" x14ac:dyDescent="0.2">
      <c r="A46">
        <v>1952</v>
      </c>
      <c r="B46" s="148">
        <f>DataFA1!T44</f>
        <v>2.6527055477737052E-2</v>
      </c>
    </row>
    <row r="47" spans="1:2" x14ac:dyDescent="0.2">
      <c r="A47">
        <v>1953</v>
      </c>
      <c r="B47" s="148">
        <f>DataFA1!T45</f>
        <v>2.5493796176965667E-2</v>
      </c>
    </row>
    <row r="48" spans="1:2" x14ac:dyDescent="0.2">
      <c r="A48">
        <v>1954</v>
      </c>
      <c r="B48" s="148">
        <f>DataFA1!T46</f>
        <v>2.5725956925062365E-2</v>
      </c>
    </row>
    <row r="49" spans="1:2" x14ac:dyDescent="0.2">
      <c r="A49">
        <v>1955</v>
      </c>
      <c r="B49" s="148">
        <f>DataFA1!T47</f>
        <v>2.8236313897487264E-2</v>
      </c>
    </row>
    <row r="50" spans="1:2" x14ac:dyDescent="0.2">
      <c r="A50">
        <v>1956</v>
      </c>
      <c r="B50" s="148">
        <f>DataFA1!T48</f>
        <v>2.8090351864835703E-2</v>
      </c>
    </row>
    <row r="51" spans="1:2" x14ac:dyDescent="0.2">
      <c r="A51">
        <v>1957</v>
      </c>
      <c r="B51" s="148">
        <f>DataFA1!T49</f>
        <v>2.6652708275597636E-2</v>
      </c>
    </row>
    <row r="52" spans="1:2" x14ac:dyDescent="0.2">
      <c r="A52">
        <v>1958</v>
      </c>
      <c r="B52" s="148">
        <f>DataFA1!T50</f>
        <v>2.6010471993682425E-2</v>
      </c>
    </row>
    <row r="53" spans="1:2" x14ac:dyDescent="0.2">
      <c r="A53">
        <v>1959</v>
      </c>
      <c r="B53" s="148">
        <f>DataFA1!T51</f>
        <v>2.6567663223409931E-2</v>
      </c>
    </row>
    <row r="54" spans="1:2" x14ac:dyDescent="0.2">
      <c r="A54">
        <v>1960</v>
      </c>
      <c r="B54" s="148">
        <f>DataFA1!T52</f>
        <v>3.0274523012959655E-2</v>
      </c>
    </row>
    <row r="55" spans="1:2" x14ac:dyDescent="0.2">
      <c r="A55">
        <v>1961</v>
      </c>
      <c r="B55" s="148">
        <f>DataFA1!T53</f>
        <v>3.1912890333320787E-2</v>
      </c>
    </row>
    <row r="56" spans="1:2" x14ac:dyDescent="0.2">
      <c r="A56">
        <v>1962</v>
      </c>
      <c r="B56" s="148">
        <f>DataFA1!T54</f>
        <v>3.0400905274663933E-2</v>
      </c>
    </row>
    <row r="57" spans="1:2" x14ac:dyDescent="0.2">
      <c r="A57">
        <v>1963</v>
      </c>
      <c r="B57" s="148">
        <f>DataFA1!T55</f>
        <v>3.069592162245615E-2</v>
      </c>
    </row>
    <row r="58" spans="1:2" x14ac:dyDescent="0.2">
      <c r="A58">
        <v>1964</v>
      </c>
      <c r="B58" s="148">
        <f>DataFA1!T56</f>
        <v>3.0990782848797353E-2</v>
      </c>
    </row>
    <row r="59" spans="1:2" x14ac:dyDescent="0.2">
      <c r="A59">
        <v>1965</v>
      </c>
      <c r="B59" s="148">
        <f>DataFA1!T57</f>
        <v>3.109769424448593E-2</v>
      </c>
    </row>
    <row r="60" spans="1:2" x14ac:dyDescent="0.2">
      <c r="A60">
        <v>1966</v>
      </c>
      <c r="B60" s="148">
        <f>DataFA1!T58</f>
        <v>3.1204607093033535E-2</v>
      </c>
    </row>
    <row r="61" spans="1:2" x14ac:dyDescent="0.2">
      <c r="A61">
        <v>1967</v>
      </c>
      <c r="B61" s="148">
        <f>DataFA1!T59</f>
        <v>2.9734243122574354E-2</v>
      </c>
    </row>
    <row r="62" spans="1:2" x14ac:dyDescent="0.2">
      <c r="A62">
        <v>1968</v>
      </c>
      <c r="B62" s="148">
        <f>DataFA1!T60</f>
        <v>3.1005109422759015E-2</v>
      </c>
    </row>
    <row r="63" spans="1:2" x14ac:dyDescent="0.2">
      <c r="A63">
        <v>1969</v>
      </c>
      <c r="B63" s="148">
        <f>DataFA1!T61</f>
        <v>3.1333395642570504E-2</v>
      </c>
    </row>
    <row r="64" spans="1:2" x14ac:dyDescent="0.2">
      <c r="A64">
        <v>1970</v>
      </c>
      <c r="B64" s="148">
        <f>DataFA1!T62</f>
        <v>2.9756190712628371E-2</v>
      </c>
    </row>
    <row r="65" spans="1:3" x14ac:dyDescent="0.2">
      <c r="A65">
        <v>1971</v>
      </c>
      <c r="B65" s="148">
        <f>DataFA1!T63</f>
        <v>2.814592117704693E-2</v>
      </c>
    </row>
    <row r="66" spans="1:3" x14ac:dyDescent="0.2">
      <c r="A66">
        <v>1972</v>
      </c>
      <c r="B66" s="148">
        <f>DataFA1!T64</f>
        <v>2.642449557829497E-2</v>
      </c>
    </row>
    <row r="67" spans="1:3" x14ac:dyDescent="0.2">
      <c r="A67">
        <v>1973</v>
      </c>
      <c r="B67" s="148">
        <f>DataFA1!T65</f>
        <v>2.3678270394573979E-2</v>
      </c>
    </row>
    <row r="68" spans="1:3" x14ac:dyDescent="0.2">
      <c r="A68">
        <v>1974</v>
      </c>
      <c r="B68" s="148">
        <f>DataFA1!T66</f>
        <v>2.2448427536001878E-2</v>
      </c>
    </row>
    <row r="69" spans="1:3" x14ac:dyDescent="0.2">
      <c r="A69">
        <v>1975</v>
      </c>
      <c r="B69" s="148">
        <f>DataFA1!T67</f>
        <v>2.1699583465205362E-2</v>
      </c>
    </row>
    <row r="70" spans="1:3" x14ac:dyDescent="0.2">
      <c r="A70">
        <v>1976</v>
      </c>
      <c r="B70" s="148">
        <f>DataFA1!T68</f>
        <v>2.1242958794650459E-2</v>
      </c>
    </row>
    <row r="71" spans="1:3" x14ac:dyDescent="0.2">
      <c r="A71">
        <v>1977</v>
      </c>
      <c r="B71" s="148">
        <f>DataFA1!T69</f>
        <v>2.0963594775344419E-2</v>
      </c>
    </row>
    <row r="72" spans="1:3" x14ac:dyDescent="0.2">
      <c r="A72">
        <v>1978</v>
      </c>
      <c r="B72" s="148">
        <f>DataFA1!T70</f>
        <v>2.1514669087749121E-2</v>
      </c>
    </row>
    <row r="73" spans="1:3" x14ac:dyDescent="0.2">
      <c r="A73">
        <v>1979</v>
      </c>
      <c r="B73" s="148">
        <f>DataFA1!T71</f>
        <v>2.4401150160366987E-2</v>
      </c>
    </row>
    <row r="74" spans="1:3" x14ac:dyDescent="0.2">
      <c r="A74">
        <v>1980</v>
      </c>
      <c r="B74" s="148">
        <f>DataFA1!T72</f>
        <v>2.4131839170942804E-2</v>
      </c>
    </row>
    <row r="75" spans="1:3" x14ac:dyDescent="0.2">
      <c r="A75">
        <v>1981</v>
      </c>
      <c r="B75" s="148">
        <f>DataFA1!T73</f>
        <v>2.7922553772108016E-2</v>
      </c>
    </row>
    <row r="76" spans="1:3" x14ac:dyDescent="0.2">
      <c r="A76">
        <v>1982</v>
      </c>
      <c r="B76" s="148">
        <f>DataFA1!T74</f>
        <v>3.0125038171610233E-2</v>
      </c>
      <c r="C76" s="149">
        <f>CompF3!H8</f>
        <v>8.305098683345594E-3</v>
      </c>
    </row>
    <row r="77" spans="1:3" x14ac:dyDescent="0.2">
      <c r="A77">
        <v>1983</v>
      </c>
      <c r="B77" s="148">
        <f>DataFA1!T75</f>
        <v>2.851363770797213E-2</v>
      </c>
      <c r="C77" s="149">
        <f>CompF3!H9</f>
        <v>9.7590214798933175E-3</v>
      </c>
    </row>
    <row r="78" spans="1:3" x14ac:dyDescent="0.2">
      <c r="A78">
        <v>1984</v>
      </c>
      <c r="B78" s="148">
        <f>DataFA1!T76</f>
        <v>3.0617907877707084E-2</v>
      </c>
      <c r="C78" s="149">
        <f>CompF3!H10</f>
        <v>9.3487173562737339E-3</v>
      </c>
    </row>
    <row r="79" spans="1:3" x14ac:dyDescent="0.2">
      <c r="A79">
        <v>1985</v>
      </c>
      <c r="B79" s="148">
        <f>DataFA1!T77</f>
        <v>3.3813249882099723E-2</v>
      </c>
      <c r="C79" s="149">
        <f>CompF3!H11</f>
        <v>9.6385230928687001E-3</v>
      </c>
    </row>
    <row r="80" spans="1:3" x14ac:dyDescent="0.2">
      <c r="A80">
        <v>1986</v>
      </c>
      <c r="B80" s="148">
        <f>DataFA1!T78</f>
        <v>3.0811368609345718E-2</v>
      </c>
      <c r="C80" s="149">
        <f>CompF3!H12</f>
        <v>1.0101171640939707E-2</v>
      </c>
    </row>
    <row r="81" spans="1:3" x14ac:dyDescent="0.2">
      <c r="A81">
        <v>1987</v>
      </c>
      <c r="B81" s="148">
        <f>DataFA1!T79</f>
        <v>3.5778176039263601E-2</v>
      </c>
      <c r="C81" s="149">
        <f>CompF3!H13</f>
        <v>1.3495023103740508E-2</v>
      </c>
    </row>
    <row r="82" spans="1:3" x14ac:dyDescent="0.2">
      <c r="A82">
        <v>1988</v>
      </c>
      <c r="B82" s="148">
        <f>DataFA1!T80</f>
        <v>4.4141580025312613E-2</v>
      </c>
      <c r="C82" s="149">
        <f>CompF3!H14</f>
        <v>1.2568387279077433E-2</v>
      </c>
    </row>
    <row r="83" spans="1:3" x14ac:dyDescent="0.2">
      <c r="A83">
        <v>1989</v>
      </c>
      <c r="B83" s="148">
        <f>DataFA1!T81</f>
        <v>4.2982509379860818E-2</v>
      </c>
      <c r="C83" s="149">
        <f>CompF3!H15</f>
        <v>1.4145968687900159E-2</v>
      </c>
    </row>
    <row r="84" spans="1:3" x14ac:dyDescent="0.2">
      <c r="A84">
        <v>1990</v>
      </c>
      <c r="B84" s="148">
        <f>DataFA1!T82</f>
        <v>4.3175065786705692E-2</v>
      </c>
      <c r="C84" s="149">
        <f>CompF3!H16</f>
        <v>1.3832740196526434E-2</v>
      </c>
    </row>
    <row r="85" spans="1:3" x14ac:dyDescent="0.2">
      <c r="A85">
        <v>1991</v>
      </c>
      <c r="B85" s="148">
        <f>DataFA1!T83</f>
        <v>4.1387257034843625E-2</v>
      </c>
      <c r="C85" s="149">
        <f>CompF3!H17</f>
        <v>1.3902929642254536E-2</v>
      </c>
    </row>
    <row r="86" spans="1:3" x14ac:dyDescent="0.2">
      <c r="A86">
        <v>1992</v>
      </c>
      <c r="B86" s="148">
        <f>DataFA1!T84</f>
        <v>4.6754776827182216E-2</v>
      </c>
      <c r="C86" s="149">
        <f>CompF3!H18</f>
        <v>1.3871892339005643E-2</v>
      </c>
    </row>
    <row r="87" spans="1:3" x14ac:dyDescent="0.2">
      <c r="A87">
        <v>1993</v>
      </c>
      <c r="B87" s="148">
        <f>DataFA1!T85</f>
        <v>4.8477274523008602E-2</v>
      </c>
      <c r="C87" s="149">
        <f>CompF3!H19</f>
        <v>1.4366550789715533E-2</v>
      </c>
    </row>
    <row r="88" spans="1:3" x14ac:dyDescent="0.2">
      <c r="A88">
        <v>1994</v>
      </c>
      <c r="B88" s="148">
        <f>DataFA1!T86</f>
        <v>4.7428131896716949E-2</v>
      </c>
      <c r="C88" s="149">
        <f>CompF3!H20</f>
        <v>1.4694441736096632E-2</v>
      </c>
    </row>
    <row r="89" spans="1:3" x14ac:dyDescent="0.2">
      <c r="A89">
        <v>1995</v>
      </c>
      <c r="B89" s="148">
        <f>DataFA1!T87</f>
        <v>4.8500235144856352E-2</v>
      </c>
      <c r="C89" s="149">
        <f>CompF3!H21</f>
        <v>1.5642677606641318E-2</v>
      </c>
    </row>
    <row r="90" spans="1:3" x14ac:dyDescent="0.2">
      <c r="A90">
        <v>1996</v>
      </c>
      <c r="B90" s="148">
        <f>DataFA1!T88</f>
        <v>5.250777087456969E-2</v>
      </c>
      <c r="C90" s="149">
        <f>CompF3!H22</f>
        <v>1.6927467112398301E-2</v>
      </c>
    </row>
    <row r="91" spans="1:3" x14ac:dyDescent="0.2">
      <c r="A91">
        <v>1997</v>
      </c>
      <c r="B91" s="148">
        <f>DataFA1!T89</f>
        <v>5.5575080367687366E-2</v>
      </c>
      <c r="C91" s="149">
        <f>CompF3!H23</f>
        <v>2.0960069061368332E-2</v>
      </c>
    </row>
    <row r="92" spans="1:3" x14ac:dyDescent="0.2">
      <c r="A92">
        <v>1998</v>
      </c>
      <c r="B92" s="148">
        <f>DataFA1!T90</f>
        <v>5.8598967017190751E-2</v>
      </c>
      <c r="C92" s="149">
        <f>CompF3!H24</f>
        <v>2.2435039464598731E-2</v>
      </c>
    </row>
    <row r="93" spans="1:3" x14ac:dyDescent="0.2">
      <c r="A93">
        <v>1999</v>
      </c>
      <c r="B93" s="148">
        <f>DataFA1!T91</f>
        <v>6.1707972919261757E-2</v>
      </c>
      <c r="C93" s="149">
        <f>CompF3!H25</f>
        <v>2.7027476702594019E-2</v>
      </c>
    </row>
    <row r="94" spans="1:3" x14ac:dyDescent="0.2">
      <c r="A94">
        <v>2000</v>
      </c>
      <c r="B94" s="148">
        <f>DataFA1!T92</f>
        <v>6.7641460977654083E-2</v>
      </c>
      <c r="C94" s="149">
        <f>CompF3!H26</f>
        <v>3.0686648748912707E-2</v>
      </c>
    </row>
    <row r="95" spans="1:3" x14ac:dyDescent="0.2">
      <c r="A95">
        <v>2001</v>
      </c>
      <c r="B95" s="148">
        <f>DataFA1!T93</f>
        <v>6.8489175252450338E-2</v>
      </c>
      <c r="C95" s="149">
        <f>CompF3!H27</f>
        <v>2.4676700321869659E-2</v>
      </c>
    </row>
    <row r="96" spans="1:3" x14ac:dyDescent="0.2">
      <c r="A96">
        <v>2002</v>
      </c>
      <c r="B96" s="148">
        <f>DataFA1!T94</f>
        <v>6.1628705665050451E-2</v>
      </c>
      <c r="C96" s="149">
        <f>CompF3!H28</f>
        <v>2.3921207133827116E-2</v>
      </c>
    </row>
    <row r="97" spans="1:4" x14ac:dyDescent="0.2">
      <c r="A97">
        <v>2003</v>
      </c>
      <c r="B97" s="148">
        <f>DataFA1!T95</f>
        <v>6.3661035283210765E-2</v>
      </c>
      <c r="C97" s="149">
        <f>CompF3!H29</f>
        <v>2.4160281274457098E-2</v>
      </c>
    </row>
    <row r="98" spans="1:4" x14ac:dyDescent="0.2">
      <c r="A98">
        <v>2004</v>
      </c>
      <c r="B98" s="148">
        <f>DataFA1!T96</f>
        <v>6.8897434346672407E-2</v>
      </c>
      <c r="C98" s="149">
        <f>CompF3!H30</f>
        <v>2.2063839643384649E-2</v>
      </c>
    </row>
    <row r="99" spans="1:4" x14ac:dyDescent="0.2">
      <c r="A99">
        <v>2005</v>
      </c>
      <c r="B99" s="148">
        <f>DataFA1!T97</f>
        <v>7.2621789774017134E-2</v>
      </c>
      <c r="C99" s="149">
        <f>CompF3!H31</f>
        <v>2.196114946557055E-2</v>
      </c>
    </row>
    <row r="100" spans="1:4" x14ac:dyDescent="0.2">
      <c r="A100">
        <v>2006</v>
      </c>
      <c r="B100" s="148">
        <f>DataFA1!T98</f>
        <v>7.5077860066530833E-2</v>
      </c>
      <c r="C100" s="149">
        <f>CompF3!H32</f>
        <v>2.2525973643476045E-2</v>
      </c>
    </row>
    <row r="101" spans="1:4" x14ac:dyDescent="0.2">
      <c r="A101">
        <v>2007</v>
      </c>
      <c r="B101" s="148">
        <f>DataFA1!T99</f>
        <v>8.3116786046642591E-2</v>
      </c>
      <c r="C101" s="149">
        <f>CompF3!H33</f>
        <v>2.6770908831445922E-2</v>
      </c>
    </row>
    <row r="102" spans="1:4" x14ac:dyDescent="0.2">
      <c r="A102">
        <v>2008</v>
      </c>
      <c r="B102" s="148">
        <f>DataFA1!T100</f>
        <v>8.9992796543103312E-2</v>
      </c>
      <c r="C102" s="149">
        <f>CompF3!H34</f>
        <v>3.0737495691411598E-2</v>
      </c>
    </row>
    <row r="103" spans="1:4" x14ac:dyDescent="0.2">
      <c r="A103">
        <v>2009</v>
      </c>
      <c r="B103" s="148">
        <f>DataFA1!T101</f>
        <v>9.5785609967601631E-2</v>
      </c>
      <c r="C103" s="149">
        <f>CompF3!H35</f>
        <v>2.7410758069687867E-2</v>
      </c>
    </row>
    <row r="104" spans="1:4" x14ac:dyDescent="0.2">
      <c r="A104">
        <v>2010</v>
      </c>
      <c r="B104" s="148">
        <f>DataFA1!T102</f>
        <v>0.10647815115844406</v>
      </c>
      <c r="C104" s="149">
        <f>CompF3!H36</f>
        <v>2.7976759046843526E-2</v>
      </c>
    </row>
    <row r="105" spans="1:4" x14ac:dyDescent="0.2">
      <c r="A105">
        <v>2011</v>
      </c>
      <c r="B105" s="148">
        <f>DataFA1!T103</f>
        <v>9.8759152510676684E-2</v>
      </c>
      <c r="C105" s="149">
        <f>CompF3!H37</f>
        <v>2.9611622098428124E-2</v>
      </c>
    </row>
    <row r="106" spans="1:4" x14ac:dyDescent="0.2">
      <c r="A106">
        <v>2012</v>
      </c>
      <c r="B106" s="148">
        <f>DataFA1!T104</f>
        <v>0.10740402639133419</v>
      </c>
      <c r="C106" s="149">
        <f>CompF3!H38</f>
        <v>3.1795601920195538E-2</v>
      </c>
    </row>
    <row r="107" spans="1:4" x14ac:dyDescent="0.2">
      <c r="A107">
        <v>2013</v>
      </c>
      <c r="B107" s="148">
        <f>DataFA1!T105</f>
        <v>0.10307204624725579</v>
      </c>
      <c r="C107" s="149">
        <f>CompF3!H39</f>
        <v>3.3011113246615556E-2</v>
      </c>
    </row>
    <row r="108" spans="1:4" x14ac:dyDescent="0.2">
      <c r="A108">
        <v>2014</v>
      </c>
      <c r="B108" s="148">
        <f>DataFA1!T106</f>
        <v>0.1018566846326584</v>
      </c>
      <c r="C108" s="149">
        <f>CompF3!H40</f>
        <v>3.4095454783117526E-2</v>
      </c>
    </row>
    <row r="109" spans="1:4" x14ac:dyDescent="0.2">
      <c r="A109">
        <v>2015</v>
      </c>
      <c r="B109" s="148">
        <f>DataFA1!T107</f>
        <v>0.10121680070985374</v>
      </c>
      <c r="C109" s="149">
        <f>CompF3!H41</f>
        <v>3.337182618667893E-2</v>
      </c>
    </row>
    <row r="110" spans="1:4" x14ac:dyDescent="0.2">
      <c r="A110">
        <v>2016</v>
      </c>
      <c r="B110" s="148">
        <f>DataFA1!T108</f>
        <v>0.10298537455476875</v>
      </c>
      <c r="C110" s="149">
        <f>CompF3!H42</f>
        <v>3.2795922462047725E-2</v>
      </c>
    </row>
    <row r="111" spans="1:4" x14ac:dyDescent="0.2">
      <c r="A111">
        <v>2017</v>
      </c>
      <c r="D111" s="149"/>
    </row>
    <row r="112" spans="1:4" x14ac:dyDescent="0.2">
      <c r="A112">
        <v>2018</v>
      </c>
      <c r="D112" s="149"/>
    </row>
    <row r="113" spans="1:4" x14ac:dyDescent="0.2">
      <c r="A113">
        <v>2019</v>
      </c>
      <c r="D113" s="149"/>
    </row>
    <row r="114" spans="1:4" x14ac:dyDescent="0.2">
      <c r="A114">
        <v>2020</v>
      </c>
      <c r="D114" s="149"/>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53"/>
  <sheetViews>
    <sheetView workbookViewId="0">
      <pane xSplit="1" ySplit="7" topLeftCell="B8" activePane="bottomRight" state="frozen"/>
      <selection activeCell="S112" sqref="S112:S124"/>
      <selection pane="topRight" activeCell="S112" sqref="S112:S124"/>
      <selection pane="bottomLeft" activeCell="S112" sqref="S112:S124"/>
      <selection pane="bottomRight" activeCell="D1" sqref="D1"/>
    </sheetView>
  </sheetViews>
  <sheetFormatPr defaultColWidth="10.6640625" defaultRowHeight="15.75" x14ac:dyDescent="0.25"/>
  <cols>
    <col min="1" max="1" width="10.6640625" style="5"/>
    <col min="2" max="2" width="9.6640625" style="5" bestFit="1" customWidth="1"/>
    <col min="3" max="7" width="10.6640625" style="5"/>
    <col min="8" max="8" width="10.6640625" style="90"/>
    <col min="9" max="9" width="9.33203125" style="5" customWidth="1"/>
    <col min="10" max="16384" width="10.6640625" style="5"/>
  </cols>
  <sheetData>
    <row r="1" spans="1:11" x14ac:dyDescent="0.2">
      <c r="A1" s="2" t="s">
        <v>1</v>
      </c>
      <c r="B1" s="4"/>
      <c r="C1" s="4"/>
      <c r="D1" s="4"/>
      <c r="E1" s="4"/>
      <c r="F1" s="4"/>
      <c r="G1" s="4"/>
      <c r="H1" s="89"/>
      <c r="I1" s="4"/>
    </row>
    <row r="3" spans="1:11" ht="16.5" thickBot="1" x14ac:dyDescent="0.3"/>
    <row r="4" spans="1:11" ht="24.95" customHeight="1" x14ac:dyDescent="0.2">
      <c r="A4" s="244" t="s">
        <v>34</v>
      </c>
      <c r="B4" s="245"/>
      <c r="C4" s="245"/>
      <c r="D4" s="245"/>
      <c r="E4" s="245"/>
      <c r="F4" s="245"/>
      <c r="G4" s="245"/>
      <c r="H4" s="245"/>
      <c r="I4" s="261"/>
    </row>
    <row r="5" spans="1:11" x14ac:dyDescent="0.2">
      <c r="A5" s="8"/>
      <c r="B5" s="91"/>
      <c r="C5" s="91"/>
      <c r="D5" s="91"/>
      <c r="E5" s="91"/>
      <c r="F5" s="91"/>
      <c r="G5" s="91"/>
      <c r="H5" s="91"/>
      <c r="I5" s="10"/>
    </row>
    <row r="6" spans="1:11" x14ac:dyDescent="0.2">
      <c r="A6" s="8"/>
      <c r="B6" s="11" t="s">
        <v>3</v>
      </c>
      <c r="C6" s="11" t="s">
        <v>4</v>
      </c>
      <c r="D6" s="11" t="s">
        <v>5</v>
      </c>
      <c r="E6" s="11" t="s">
        <v>6</v>
      </c>
      <c r="F6" s="12" t="s">
        <v>7</v>
      </c>
      <c r="G6" s="13" t="s">
        <v>8</v>
      </c>
      <c r="H6" s="11" t="s">
        <v>9</v>
      </c>
      <c r="I6" s="14" t="s">
        <v>10</v>
      </c>
    </row>
    <row r="7" spans="1:11" s="20" customFormat="1" ht="78" customHeight="1" x14ac:dyDescent="0.2">
      <c r="A7" s="15"/>
      <c r="B7" s="92" t="s">
        <v>35</v>
      </c>
      <c r="C7" s="93" t="s">
        <v>36</v>
      </c>
      <c r="D7" s="94" t="s">
        <v>37</v>
      </c>
      <c r="E7" s="94" t="s">
        <v>38</v>
      </c>
      <c r="F7" s="94" t="s">
        <v>39</v>
      </c>
      <c r="G7" s="94" t="s">
        <v>40</v>
      </c>
      <c r="H7" s="95" t="s">
        <v>41</v>
      </c>
      <c r="I7" s="147" t="s">
        <v>1268</v>
      </c>
    </row>
    <row r="8" spans="1:11" x14ac:dyDescent="0.2">
      <c r="A8" s="35">
        <v>1982</v>
      </c>
      <c r="B8" s="96">
        <v>9010.0074754346642</v>
      </c>
      <c r="C8" s="97">
        <v>92</v>
      </c>
      <c r="D8" s="98">
        <v>91</v>
      </c>
      <c r="E8" s="98">
        <v>118.3</v>
      </c>
      <c r="F8" s="98">
        <v>153.79</v>
      </c>
      <c r="G8" s="98">
        <v>258.12609453165658</v>
      </c>
      <c r="H8" s="99">
        <f>(C8+0.001*(G8-400)*(D8+E8+F8)/3)/B8</f>
        <v>8.305098683345594E-3</v>
      </c>
      <c r="I8" s="100">
        <f>DataFA1!V74</f>
        <v>3.6412790417671204E-2</v>
      </c>
      <c r="K8" s="220">
        <f>C8/B8</f>
        <v>1.0210868331778127E-2</v>
      </c>
    </row>
    <row r="9" spans="1:11" x14ac:dyDescent="0.2">
      <c r="A9" s="35">
        <v>1983</v>
      </c>
      <c r="B9" s="96">
        <v>9751.8444713449426</v>
      </c>
      <c r="C9" s="97">
        <v>117.99999999999999</v>
      </c>
      <c r="D9" s="98">
        <v>125</v>
      </c>
      <c r="E9" s="98">
        <v>162.5</v>
      </c>
      <c r="F9" s="98">
        <v>211.25</v>
      </c>
      <c r="G9" s="98">
        <v>262.66742655298776</v>
      </c>
      <c r="H9" s="99">
        <f>(C9+0.001*(G9-400)*(D9+E9+F9)/3)/B9</f>
        <v>9.7590214798933175E-3</v>
      </c>
      <c r="I9" s="100">
        <f>DataFA1!V75</f>
        <v>3.4514199942350388E-2</v>
      </c>
      <c r="K9" s="220">
        <f t="shared" ref="K9:K14" si="0">C9/B9</f>
        <v>1.2100275014304633E-2</v>
      </c>
    </row>
    <row r="10" spans="1:11" x14ac:dyDescent="0.2">
      <c r="A10" s="35">
        <v>1984</v>
      </c>
      <c r="B10" s="96">
        <v>10536.417143214121</v>
      </c>
      <c r="C10" s="97">
        <v>124.99999999999999</v>
      </c>
      <c r="D10" s="98">
        <v>150</v>
      </c>
      <c r="E10" s="98">
        <v>195</v>
      </c>
      <c r="F10" s="98">
        <v>253.5</v>
      </c>
      <c r="G10" s="98">
        <v>267.17787378298732</v>
      </c>
      <c r="H10" s="99">
        <f>(C10+0.001*(G10-400)*(D10+E10+F10)/3)/B10</f>
        <v>9.3487173562737339E-3</v>
      </c>
      <c r="I10" s="100">
        <f>DataFA1!V76</f>
        <v>3.6600522696971893E-2</v>
      </c>
      <c r="K10" s="220">
        <f t="shared" si="0"/>
        <v>1.1863615335361418E-2</v>
      </c>
    </row>
    <row r="11" spans="1:11" x14ac:dyDescent="0.2">
      <c r="A11" s="35">
        <v>1985</v>
      </c>
      <c r="B11" s="96">
        <v>11608.876843250404</v>
      </c>
      <c r="C11" s="97">
        <v>134</v>
      </c>
      <c r="D11" s="98">
        <v>150</v>
      </c>
      <c r="E11" s="98">
        <v>195</v>
      </c>
      <c r="F11" s="98">
        <v>253.5</v>
      </c>
      <c r="G11" s="98">
        <v>271.84015962862446</v>
      </c>
      <c r="H11" s="99">
        <f>(C11+0.001*(G11-400)*(D11+E11)/2)/B11</f>
        <v>9.6385230928687001E-3</v>
      </c>
      <c r="I11" s="100">
        <f>DataFA1!V77</f>
        <v>3.4343104809522629E-2</v>
      </c>
      <c r="K11" s="220">
        <f t="shared" si="0"/>
        <v>1.1542890997065737E-2</v>
      </c>
    </row>
    <row r="12" spans="1:11" x14ac:dyDescent="0.2">
      <c r="A12" s="35">
        <v>1986</v>
      </c>
      <c r="B12" s="96">
        <v>12917.193538852905</v>
      </c>
      <c r="C12" s="97">
        <v>156</v>
      </c>
      <c r="D12" s="98">
        <v>180</v>
      </c>
      <c r="E12" s="98">
        <v>234</v>
      </c>
      <c r="F12" s="98">
        <v>304.2</v>
      </c>
      <c r="G12" s="98">
        <v>276.70912587048588</v>
      </c>
      <c r="H12" s="99">
        <f>(C12+0.001*(G12-400)*(D12+E12)/2)/B12</f>
        <v>1.0101171640939707E-2</v>
      </c>
      <c r="I12" s="100">
        <f>DataFA1!V78</f>
        <v>3.66237573325634E-2</v>
      </c>
      <c r="K12" s="220">
        <f t="shared" si="0"/>
        <v>1.207692673573221E-2</v>
      </c>
    </row>
    <row r="13" spans="1:11" x14ac:dyDescent="0.2">
      <c r="A13" s="35">
        <v>1987</v>
      </c>
      <c r="B13" s="96">
        <v>14032.143104213386</v>
      </c>
      <c r="C13" s="97">
        <v>220</v>
      </c>
      <c r="D13" s="98">
        <v>225</v>
      </c>
      <c r="E13" s="98">
        <v>292.5</v>
      </c>
      <c r="F13" s="98">
        <v>380.25</v>
      </c>
      <c r="G13" s="98">
        <v>281.6003686429089</v>
      </c>
      <c r="H13" s="99">
        <f t="shared" ref="H13:H26" si="1">(C13+0.001*(G13-400)*(D13+E13)/2)/B13</f>
        <v>1.3495023103740508E-2</v>
      </c>
      <c r="I13" s="100">
        <f>DataFA1!V79</f>
        <v>3.9482932537794113E-2</v>
      </c>
      <c r="K13" s="220">
        <f t="shared" si="0"/>
        <v>1.5678289365075055E-2</v>
      </c>
    </row>
    <row r="14" spans="1:11" x14ac:dyDescent="0.2">
      <c r="A14" s="35">
        <v>1988</v>
      </c>
      <c r="B14" s="96">
        <v>15170.451173453917</v>
      </c>
      <c r="C14" s="97">
        <v>220</v>
      </c>
      <c r="D14" s="98">
        <v>225</v>
      </c>
      <c r="E14" s="98">
        <v>292.5</v>
      </c>
      <c r="F14" s="98">
        <v>380.25</v>
      </c>
      <c r="G14" s="98">
        <v>286.64002143498948</v>
      </c>
      <c r="H14" s="99">
        <f t="shared" si="1"/>
        <v>1.2568387279077433E-2</v>
      </c>
      <c r="I14" s="100">
        <f>DataFA1!V80</f>
        <v>4.87787164747715E-2</v>
      </c>
      <c r="K14" s="220">
        <f t="shared" si="0"/>
        <v>1.4501875882568871E-2</v>
      </c>
    </row>
    <row r="15" spans="1:11" x14ac:dyDescent="0.2">
      <c r="A15" s="45">
        <v>1989</v>
      </c>
      <c r="B15" s="101">
        <v>16590.985708979435</v>
      </c>
      <c r="C15" s="102">
        <v>268.47389267560834</v>
      </c>
      <c r="D15" s="103">
        <v>275.14776245426401</v>
      </c>
      <c r="E15" s="103">
        <v>349.78891077962288</v>
      </c>
      <c r="F15" s="103">
        <v>450.04221784407542</v>
      </c>
      <c r="G15" s="103">
        <v>291.89839616807234</v>
      </c>
      <c r="H15" s="104">
        <f t="shared" si="1"/>
        <v>1.4145968687900159E-2</v>
      </c>
      <c r="I15" s="105">
        <f>DataFA1!V81</f>
        <v>4.7672811895608902E-2</v>
      </c>
      <c r="K15" s="220"/>
    </row>
    <row r="16" spans="1:11" x14ac:dyDescent="0.2">
      <c r="A16" s="35">
        <v>1990</v>
      </c>
      <c r="B16" s="96">
        <v>17498.226909098055</v>
      </c>
      <c r="C16" s="97">
        <v>272.65481423342118</v>
      </c>
      <c r="D16" s="98">
        <v>260</v>
      </c>
      <c r="E16" s="98">
        <v>338</v>
      </c>
      <c r="F16" s="98"/>
      <c r="G16" s="98">
        <v>297.63749999999999</v>
      </c>
      <c r="H16" s="99">
        <f t="shared" si="1"/>
        <v>1.3832740196526434E-2</v>
      </c>
      <c r="I16" s="100">
        <f>DataFA1!V82</f>
        <v>4.8209115862846375E-2</v>
      </c>
      <c r="K16" s="220"/>
    </row>
    <row r="17" spans="1:11" x14ac:dyDescent="0.2">
      <c r="A17" s="35">
        <v>1991</v>
      </c>
      <c r="B17" s="96">
        <v>18406.990657851718</v>
      </c>
      <c r="C17" s="97">
        <v>287.17773606831923</v>
      </c>
      <c r="D17" s="98">
        <v>275</v>
      </c>
      <c r="E17" s="98">
        <v>357.5</v>
      </c>
      <c r="F17" s="98"/>
      <c r="G17" s="98">
        <v>301.13315406618096</v>
      </c>
      <c r="H17" s="99">
        <f t="shared" si="1"/>
        <v>1.3902929642254536E-2</v>
      </c>
      <c r="I17" s="100">
        <f>DataFA1!V83</f>
        <v>4.6504244208335876E-2</v>
      </c>
      <c r="K17" s="220"/>
    </row>
    <row r="18" spans="1:11" x14ac:dyDescent="0.2">
      <c r="A18" s="35">
        <v>1992</v>
      </c>
      <c r="B18" s="96">
        <v>19556.739213616303</v>
      </c>
      <c r="C18" s="97">
        <v>300.5384114896795</v>
      </c>
      <c r="D18" s="98">
        <v>265.14329976762201</v>
      </c>
      <c r="E18" s="98">
        <v>349.72889233152597</v>
      </c>
      <c r="F18" s="98">
        <v>474.98063516653758</v>
      </c>
      <c r="G18" s="98">
        <v>304.86012868291238</v>
      </c>
      <c r="H18" s="99">
        <f t="shared" si="1"/>
        <v>1.3871892339005643E-2</v>
      </c>
      <c r="I18" s="100">
        <f>DataFA1!V84</f>
        <v>5.392075702548027E-2</v>
      </c>
      <c r="K18" s="220"/>
    </row>
    <row r="19" spans="1:11" x14ac:dyDescent="0.2">
      <c r="A19" s="35">
        <v>1993</v>
      </c>
      <c r="B19" s="96">
        <v>20595.764431326112</v>
      </c>
      <c r="C19" s="97">
        <v>327.47614384583346</v>
      </c>
      <c r="D19" s="98">
        <v>300</v>
      </c>
      <c r="E19" s="98">
        <v>390</v>
      </c>
      <c r="F19" s="98"/>
      <c r="G19" s="98">
        <v>308.44623741979655</v>
      </c>
      <c r="H19" s="99">
        <f t="shared" si="1"/>
        <v>1.4366550789715533E-2</v>
      </c>
      <c r="I19" s="100">
        <f>DataFA1!V85</f>
        <v>5.6388180702924728E-2</v>
      </c>
      <c r="K19" s="220"/>
    </row>
    <row r="20" spans="1:11" x14ac:dyDescent="0.2">
      <c r="A20" s="35">
        <v>1994</v>
      </c>
      <c r="B20" s="96">
        <v>21578.257326683815</v>
      </c>
      <c r="C20" s="97">
        <v>348.52748342111704</v>
      </c>
      <c r="D20" s="98">
        <v>310</v>
      </c>
      <c r="E20" s="98">
        <v>403</v>
      </c>
      <c r="F20" s="98"/>
      <c r="G20" s="98">
        <v>311.78951369519939</v>
      </c>
      <c r="H20" s="99">
        <f t="shared" si="1"/>
        <v>1.4694441736096632E-2</v>
      </c>
      <c r="I20" s="100">
        <f>DataFA1!V86</f>
        <v>5.6328248232603073E-2</v>
      </c>
      <c r="K20" s="220"/>
    </row>
    <row r="21" spans="1:11" x14ac:dyDescent="0.2">
      <c r="A21" s="35">
        <v>1995</v>
      </c>
      <c r="B21" s="96">
        <v>23105.495352677524</v>
      </c>
      <c r="C21" s="97">
        <v>394.37263814681279</v>
      </c>
      <c r="D21" s="98">
        <v>340.3599576520412</v>
      </c>
      <c r="E21" s="98">
        <v>435.24291259851799</v>
      </c>
      <c r="F21" s="98">
        <v>599.76473356075792</v>
      </c>
      <c r="G21" s="98">
        <v>315.0575</v>
      </c>
      <c r="H21" s="99">
        <f t="shared" si="1"/>
        <v>1.5642677606641318E-2</v>
      </c>
      <c r="I21" s="100">
        <f>DataFA1!V87</f>
        <v>5.7447105646133423E-2</v>
      </c>
      <c r="K21" s="220"/>
    </row>
    <row r="22" spans="1:11" x14ac:dyDescent="0.2">
      <c r="A22" s="35">
        <v>1996</v>
      </c>
      <c r="B22" s="96">
        <v>25110.2676749643</v>
      </c>
      <c r="C22" s="97">
        <v>468.15211186721973</v>
      </c>
      <c r="D22" s="98">
        <v>415</v>
      </c>
      <c r="E22" s="98">
        <v>650</v>
      </c>
      <c r="F22" s="98">
        <v>925</v>
      </c>
      <c r="G22" s="98">
        <v>319.06313311597472</v>
      </c>
      <c r="H22" s="99">
        <f t="shared" si="1"/>
        <v>1.6927467112398301E-2</v>
      </c>
      <c r="I22" s="100">
        <f>DataFA1!V88</f>
        <v>6.3633941113948822E-2</v>
      </c>
      <c r="K22" s="220"/>
    </row>
    <row r="23" spans="1:11" x14ac:dyDescent="0.2">
      <c r="A23" s="35">
        <v>1997</v>
      </c>
      <c r="B23" s="96">
        <v>27563.091835453761</v>
      </c>
      <c r="C23" s="97">
        <v>623.7724226715959</v>
      </c>
      <c r="D23" s="98">
        <v>475</v>
      </c>
      <c r="E23" s="98">
        <v>725</v>
      </c>
      <c r="F23" s="98">
        <v>1000</v>
      </c>
      <c r="G23" s="98">
        <v>323.2531429072543</v>
      </c>
      <c r="H23" s="99">
        <f t="shared" si="1"/>
        <v>2.0960069061368332E-2</v>
      </c>
      <c r="I23" s="100">
        <f>DataFA1!V89</f>
        <v>6.7156501114368439E-2</v>
      </c>
      <c r="K23" s="220"/>
    </row>
    <row r="24" spans="1:11" x14ac:dyDescent="0.2">
      <c r="A24" s="35">
        <v>1998</v>
      </c>
      <c r="B24" s="96">
        <v>30978.888596026864</v>
      </c>
      <c r="C24" s="97">
        <v>737.69191685100418</v>
      </c>
      <c r="D24" s="98">
        <v>499.80067706520703</v>
      </c>
      <c r="E24" s="98">
        <v>675.33141392729453</v>
      </c>
      <c r="F24" s="98">
        <v>949.7136710222419</v>
      </c>
      <c r="G24" s="98">
        <v>327.36250000000001</v>
      </c>
      <c r="H24" s="99">
        <f t="shared" si="1"/>
        <v>2.2435039464598731E-2</v>
      </c>
      <c r="I24" s="100">
        <f>DataFA1!V90</f>
        <v>7.4600383639335632E-2</v>
      </c>
      <c r="K24" s="220"/>
    </row>
    <row r="25" spans="1:11" x14ac:dyDescent="0.2">
      <c r="A25" s="45">
        <v>1999</v>
      </c>
      <c r="B25" s="101">
        <v>35080.464516990869</v>
      </c>
      <c r="C25" s="106">
        <v>999.27452715722575</v>
      </c>
      <c r="D25" s="107">
        <v>625.30652280529671</v>
      </c>
      <c r="E25" s="107">
        <v>849.84841053992602</v>
      </c>
      <c r="F25" s="107">
        <v>1200.3990369610772</v>
      </c>
      <c r="G25" s="107">
        <v>330.66750000000002</v>
      </c>
      <c r="H25" s="99">
        <f t="shared" si="1"/>
        <v>2.7027476702594019E-2</v>
      </c>
      <c r="I25" s="108">
        <f>DataFA1!V91</f>
        <v>8.0315887928009033E-2</v>
      </c>
      <c r="K25" s="220"/>
    </row>
    <row r="26" spans="1:11" x14ac:dyDescent="0.2">
      <c r="A26" s="41">
        <v>2000</v>
      </c>
      <c r="B26" s="96">
        <v>37335.605976616032</v>
      </c>
      <c r="C26" s="97">
        <v>1200.0881143360748</v>
      </c>
      <c r="D26" s="98">
        <v>724.83597126776328</v>
      </c>
      <c r="E26" s="98">
        <v>979.50806928076122</v>
      </c>
      <c r="F26" s="98">
        <v>1499.6268540688454</v>
      </c>
      <c r="G26" s="98">
        <v>336.1825</v>
      </c>
      <c r="H26" s="99">
        <f t="shared" si="1"/>
        <v>3.0686648748912707E-2</v>
      </c>
      <c r="I26" s="100">
        <f>DataFA1!V92</f>
        <v>8.6095273494720459E-2</v>
      </c>
      <c r="K26" s="220"/>
    </row>
    <row r="27" spans="1:11" x14ac:dyDescent="0.2">
      <c r="A27" s="35">
        <v>2001</v>
      </c>
      <c r="B27" s="96">
        <v>37162.335356981202</v>
      </c>
      <c r="C27" s="97">
        <v>951.41181286504616</v>
      </c>
      <c r="D27" s="98">
        <v>600</v>
      </c>
      <c r="E27" s="98">
        <v>875</v>
      </c>
      <c r="F27" s="98">
        <v>1200</v>
      </c>
      <c r="G27" s="98">
        <v>342.72</v>
      </c>
      <c r="H27" s="99">
        <f>(C27+0.001*(G27-400)*(D27))/B27</f>
        <v>2.4676700321869659E-2</v>
      </c>
      <c r="I27" s="100">
        <f>DataFA1!V93</f>
        <v>8.3896979689598083E-2</v>
      </c>
      <c r="K27" s="220"/>
    </row>
    <row r="28" spans="1:11" x14ac:dyDescent="0.2">
      <c r="A28" s="35">
        <v>2002</v>
      </c>
      <c r="B28" s="96">
        <v>36391.113308137821</v>
      </c>
      <c r="C28" s="97">
        <v>898.43665832319061</v>
      </c>
      <c r="D28" s="98">
        <v>550.17586931375558</v>
      </c>
      <c r="E28" s="98">
        <v>774.50957248412453</v>
      </c>
      <c r="F28" s="98">
        <v>1100.3517386275112</v>
      </c>
      <c r="G28" s="98">
        <v>349.25749999999999</v>
      </c>
      <c r="H28" s="99">
        <f t="shared" ref="H28:H42" si="2">(C28+0.001*(G28-400)*(D28))/B28</f>
        <v>2.3921207133827116E-2</v>
      </c>
      <c r="I28" s="100">
        <f>DataFA1!V94</f>
        <v>7.5328491628170013E-2</v>
      </c>
      <c r="K28" s="220"/>
    </row>
    <row r="29" spans="1:11" x14ac:dyDescent="0.2">
      <c r="A29" s="35">
        <v>2003</v>
      </c>
      <c r="B29" s="96">
        <v>38400.401446520314</v>
      </c>
      <c r="C29" s="97">
        <v>955</v>
      </c>
      <c r="D29" s="98">
        <v>600</v>
      </c>
      <c r="E29" s="98">
        <v>900</v>
      </c>
      <c r="F29" s="98">
        <v>1200</v>
      </c>
      <c r="G29" s="98">
        <v>354.60750000000002</v>
      </c>
      <c r="H29" s="99">
        <f t="shared" si="2"/>
        <v>2.4160281274457098E-2</v>
      </c>
      <c r="I29" s="100">
        <f>DataFA1!V95</f>
        <v>7.5256586074829102E-2</v>
      </c>
      <c r="K29" s="220"/>
    </row>
    <row r="30" spans="1:11" x14ac:dyDescent="0.2">
      <c r="A30" s="35">
        <v>2004</v>
      </c>
      <c r="B30" s="96">
        <v>44188.421678106322</v>
      </c>
      <c r="C30" s="97">
        <v>1005</v>
      </c>
      <c r="D30" s="98">
        <v>750</v>
      </c>
      <c r="E30" s="98">
        <v>1000</v>
      </c>
      <c r="F30" s="98">
        <v>1500</v>
      </c>
      <c r="G30" s="98">
        <v>359.95499999999998</v>
      </c>
      <c r="H30" s="99">
        <f t="shared" si="2"/>
        <v>2.2063839643384649E-2</v>
      </c>
      <c r="I30" s="100">
        <f>DataFA1!V96</f>
        <v>7.9794615507125854E-2</v>
      </c>
      <c r="K30" s="220"/>
    </row>
    <row r="31" spans="1:11" x14ac:dyDescent="0.2">
      <c r="A31" s="35">
        <v>2005</v>
      </c>
      <c r="B31" s="96">
        <v>50007.958450524027</v>
      </c>
      <c r="C31" s="97">
        <v>1130</v>
      </c>
      <c r="D31" s="98">
        <v>900</v>
      </c>
      <c r="E31" s="98">
        <v>1200</v>
      </c>
      <c r="F31" s="98">
        <v>1600</v>
      </c>
      <c r="G31" s="98">
        <v>364.70249999999999</v>
      </c>
      <c r="H31" s="99">
        <f t="shared" si="2"/>
        <v>2.196114946557055E-2</v>
      </c>
      <c r="I31" s="100">
        <f>DataFA1!V97</f>
        <v>8.1997796893119812E-2</v>
      </c>
      <c r="K31" s="220"/>
    </row>
    <row r="32" spans="1:11" x14ac:dyDescent="0.2">
      <c r="A32" s="35">
        <v>2006</v>
      </c>
      <c r="B32" s="96">
        <v>54643.697958711462</v>
      </c>
      <c r="C32" s="97">
        <v>1260</v>
      </c>
      <c r="D32" s="98">
        <v>1000</v>
      </c>
      <c r="E32" s="98">
        <v>1300</v>
      </c>
      <c r="F32" s="98">
        <v>1800</v>
      </c>
      <c r="G32" s="98">
        <v>370.90250000000003</v>
      </c>
      <c r="H32" s="99">
        <f t="shared" si="2"/>
        <v>2.2525973643476045E-2</v>
      </c>
      <c r="I32" s="100">
        <f>DataFA1!V98</f>
        <v>8.4338665008544922E-2</v>
      </c>
      <c r="K32" s="220"/>
    </row>
    <row r="33" spans="1:11" x14ac:dyDescent="0.2">
      <c r="A33" s="35">
        <v>2007</v>
      </c>
      <c r="B33" s="96">
        <v>56295.950185662805</v>
      </c>
      <c r="C33" s="97">
        <v>1540</v>
      </c>
      <c r="D33" s="98">
        <v>1300</v>
      </c>
      <c r="E33" s="98"/>
      <c r="F33" s="98"/>
      <c r="G33" s="98">
        <v>374.6875</v>
      </c>
      <c r="H33" s="99">
        <f t="shared" si="2"/>
        <v>2.6770908831445922E-2</v>
      </c>
      <c r="I33" s="100">
        <f>DataFA1!V99</f>
        <v>9.23505499958992E-2</v>
      </c>
      <c r="K33" s="220"/>
    </row>
    <row r="34" spans="1:11" x14ac:dyDescent="0.2">
      <c r="A34" s="35">
        <v>2008</v>
      </c>
      <c r="B34" s="96">
        <v>50280.657719029157</v>
      </c>
      <c r="C34" s="97">
        <v>1570</v>
      </c>
      <c r="D34" s="98">
        <v>1300</v>
      </c>
      <c r="E34" s="98"/>
      <c r="F34" s="98"/>
      <c r="G34" s="98">
        <v>381.15500000000003</v>
      </c>
      <c r="H34" s="99">
        <f t="shared" si="2"/>
        <v>3.0737495691411598E-2</v>
      </c>
      <c r="I34" s="100">
        <f>DataFA1!V100</f>
        <v>0.10078115016222</v>
      </c>
      <c r="K34" s="220"/>
    </row>
    <row r="35" spans="1:11" x14ac:dyDescent="0.2">
      <c r="A35" s="45">
        <v>2009</v>
      </c>
      <c r="B35" s="101">
        <v>45772.707993343261</v>
      </c>
      <c r="C35" s="106">
        <v>1270</v>
      </c>
      <c r="D35" s="107">
        <v>950</v>
      </c>
      <c r="E35" s="107"/>
      <c r="F35" s="107"/>
      <c r="G35" s="107">
        <v>383.85750000000002</v>
      </c>
      <c r="H35" s="104">
        <f t="shared" si="2"/>
        <v>2.7410758069687867E-2</v>
      </c>
      <c r="I35" s="108">
        <f>DataFA1!V101</f>
        <v>0.10471498221158981</v>
      </c>
      <c r="K35" s="220"/>
    </row>
    <row r="36" spans="1:11" x14ac:dyDescent="0.2">
      <c r="A36" s="35">
        <v>2010</v>
      </c>
      <c r="B36" s="96">
        <v>48626.701102945983</v>
      </c>
      <c r="C36" s="97">
        <v>1370</v>
      </c>
      <c r="D36" s="98">
        <v>1000</v>
      </c>
      <c r="E36" s="98"/>
      <c r="F36" s="98"/>
      <c r="G36" s="98">
        <v>390.41750000000002</v>
      </c>
      <c r="H36" s="99">
        <f t="shared" si="2"/>
        <v>2.7976759046843526E-2</v>
      </c>
      <c r="I36" s="100">
        <f>DataFA1!V102</f>
        <v>0.11956056952476501</v>
      </c>
      <c r="K36" s="220"/>
    </row>
    <row r="37" spans="1:11" x14ac:dyDescent="0.2">
      <c r="A37" s="35">
        <v>2011</v>
      </c>
      <c r="B37" s="96">
        <v>50511.024692544524</v>
      </c>
      <c r="C37" s="109">
        <v>1500</v>
      </c>
      <c r="D37" s="110">
        <v>1050</v>
      </c>
      <c r="E37" s="110"/>
      <c r="F37" s="110"/>
      <c r="G37" s="110">
        <v>395.91750000000002</v>
      </c>
      <c r="H37" s="99">
        <f t="shared" si="2"/>
        <v>2.9611622098428124E-2</v>
      </c>
      <c r="I37" s="100">
        <f>DataFA1!V103</f>
        <v>0.11095665395259857</v>
      </c>
      <c r="K37" s="220"/>
    </row>
    <row r="38" spans="1:11" x14ac:dyDescent="0.2">
      <c r="A38" s="35">
        <v>2012</v>
      </c>
      <c r="B38" s="96">
        <v>53525.413806336073</v>
      </c>
      <c r="C38" s="109">
        <v>1700</v>
      </c>
      <c r="D38" s="110">
        <v>1100</v>
      </c>
      <c r="E38" s="110"/>
      <c r="F38" s="110"/>
      <c r="G38" s="110">
        <v>401.70249999999999</v>
      </c>
      <c r="H38" s="99">
        <f t="shared" si="2"/>
        <v>3.1795601920195538E-2</v>
      </c>
      <c r="I38" s="100">
        <f>DataFA1!V104</f>
        <v>0.11896129697561264</v>
      </c>
      <c r="K38" s="220"/>
    </row>
    <row r="39" spans="1:11" x14ac:dyDescent="0.2">
      <c r="A39" s="35">
        <v>2013</v>
      </c>
      <c r="B39" s="96">
        <v>60880.815650954995</v>
      </c>
      <c r="C39" s="109">
        <v>2000</v>
      </c>
      <c r="D39" s="110">
        <v>1300</v>
      </c>
      <c r="E39" s="110"/>
      <c r="F39" s="110"/>
      <c r="G39" s="110">
        <v>407.495</v>
      </c>
      <c r="H39" s="99">
        <f t="shared" si="2"/>
        <v>3.3011113246615556E-2</v>
      </c>
      <c r="I39" s="26">
        <f>DataFA1!V105</f>
        <v>0.11174289882183075</v>
      </c>
      <c r="K39" s="220"/>
    </row>
    <row r="40" spans="1:11" x14ac:dyDescent="0.2">
      <c r="A40" s="35">
        <v>2014</v>
      </c>
      <c r="B40" s="96">
        <v>67736.385676355843</v>
      </c>
      <c r="C40" s="109">
        <v>2290</v>
      </c>
      <c r="D40" s="110">
        <v>1550</v>
      </c>
      <c r="E40" s="112"/>
      <c r="F40" s="112"/>
      <c r="G40" s="110">
        <v>412.58249999999998</v>
      </c>
      <c r="H40" s="99">
        <f t="shared" si="2"/>
        <v>3.4095454783117526E-2</v>
      </c>
      <c r="I40" s="25">
        <f>DataFA1!V106</f>
        <v>0.11230096966028214</v>
      </c>
      <c r="K40" s="220"/>
    </row>
    <row r="41" spans="1:11" x14ac:dyDescent="0.2">
      <c r="A41" s="35">
        <v>2015</v>
      </c>
      <c r="B41" s="96">
        <v>70978.569969464559</v>
      </c>
      <c r="C41" s="109">
        <v>2337.6</v>
      </c>
      <c r="D41" s="110">
        <v>1700</v>
      </c>
      <c r="E41" s="112"/>
      <c r="F41" s="112"/>
      <c r="G41" s="110">
        <v>418.28500000000003</v>
      </c>
      <c r="H41" s="99">
        <f t="shared" si="2"/>
        <v>3.337182618667893E-2</v>
      </c>
      <c r="I41" s="25">
        <f>DataFA1!V107</f>
        <v>0.1131768673658371</v>
      </c>
      <c r="K41" s="220"/>
    </row>
    <row r="42" spans="1:11" x14ac:dyDescent="0.2">
      <c r="A42" s="35">
        <v>2016</v>
      </c>
      <c r="B42" s="96">
        <v>74350.439534724734</v>
      </c>
      <c r="C42" s="109">
        <v>2397.4</v>
      </c>
      <c r="D42" s="110">
        <v>1700</v>
      </c>
      <c r="E42" s="112"/>
      <c r="F42" s="112"/>
      <c r="G42" s="110">
        <v>424.11250000000001</v>
      </c>
      <c r="H42" s="99">
        <f t="shared" si="2"/>
        <v>3.2795922462047725E-2</v>
      </c>
      <c r="I42" s="25">
        <f>DataFA1!V108</f>
        <v>0.11749055236577988</v>
      </c>
      <c r="K42" s="220"/>
    </row>
    <row r="43" spans="1:11" x14ac:dyDescent="0.25">
      <c r="A43" s="35">
        <v>2017</v>
      </c>
      <c r="B43" s="111"/>
      <c r="C43" s="109"/>
      <c r="D43" s="110"/>
      <c r="E43" s="112"/>
      <c r="F43" s="112"/>
      <c r="G43" s="112"/>
      <c r="H43" s="113"/>
      <c r="I43" s="25"/>
    </row>
    <row r="44" spans="1:11" x14ac:dyDescent="0.25">
      <c r="A44" s="35">
        <v>2018</v>
      </c>
      <c r="B44" s="111"/>
      <c r="C44" s="109"/>
      <c r="D44" s="110"/>
      <c r="E44" s="112"/>
      <c r="F44" s="112"/>
      <c r="G44" s="112"/>
      <c r="H44" s="113"/>
      <c r="I44" s="25"/>
    </row>
    <row r="45" spans="1:11" x14ac:dyDescent="0.25">
      <c r="A45" s="35">
        <v>2019</v>
      </c>
      <c r="B45" s="111"/>
      <c r="C45" s="109"/>
      <c r="D45" s="110"/>
      <c r="E45" s="112"/>
      <c r="F45" s="112"/>
      <c r="G45" s="112"/>
      <c r="H45" s="113"/>
      <c r="I45" s="25"/>
    </row>
    <row r="46" spans="1:11" ht="16.5" thickBot="1" x14ac:dyDescent="0.3">
      <c r="A46" s="114">
        <v>2020</v>
      </c>
      <c r="B46" s="115"/>
      <c r="C46" s="66"/>
      <c r="D46" s="116"/>
      <c r="E46" s="116"/>
      <c r="F46" s="116"/>
      <c r="G46" s="116"/>
      <c r="H46" s="117"/>
      <c r="I46" s="66"/>
    </row>
    <row r="47" spans="1:11" x14ac:dyDescent="0.25">
      <c r="A47" s="61"/>
      <c r="B47" s="68"/>
      <c r="C47" s="68"/>
      <c r="D47" s="68"/>
      <c r="E47" s="68"/>
      <c r="F47" s="68"/>
      <c r="G47" s="68"/>
      <c r="H47" s="118"/>
      <c r="I47" s="68"/>
    </row>
    <row r="48" spans="1:11" ht="16.5" thickBot="1" x14ac:dyDescent="0.3"/>
    <row r="49" spans="1:9" ht="15" customHeight="1" x14ac:dyDescent="0.2">
      <c r="A49" s="262" t="s">
        <v>42</v>
      </c>
      <c r="B49" s="250"/>
      <c r="C49" s="250"/>
      <c r="D49" s="250"/>
      <c r="E49" s="250"/>
      <c r="F49" s="250"/>
      <c r="G49" s="250"/>
      <c r="H49" s="250"/>
      <c r="I49" s="263"/>
    </row>
    <row r="50" spans="1:9" ht="15" customHeight="1" x14ac:dyDescent="0.2">
      <c r="A50" s="253"/>
      <c r="B50" s="254"/>
      <c r="C50" s="254"/>
      <c r="D50" s="254"/>
      <c r="E50" s="254"/>
      <c r="F50" s="254"/>
      <c r="G50" s="254"/>
      <c r="H50" s="254"/>
      <c r="I50" s="264"/>
    </row>
    <row r="51" spans="1:9" ht="15" customHeight="1" x14ac:dyDescent="0.2">
      <c r="A51" s="253"/>
      <c r="B51" s="254"/>
      <c r="C51" s="254"/>
      <c r="D51" s="254"/>
      <c r="E51" s="254"/>
      <c r="F51" s="254"/>
      <c r="G51" s="254"/>
      <c r="H51" s="254"/>
      <c r="I51" s="264"/>
    </row>
    <row r="52" spans="1:9" ht="15" x14ac:dyDescent="0.2">
      <c r="A52" s="253"/>
      <c r="B52" s="254"/>
      <c r="C52" s="254"/>
      <c r="D52" s="254"/>
      <c r="E52" s="254"/>
      <c r="F52" s="254"/>
      <c r="G52" s="254"/>
      <c r="H52" s="254"/>
      <c r="I52" s="264"/>
    </row>
    <row r="53" spans="1:9" ht="89.1" customHeight="1" thickBot="1" x14ac:dyDescent="0.25">
      <c r="A53" s="257"/>
      <c r="B53" s="258"/>
      <c r="C53" s="258"/>
      <c r="D53" s="258"/>
      <c r="E53" s="258"/>
      <c r="F53" s="258"/>
      <c r="G53" s="258"/>
      <c r="H53" s="258"/>
      <c r="I53" s="265"/>
    </row>
  </sheetData>
  <mergeCells count="2">
    <mergeCell ref="A4:I4"/>
    <mergeCell ref="A49:I53"/>
  </mergeCells>
  <hyperlinks>
    <hyperlink ref="A1" location="Index!A1" display="Back to index" xr:uid="{00000000-0004-0000-12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14"/>
  <sheetViews>
    <sheetView workbookViewId="0">
      <pane xSplit="1" ySplit="3" topLeftCell="C16" activePane="bottomRight" state="frozen"/>
      <selection pane="topRight" activeCell="B1" sqref="B1"/>
      <selection pane="bottomLeft" activeCell="A4" sqref="A4"/>
      <selection pane="bottomRight" activeCell="M16" sqref="M16"/>
    </sheetView>
  </sheetViews>
  <sheetFormatPr defaultColWidth="10.6640625" defaultRowHeight="15.75" x14ac:dyDescent="0.25"/>
  <cols>
    <col min="1" max="6" width="11.88671875" style="50" customWidth="1"/>
    <col min="7" max="16384" width="10.6640625" style="50"/>
  </cols>
  <sheetData>
    <row r="1" spans="1:6" x14ac:dyDescent="0.25">
      <c r="A1" s="188" t="s">
        <v>1278</v>
      </c>
    </row>
    <row r="3" spans="1:6" x14ac:dyDescent="0.25">
      <c r="A3" s="187" t="s">
        <v>1277</v>
      </c>
      <c r="B3" s="187" t="s">
        <v>1276</v>
      </c>
      <c r="C3" s="187" t="s">
        <v>1275</v>
      </c>
      <c r="D3" s="187" t="s">
        <v>1274</v>
      </c>
      <c r="E3" s="187" t="s">
        <v>1273</v>
      </c>
      <c r="F3" s="187" t="s">
        <v>1272</v>
      </c>
    </row>
    <row r="4" spans="1:6" x14ac:dyDescent="0.25">
      <c r="A4" s="187">
        <v>1910</v>
      </c>
      <c r="B4" s="187"/>
      <c r="C4" s="187"/>
      <c r="D4" s="187"/>
      <c r="E4" s="187"/>
      <c r="F4" s="187"/>
    </row>
    <row r="5" spans="1:6" x14ac:dyDescent="0.25">
      <c r="A5" s="187">
        <v>1911</v>
      </c>
      <c r="B5" s="187"/>
      <c r="C5" s="187"/>
      <c r="D5" s="187"/>
      <c r="E5" s="187"/>
      <c r="F5" s="187"/>
    </row>
    <row r="6" spans="1:6" x14ac:dyDescent="0.25">
      <c r="A6" s="187">
        <v>1912</v>
      </c>
      <c r="B6" s="187"/>
      <c r="C6" s="187"/>
      <c r="D6" s="187"/>
      <c r="E6" s="187"/>
      <c r="F6" s="187"/>
    </row>
    <row r="7" spans="1:6" x14ac:dyDescent="0.25">
      <c r="A7" s="186">
        <v>1913</v>
      </c>
      <c r="B7" s="184"/>
      <c r="C7" s="185">
        <v>0.54561006999999995</v>
      </c>
      <c r="D7" s="184"/>
      <c r="E7" s="185">
        <v>0.66584556579589804</v>
      </c>
      <c r="F7" s="185"/>
    </row>
    <row r="8" spans="1:6" x14ac:dyDescent="0.25">
      <c r="A8" s="186">
        <v>1914</v>
      </c>
      <c r="B8" s="184"/>
      <c r="C8" s="185">
        <v>0.54563921999999998</v>
      </c>
      <c r="D8" s="184"/>
      <c r="E8" s="185">
        <v>0.67214042663574203</v>
      </c>
      <c r="F8" s="185"/>
    </row>
    <row r="9" spans="1:6" x14ac:dyDescent="0.25">
      <c r="A9" s="186">
        <v>1915</v>
      </c>
      <c r="B9" s="184"/>
      <c r="C9" s="185">
        <v>0.54002081999999996</v>
      </c>
      <c r="D9" s="184"/>
      <c r="E9" s="184"/>
      <c r="F9" s="185"/>
    </row>
    <row r="10" spans="1:6" x14ac:dyDescent="0.25">
      <c r="A10" s="186">
        <v>1916</v>
      </c>
      <c r="B10" s="184"/>
      <c r="C10" s="185">
        <v>0.53761017</v>
      </c>
      <c r="D10" s="184"/>
      <c r="E10" s="184"/>
      <c r="F10" s="185"/>
    </row>
    <row r="11" spans="1:6" x14ac:dyDescent="0.25">
      <c r="A11" s="186">
        <v>1917</v>
      </c>
      <c r="B11" s="184"/>
      <c r="C11" s="185">
        <v>0.53486591999999999</v>
      </c>
      <c r="D11" s="184"/>
      <c r="E11" s="184"/>
      <c r="F11" s="185">
        <f>DataFA1!G9</f>
        <v>0.40500921236872722</v>
      </c>
    </row>
    <row r="12" spans="1:6" x14ac:dyDescent="0.25">
      <c r="A12" s="186">
        <v>1918</v>
      </c>
      <c r="B12" s="184"/>
      <c r="C12" s="185">
        <v>0.52808487000000004</v>
      </c>
      <c r="D12" s="184"/>
      <c r="E12" s="184"/>
      <c r="F12" s="185">
        <f>DataFA1!G10</f>
        <v>0.37010671004845153</v>
      </c>
    </row>
    <row r="13" spans="1:6" x14ac:dyDescent="0.25">
      <c r="A13" s="186">
        <v>1919</v>
      </c>
      <c r="B13" s="184"/>
      <c r="C13" s="185">
        <v>0.52001339000000002</v>
      </c>
      <c r="D13" s="184"/>
      <c r="E13" s="185">
        <v>0.62550647735595699</v>
      </c>
      <c r="F13" s="185">
        <f>DataFA1!G11</f>
        <v>0.39966072241662087</v>
      </c>
    </row>
    <row r="14" spans="1:6" x14ac:dyDescent="0.25">
      <c r="A14" s="186">
        <v>1920</v>
      </c>
      <c r="B14" s="184"/>
      <c r="C14" s="185">
        <v>0.50458508999999996</v>
      </c>
      <c r="D14" s="184"/>
      <c r="E14" s="185">
        <v>0.57314971923828095</v>
      </c>
      <c r="F14" s="185">
        <f>DataFA1!G12</f>
        <v>0.35638806693280578</v>
      </c>
    </row>
    <row r="15" spans="1:6" x14ac:dyDescent="0.25">
      <c r="A15" s="186">
        <v>1921</v>
      </c>
      <c r="B15" s="184"/>
      <c r="C15" s="185">
        <v>0.49396041000000002</v>
      </c>
      <c r="D15" s="184"/>
      <c r="E15" s="185">
        <v>0.60537918090820297</v>
      </c>
      <c r="F15" s="185">
        <f>DataFA1!G13</f>
        <v>0.3677025327935623</v>
      </c>
    </row>
    <row r="16" spans="1:6" x14ac:dyDescent="0.25">
      <c r="A16" s="186">
        <v>1922</v>
      </c>
      <c r="B16" s="184"/>
      <c r="C16" s="185">
        <v>0.48459899000000001</v>
      </c>
      <c r="D16" s="184"/>
      <c r="E16" s="185">
        <v>0.617354927062988</v>
      </c>
      <c r="F16" s="185">
        <f>DataFA1!G14</f>
        <v>0.39945822987555774</v>
      </c>
    </row>
    <row r="17" spans="1:6" x14ac:dyDescent="0.25">
      <c r="A17" s="186">
        <v>1923</v>
      </c>
      <c r="B17" s="184"/>
      <c r="C17" s="185">
        <v>0.47731238999999998</v>
      </c>
      <c r="D17" s="184"/>
      <c r="E17" s="185">
        <v>0.60244586944580103</v>
      </c>
      <c r="F17" s="185">
        <f>DataFA1!G15</f>
        <v>0.35362524543927698</v>
      </c>
    </row>
    <row r="18" spans="1:6" x14ac:dyDescent="0.25">
      <c r="A18" s="186">
        <v>1924</v>
      </c>
      <c r="B18" s="184"/>
      <c r="C18" s="185">
        <v>0.47426939000000001</v>
      </c>
      <c r="D18" s="184"/>
      <c r="E18" s="185">
        <v>0.59464096069335903</v>
      </c>
      <c r="F18" s="185">
        <f>DataFA1!G16</f>
        <v>0.37440237533583365</v>
      </c>
    </row>
    <row r="19" spans="1:6" x14ac:dyDescent="0.25">
      <c r="A19" s="186">
        <v>1925</v>
      </c>
      <c r="B19" s="184"/>
      <c r="C19" s="185">
        <v>0.44698679000000002</v>
      </c>
      <c r="D19" s="184"/>
      <c r="E19" s="185">
        <v>0.602700424194336</v>
      </c>
      <c r="F19" s="185">
        <f>DataFA1!G17</f>
        <v>0.40891794529067954</v>
      </c>
    </row>
    <row r="20" spans="1:6" x14ac:dyDescent="0.25">
      <c r="A20" s="186">
        <v>1926</v>
      </c>
      <c r="B20" s="184"/>
      <c r="C20" s="185">
        <v>0.45357438999999999</v>
      </c>
      <c r="D20" s="184"/>
      <c r="E20" s="185">
        <v>0.56887580871582</v>
      </c>
      <c r="F20" s="185">
        <f>DataFA1!G18</f>
        <v>0.42556174653422935</v>
      </c>
    </row>
    <row r="21" spans="1:6" x14ac:dyDescent="0.25">
      <c r="A21" s="186">
        <v>1927</v>
      </c>
      <c r="B21" s="184"/>
      <c r="C21" s="185">
        <v>0.47740780999999999</v>
      </c>
      <c r="D21" s="184"/>
      <c r="E21" s="185">
        <v>0.59110424041748</v>
      </c>
      <c r="F21" s="185">
        <f>DataFA1!G19</f>
        <v>0.44894268392921333</v>
      </c>
    </row>
    <row r="22" spans="1:6" x14ac:dyDescent="0.25">
      <c r="A22" s="186">
        <v>1928</v>
      </c>
      <c r="B22" s="184"/>
      <c r="C22" s="184"/>
      <c r="D22" s="184"/>
      <c r="E22" s="185">
        <v>0.56459617614746105</v>
      </c>
      <c r="F22" s="185">
        <f>DataFA1!G20</f>
        <v>0.47796697382043735</v>
      </c>
    </row>
    <row r="23" spans="1:6" x14ac:dyDescent="0.25">
      <c r="A23" s="186">
        <v>1929</v>
      </c>
      <c r="B23" s="184"/>
      <c r="C23" s="185">
        <v>0.4907321</v>
      </c>
      <c r="D23" s="184"/>
      <c r="E23" s="185">
        <v>0.56322406768798805</v>
      </c>
      <c r="F23" s="185">
        <f>DataFA1!G21</f>
        <v>0.4796119698739752</v>
      </c>
    </row>
    <row r="24" spans="1:6" x14ac:dyDescent="0.25">
      <c r="A24" s="186">
        <v>1930</v>
      </c>
      <c r="B24" s="184"/>
      <c r="C24" s="185">
        <v>0.49606510999999998</v>
      </c>
      <c r="D24" s="184"/>
      <c r="E24" s="185">
        <v>0.56937812805175803</v>
      </c>
      <c r="F24" s="185">
        <f>DataFA1!G22</f>
        <v>0.43366403121614688</v>
      </c>
    </row>
    <row r="25" spans="1:6" x14ac:dyDescent="0.25">
      <c r="A25" s="186">
        <v>1931</v>
      </c>
      <c r="B25" s="184"/>
      <c r="C25" s="185">
        <v>0.46331969000000001</v>
      </c>
      <c r="D25" s="184"/>
      <c r="E25" s="185">
        <v>0.53110935211181598</v>
      </c>
      <c r="F25" s="185">
        <f>DataFA1!G23</f>
        <v>0.386037148908082</v>
      </c>
    </row>
    <row r="26" spans="1:6" x14ac:dyDescent="0.25">
      <c r="A26" s="186">
        <v>1932</v>
      </c>
      <c r="B26" s="184"/>
      <c r="C26" s="185">
        <v>0.44795600000000002</v>
      </c>
      <c r="D26" s="184"/>
      <c r="E26" s="185">
        <v>0.54318572998046899</v>
      </c>
      <c r="F26" s="185">
        <f>DataFA1!G24</f>
        <v>0.38077266778638907</v>
      </c>
    </row>
    <row r="27" spans="1:6" x14ac:dyDescent="0.25">
      <c r="A27" s="186">
        <v>1933</v>
      </c>
      <c r="B27" s="184"/>
      <c r="C27" s="185">
        <v>0.44593450000000001</v>
      </c>
      <c r="D27" s="184"/>
      <c r="E27" s="185">
        <v>0.559488868713379</v>
      </c>
      <c r="F27" s="185">
        <f>DataFA1!G25</f>
        <v>0.40356928979430856</v>
      </c>
    </row>
    <row r="28" spans="1:6" x14ac:dyDescent="0.25">
      <c r="A28" s="186">
        <v>1934</v>
      </c>
      <c r="B28" s="184"/>
      <c r="C28" s="186"/>
      <c r="D28" s="184"/>
      <c r="E28" s="185">
        <v>0.53795265197753905</v>
      </c>
      <c r="F28" s="185">
        <f>DataFA1!G26</f>
        <v>0.4097033337736703</v>
      </c>
    </row>
    <row r="29" spans="1:6" x14ac:dyDescent="0.25">
      <c r="A29" s="186">
        <v>1935</v>
      </c>
      <c r="B29" s="184"/>
      <c r="C29" s="185">
        <v>0.43745329999999999</v>
      </c>
      <c r="D29" s="184"/>
      <c r="E29" s="185">
        <v>0.53976409912109402</v>
      </c>
      <c r="F29" s="185">
        <f>DataFA1!G27</f>
        <v>0.40463029887317292</v>
      </c>
    </row>
    <row r="30" spans="1:6" x14ac:dyDescent="0.25">
      <c r="A30" s="186">
        <v>1936</v>
      </c>
      <c r="B30" s="184"/>
      <c r="C30" s="185">
        <v>0.43266690000000002</v>
      </c>
      <c r="D30" s="184"/>
      <c r="E30" s="185">
        <v>0.53426807403564502</v>
      </c>
      <c r="F30" s="185">
        <f>DataFA1!G28</f>
        <v>0.42983197456972633</v>
      </c>
    </row>
    <row r="31" spans="1:6" x14ac:dyDescent="0.25">
      <c r="A31" s="186">
        <v>1937</v>
      </c>
      <c r="B31" s="184"/>
      <c r="C31" s="185">
        <v>0.42636779000000002</v>
      </c>
      <c r="D31" s="184"/>
      <c r="E31" s="185">
        <v>0.53131061553955095</v>
      </c>
      <c r="F31" s="185">
        <f>DataFA1!G29</f>
        <v>0.43639849783277973</v>
      </c>
    </row>
    <row r="32" spans="1:6" x14ac:dyDescent="0.25">
      <c r="A32" s="186">
        <v>1938</v>
      </c>
      <c r="B32" s="184"/>
      <c r="C32" s="185">
        <v>0.39694228999999998</v>
      </c>
      <c r="D32" s="184"/>
      <c r="E32" s="185">
        <v>0.54071914672851595</v>
      </c>
      <c r="F32" s="185">
        <f>DataFA1!G30</f>
        <v>0.39745961670257718</v>
      </c>
    </row>
    <row r="33" spans="1:6" x14ac:dyDescent="0.25">
      <c r="A33" s="186">
        <v>1939</v>
      </c>
      <c r="B33" s="184"/>
      <c r="C33" s="185">
        <v>0.39993488999999999</v>
      </c>
      <c r="D33" s="184"/>
      <c r="E33" s="185">
        <v>0.51188774108886703</v>
      </c>
      <c r="F33" s="185">
        <f>DataFA1!G31</f>
        <v>0.4078873029489361</v>
      </c>
    </row>
    <row r="34" spans="1:6" x14ac:dyDescent="0.25">
      <c r="A34" s="186">
        <v>1940</v>
      </c>
      <c r="B34" s="184"/>
      <c r="C34" s="185">
        <v>0.34785139999999998</v>
      </c>
      <c r="D34" s="184"/>
      <c r="E34" s="185">
        <v>0.509774398803711</v>
      </c>
      <c r="F34" s="185">
        <f>DataFA1!G32</f>
        <v>0.37642720512794814</v>
      </c>
    </row>
    <row r="35" spans="1:6" x14ac:dyDescent="0.25">
      <c r="A35" s="186">
        <v>1941</v>
      </c>
      <c r="B35" s="184"/>
      <c r="C35" s="185">
        <v>0.34842631000000002</v>
      </c>
      <c r="D35" s="184"/>
      <c r="E35" s="185">
        <v>0.49850311279296899</v>
      </c>
      <c r="F35" s="185">
        <f>DataFA1!G33</f>
        <v>0.3457774398044362</v>
      </c>
    </row>
    <row r="36" spans="1:6" x14ac:dyDescent="0.25">
      <c r="A36" s="186">
        <v>1942</v>
      </c>
      <c r="B36" s="184"/>
      <c r="C36" s="185">
        <v>0.36246979000000001</v>
      </c>
      <c r="D36" s="184"/>
      <c r="E36" s="184"/>
      <c r="F36" s="185">
        <f>DataFA1!G34</f>
        <v>0.34091607702598303</v>
      </c>
    </row>
    <row r="37" spans="1:6" x14ac:dyDescent="0.25">
      <c r="A37" s="186">
        <v>1943</v>
      </c>
      <c r="B37" s="184"/>
      <c r="C37" s="185">
        <v>0.38055071000000001</v>
      </c>
      <c r="D37" s="184"/>
      <c r="E37" s="184"/>
      <c r="F37" s="185">
        <f>DataFA1!G35</f>
        <v>0.34360648798498178</v>
      </c>
    </row>
    <row r="38" spans="1:6" x14ac:dyDescent="0.25">
      <c r="A38" s="186">
        <v>1944</v>
      </c>
      <c r="B38" s="184"/>
      <c r="C38" s="185">
        <v>0.37837939999999998</v>
      </c>
      <c r="D38" s="184"/>
      <c r="E38" s="184"/>
      <c r="F38" s="185">
        <f>DataFA1!G36</f>
        <v>0.31821930468623216</v>
      </c>
    </row>
    <row r="39" spans="1:6" x14ac:dyDescent="0.25">
      <c r="A39" s="186">
        <v>1945</v>
      </c>
      <c r="B39" s="184"/>
      <c r="C39" s="185">
        <v>0.35172208999999999</v>
      </c>
      <c r="D39" s="184"/>
      <c r="E39" s="184"/>
      <c r="F39" s="185">
        <f>DataFA1!G37</f>
        <v>0.32079186882207272</v>
      </c>
    </row>
    <row r="40" spans="1:6" x14ac:dyDescent="0.25">
      <c r="A40" s="186">
        <v>1946</v>
      </c>
      <c r="B40" s="184"/>
      <c r="C40" s="185">
        <v>0.30701699999999998</v>
      </c>
      <c r="D40" s="184"/>
      <c r="E40" s="185">
        <v>0.46076438903808598</v>
      </c>
      <c r="F40" s="185">
        <f>DataFA1!G38</f>
        <v>0.29915731495229614</v>
      </c>
    </row>
    <row r="41" spans="1:6" x14ac:dyDescent="0.25">
      <c r="A41" s="186">
        <v>1947</v>
      </c>
      <c r="B41" s="184"/>
      <c r="C41" s="185">
        <v>0.30239081000000001</v>
      </c>
      <c r="D41" s="184"/>
      <c r="E41" s="185">
        <v>0.44949310302734402</v>
      </c>
      <c r="F41" s="185">
        <f>DataFA1!G39</f>
        <v>0.28646127788631159</v>
      </c>
    </row>
    <row r="42" spans="1:6" x14ac:dyDescent="0.25">
      <c r="A42" s="186">
        <v>1948</v>
      </c>
      <c r="B42" s="184"/>
      <c r="C42" s="185">
        <v>0.30566769999999999</v>
      </c>
      <c r="D42" s="184"/>
      <c r="E42" s="185">
        <v>0.44385742187499999</v>
      </c>
      <c r="F42" s="185">
        <f>DataFA1!G40</f>
        <v>0.28028285921187795</v>
      </c>
    </row>
    <row r="43" spans="1:6" x14ac:dyDescent="0.25">
      <c r="A43" s="186">
        <v>1949</v>
      </c>
      <c r="B43" s="184"/>
      <c r="C43" s="185">
        <v>0.33264631</v>
      </c>
      <c r="D43" s="184"/>
      <c r="E43" s="185">
        <v>0.43379375457763703</v>
      </c>
      <c r="F43" s="185">
        <f>DataFA1!G41</f>
        <v>0.2717725485129534</v>
      </c>
    </row>
    <row r="44" spans="1:6" x14ac:dyDescent="0.25">
      <c r="A44" s="186">
        <v>1950</v>
      </c>
      <c r="B44" s="184"/>
      <c r="C44" s="185">
        <v>0.3337734</v>
      </c>
      <c r="D44" s="184"/>
      <c r="E44" s="185">
        <v>0.43041618347167998</v>
      </c>
      <c r="F44" s="185">
        <f>DataFA1!G42</f>
        <v>0.28493805969092034</v>
      </c>
    </row>
    <row r="45" spans="1:6" x14ac:dyDescent="0.25">
      <c r="A45" s="186">
        <v>1951</v>
      </c>
      <c r="B45" s="184"/>
      <c r="C45" s="185">
        <v>0.32724379999999997</v>
      </c>
      <c r="D45" s="184"/>
      <c r="E45" s="185">
        <v>0.41852638244628898</v>
      </c>
      <c r="F45" s="185">
        <f>DataFA1!G43</f>
        <v>0.28071291109976132</v>
      </c>
    </row>
    <row r="46" spans="1:6" x14ac:dyDescent="0.25">
      <c r="A46" s="186">
        <v>1952</v>
      </c>
      <c r="B46" s="184"/>
      <c r="C46" s="185">
        <v>0.32055101000000003</v>
      </c>
      <c r="D46" s="184"/>
      <c r="E46" s="185">
        <v>0.387755584716797</v>
      </c>
      <c r="F46" s="185">
        <f>DataFA1!G44</f>
        <v>0.27731283921110633</v>
      </c>
    </row>
    <row r="47" spans="1:6" x14ac:dyDescent="0.25">
      <c r="A47" s="186">
        <v>1953</v>
      </c>
      <c r="B47" s="184"/>
      <c r="C47" s="185">
        <v>0.31898128999999997</v>
      </c>
      <c r="D47" s="184"/>
      <c r="E47" s="185">
        <v>0.38887145996093803</v>
      </c>
      <c r="F47" s="185">
        <f>DataFA1!G45</f>
        <v>0.26513504357962814</v>
      </c>
    </row>
    <row r="48" spans="1:6" x14ac:dyDescent="0.25">
      <c r="A48" s="186">
        <v>1954</v>
      </c>
      <c r="B48" s="184"/>
      <c r="C48" s="185">
        <v>0.30430740000000001</v>
      </c>
      <c r="D48" s="184"/>
      <c r="E48" s="185">
        <v>0.40930950164794899</v>
      </c>
      <c r="F48" s="185">
        <f>DataFA1!G46</f>
        <v>0.27193921311543617</v>
      </c>
    </row>
    <row r="49" spans="1:6" x14ac:dyDescent="0.25">
      <c r="A49" s="186">
        <v>1955</v>
      </c>
      <c r="B49" s="184"/>
      <c r="C49" s="185">
        <v>0.31082558999999998</v>
      </c>
      <c r="D49" s="184"/>
      <c r="E49" s="185">
        <v>0.37862289428710899</v>
      </c>
      <c r="F49" s="185">
        <f>DataFA1!G47</f>
        <v>0.27517058379411174</v>
      </c>
    </row>
    <row r="50" spans="1:6" x14ac:dyDescent="0.25">
      <c r="A50" s="186">
        <v>1956</v>
      </c>
      <c r="B50" s="184"/>
      <c r="C50" s="185">
        <v>0.31331270999999999</v>
      </c>
      <c r="D50" s="184"/>
      <c r="E50" s="185">
        <v>0.37906074523925798</v>
      </c>
      <c r="F50" s="185">
        <f>DataFA1!G48</f>
        <v>0.27886765714930106</v>
      </c>
    </row>
    <row r="51" spans="1:6" x14ac:dyDescent="0.25">
      <c r="A51" s="186">
        <v>1957</v>
      </c>
      <c r="B51" s="184"/>
      <c r="C51" s="185">
        <v>0.33243439000000002</v>
      </c>
      <c r="D51" s="184"/>
      <c r="E51" s="185">
        <v>0.36568984985351599</v>
      </c>
      <c r="F51" s="185">
        <f>DataFA1!G49</f>
        <v>0.27509579961690273</v>
      </c>
    </row>
    <row r="52" spans="1:6" x14ac:dyDescent="0.25">
      <c r="A52" s="186">
        <v>1958</v>
      </c>
      <c r="B52" s="184"/>
      <c r="C52" s="185">
        <v>0.31122329999999998</v>
      </c>
      <c r="D52" s="184"/>
      <c r="E52" s="185">
        <v>0.35279254913330099</v>
      </c>
      <c r="F52" s="185">
        <f>DataFA1!G50</f>
        <v>0.27095245521707845</v>
      </c>
    </row>
    <row r="53" spans="1:6" x14ac:dyDescent="0.25">
      <c r="A53" s="186">
        <v>1959</v>
      </c>
      <c r="B53" s="184"/>
      <c r="C53" s="185">
        <v>0.32563250999999999</v>
      </c>
      <c r="D53" s="184"/>
      <c r="E53" s="185">
        <v>0.36094085693359401</v>
      </c>
      <c r="F53" s="185">
        <f>DataFA1!G51</f>
        <v>0.27751887986364748</v>
      </c>
    </row>
    <row r="54" spans="1:6" x14ac:dyDescent="0.25">
      <c r="A54" s="186">
        <v>1960</v>
      </c>
      <c r="B54" s="184"/>
      <c r="C54" s="185">
        <v>0.31434929</v>
      </c>
      <c r="D54" s="184"/>
      <c r="E54" s="185">
        <v>0.35044082641601598</v>
      </c>
      <c r="F54" s="185">
        <f>DataFA1!G52</f>
        <v>0.27757824859610886</v>
      </c>
    </row>
    <row r="55" spans="1:6" x14ac:dyDescent="0.25">
      <c r="A55" s="186">
        <v>1961</v>
      </c>
      <c r="B55" s="184"/>
      <c r="C55" s="186"/>
      <c r="D55" s="184"/>
      <c r="E55" s="185">
        <v>0.340330848693848</v>
      </c>
      <c r="F55" s="185">
        <f>DataFA1!G53</f>
        <v>0.27957092105541004</v>
      </c>
    </row>
    <row r="56" spans="1:6" x14ac:dyDescent="0.25">
      <c r="A56" s="186">
        <v>1962</v>
      </c>
      <c r="B56" s="184"/>
      <c r="C56" s="185">
        <v>0.32007349000000002</v>
      </c>
      <c r="D56" s="184"/>
      <c r="E56" s="185">
        <v>0.327640266418457</v>
      </c>
      <c r="F56" s="185">
        <f>DataFA1!G54</f>
        <v>0.28103443980217002</v>
      </c>
    </row>
    <row r="57" spans="1:6" x14ac:dyDescent="0.25">
      <c r="A57" s="186">
        <v>1963</v>
      </c>
      <c r="B57" s="184"/>
      <c r="C57" s="186"/>
      <c r="D57" s="184"/>
      <c r="E57" s="185">
        <v>0.32382762908935497</v>
      </c>
      <c r="F57" s="185">
        <f>DataFA1!G55</f>
        <v>0.27616612613201152</v>
      </c>
    </row>
    <row r="58" spans="1:6" x14ac:dyDescent="0.25">
      <c r="A58" s="186">
        <v>1964</v>
      </c>
      <c r="B58" s="184"/>
      <c r="C58" s="185">
        <v>0.32549840000000002</v>
      </c>
      <c r="D58" s="184"/>
      <c r="E58" s="185">
        <v>0.320717658996582</v>
      </c>
      <c r="F58" s="185">
        <f>DataFA1!G56</f>
        <v>0.27129781246185303</v>
      </c>
    </row>
    <row r="59" spans="1:6" x14ac:dyDescent="0.25">
      <c r="A59" s="186">
        <v>1965</v>
      </c>
      <c r="B59" s="184"/>
      <c r="C59" s="185">
        <v>0.31861621000000001</v>
      </c>
      <c r="D59" s="184"/>
      <c r="E59" s="185">
        <v>0.30936054229736298</v>
      </c>
      <c r="F59" s="185">
        <f>DataFA1!G57</f>
        <v>0.26870742440223705</v>
      </c>
    </row>
    <row r="60" spans="1:6" x14ac:dyDescent="0.25">
      <c r="A60" s="186">
        <v>1966</v>
      </c>
      <c r="B60" s="184"/>
      <c r="C60" s="185">
        <v>0.30487608999999999</v>
      </c>
      <c r="D60" s="184"/>
      <c r="E60" s="185">
        <v>0.29270679473876898</v>
      </c>
      <c r="F60" s="185">
        <f>DataFA1!G58</f>
        <v>0.26611703634262102</v>
      </c>
    </row>
    <row r="61" spans="1:6" x14ac:dyDescent="0.25">
      <c r="A61" s="186">
        <v>1967</v>
      </c>
      <c r="B61" s="184"/>
      <c r="C61" s="185">
        <v>0.29204959000000003</v>
      </c>
      <c r="D61" s="184"/>
      <c r="E61" s="185">
        <v>0.29912342071533199</v>
      </c>
      <c r="F61" s="185">
        <f>DataFA1!G59</f>
        <v>0.26518616825342178</v>
      </c>
    </row>
    <row r="62" spans="1:6" x14ac:dyDescent="0.25">
      <c r="A62" s="186">
        <v>1968</v>
      </c>
      <c r="B62" s="184"/>
      <c r="C62" s="185">
        <v>0.25710728999999999</v>
      </c>
      <c r="D62" s="184"/>
      <c r="E62" s="185">
        <v>0.30529533386230501</v>
      </c>
      <c r="F62" s="185">
        <f>DataFA1!G60</f>
        <v>0.26832734979689143</v>
      </c>
    </row>
    <row r="63" spans="1:6" x14ac:dyDescent="0.25">
      <c r="A63" s="186">
        <v>1969</v>
      </c>
      <c r="B63" s="184"/>
      <c r="C63" s="185">
        <v>0.23332299000000001</v>
      </c>
      <c r="D63" s="184"/>
      <c r="E63" s="185">
        <v>0.276011428833008</v>
      </c>
      <c r="F63" s="185">
        <f>DataFA1!G61</f>
        <v>0.26199908414855633</v>
      </c>
    </row>
    <row r="64" spans="1:6" x14ac:dyDescent="0.25">
      <c r="A64" s="186">
        <v>1970</v>
      </c>
      <c r="B64" s="184"/>
      <c r="C64" s="185">
        <v>0.20326620000000001</v>
      </c>
      <c r="D64" s="184"/>
      <c r="E64" s="185">
        <v>0.273867111206055</v>
      </c>
      <c r="F64" s="185">
        <f>DataFA1!G62</f>
        <v>0.25857659766916208</v>
      </c>
    </row>
    <row r="65" spans="1:6" x14ac:dyDescent="0.25">
      <c r="A65" s="186">
        <v>1971</v>
      </c>
      <c r="B65" s="184"/>
      <c r="C65" s="185">
        <v>0.198403</v>
      </c>
      <c r="D65" s="184"/>
      <c r="E65" s="185">
        <v>0.26727466583252002</v>
      </c>
      <c r="F65" s="185">
        <f>DataFA1!G63</f>
        <v>0.25421785833896127</v>
      </c>
    </row>
    <row r="66" spans="1:6" x14ac:dyDescent="0.25">
      <c r="A66" s="186">
        <v>1972</v>
      </c>
      <c r="B66" s="184"/>
      <c r="C66" s="185">
        <v>0.19785</v>
      </c>
      <c r="D66" s="184"/>
      <c r="E66" s="185">
        <v>0.28352386474609398</v>
      </c>
      <c r="F66" s="185">
        <f>DataFA1!G64</f>
        <v>0.24716147661820259</v>
      </c>
    </row>
    <row r="67" spans="1:6" x14ac:dyDescent="0.25">
      <c r="A67" s="186">
        <v>1973</v>
      </c>
      <c r="B67" s="184"/>
      <c r="C67" s="185">
        <v>0.19778589999999999</v>
      </c>
      <c r="D67" s="184"/>
      <c r="E67" s="185">
        <v>0.26665752410888699</v>
      </c>
      <c r="F67" s="185">
        <f>DataFA1!G65</f>
        <v>0.2385039848104494</v>
      </c>
    </row>
    <row r="68" spans="1:6" x14ac:dyDescent="0.25">
      <c r="A68" s="186">
        <v>1974</v>
      </c>
      <c r="B68" s="184"/>
      <c r="C68" s="185">
        <v>0.19133059999999999</v>
      </c>
      <c r="D68" s="184"/>
      <c r="E68" s="185">
        <v>0.23667243957519499</v>
      </c>
      <c r="F68" s="185">
        <f>DataFA1!G66</f>
        <v>0.2341810929779056</v>
      </c>
    </row>
    <row r="69" spans="1:6" x14ac:dyDescent="0.25">
      <c r="A69" s="186">
        <v>1975</v>
      </c>
      <c r="B69" s="184"/>
      <c r="C69" s="185">
        <v>0.18681150999999999</v>
      </c>
      <c r="D69" s="184"/>
      <c r="E69" s="185">
        <v>0.22126346588134799</v>
      </c>
      <c r="F69" s="185">
        <f>DataFA1!G67</f>
        <v>0.22802951231608415</v>
      </c>
    </row>
    <row r="70" spans="1:6" x14ac:dyDescent="0.25">
      <c r="A70" s="186">
        <v>1976</v>
      </c>
      <c r="B70" s="184"/>
      <c r="C70" s="185">
        <v>0.18303040000000001</v>
      </c>
      <c r="D70" s="184"/>
      <c r="E70" s="185">
        <v>0.230811309814453</v>
      </c>
      <c r="F70" s="185">
        <f>DataFA1!G68</f>
        <v>0.22143884573134179</v>
      </c>
    </row>
    <row r="71" spans="1:6" x14ac:dyDescent="0.25">
      <c r="A71" s="186">
        <v>1977</v>
      </c>
      <c r="B71" s="184"/>
      <c r="C71" s="185">
        <v>0.17867009</v>
      </c>
      <c r="D71" s="184"/>
      <c r="E71" s="185">
        <v>0.206281089782715</v>
      </c>
      <c r="F71" s="185">
        <f>DataFA1!G69</f>
        <v>0.21869689741172493</v>
      </c>
    </row>
    <row r="72" spans="1:6" x14ac:dyDescent="0.25">
      <c r="A72" s="186">
        <v>1978</v>
      </c>
      <c r="B72" s="184"/>
      <c r="C72" s="185">
        <v>0.17602010000000001</v>
      </c>
      <c r="D72" s="184"/>
      <c r="E72" s="185">
        <v>0.211547393798828</v>
      </c>
      <c r="F72" s="185">
        <f>DataFA1!G70</f>
        <v>0.21656877676257996</v>
      </c>
    </row>
    <row r="73" spans="1:6" x14ac:dyDescent="0.25">
      <c r="A73" s="186">
        <v>1979</v>
      </c>
      <c r="B73" s="184"/>
      <c r="C73" s="185">
        <v>0.17435539999999999</v>
      </c>
      <c r="D73" s="184"/>
      <c r="E73" s="185">
        <v>0.18525869369506801</v>
      </c>
      <c r="F73" s="185">
        <f>DataFA1!G71</f>
        <v>0.224081486463547</v>
      </c>
    </row>
    <row r="74" spans="1:6" x14ac:dyDescent="0.25">
      <c r="A74" s="186">
        <v>1980</v>
      </c>
      <c r="B74" s="184"/>
      <c r="C74" s="185">
        <v>0.17206969999999999</v>
      </c>
      <c r="D74" s="184"/>
      <c r="E74" s="185">
        <v>0.18754444122314501</v>
      </c>
      <c r="F74" s="185">
        <f>DataFA1!G72</f>
        <v>0.22544974088668801</v>
      </c>
    </row>
    <row r="75" spans="1:6" x14ac:dyDescent="0.25">
      <c r="A75" s="186">
        <v>1981</v>
      </c>
      <c r="B75" s="184"/>
      <c r="C75" s="185">
        <v>0.1667469</v>
      </c>
      <c r="D75" s="184"/>
      <c r="E75" s="185">
        <v>0.17385614395141599</v>
      </c>
      <c r="F75" s="185">
        <f>DataFA1!G73</f>
        <v>0.23357211053371399</v>
      </c>
    </row>
    <row r="76" spans="1:6" x14ac:dyDescent="0.25">
      <c r="A76" s="186">
        <v>1982</v>
      </c>
      <c r="B76" s="184"/>
      <c r="C76" s="185">
        <v>0.16178770000000001</v>
      </c>
      <c r="D76" s="184"/>
      <c r="E76" s="185">
        <v>0.172027168273926</v>
      </c>
      <c r="F76" s="185">
        <f>DataFA1!G74</f>
        <v>0.23780144751071899</v>
      </c>
    </row>
    <row r="77" spans="1:6" x14ac:dyDescent="0.25">
      <c r="A77" s="186">
        <v>1983</v>
      </c>
      <c r="B77" s="184"/>
      <c r="C77" s="185">
        <v>0.15927659999999999</v>
      </c>
      <c r="D77" s="184"/>
      <c r="E77" s="185">
        <v>0.174615592956543</v>
      </c>
      <c r="F77" s="185">
        <f>DataFA1!G75</f>
        <v>0.227215856313705</v>
      </c>
    </row>
    <row r="78" spans="1:6" x14ac:dyDescent="0.25">
      <c r="A78" s="186">
        <v>1984</v>
      </c>
      <c r="B78" s="184"/>
      <c r="C78" s="185">
        <v>0.15803719999999999</v>
      </c>
      <c r="D78" s="184"/>
      <c r="E78" s="185">
        <v>0.152216196060181</v>
      </c>
      <c r="F78" s="185">
        <f>DataFA1!G76</f>
        <v>0.22947601974010501</v>
      </c>
    </row>
    <row r="79" spans="1:6" x14ac:dyDescent="0.25">
      <c r="A79" s="186">
        <v>1985</v>
      </c>
      <c r="B79" s="184"/>
      <c r="C79" s="185">
        <v>0.16139580000000001</v>
      </c>
      <c r="D79" s="184"/>
      <c r="E79" s="185">
        <v>0.157824687957764</v>
      </c>
      <c r="F79" s="185">
        <f>DataFA1!G77</f>
        <v>0.23147204518318201</v>
      </c>
    </row>
    <row r="80" spans="1:6" x14ac:dyDescent="0.25">
      <c r="A80" s="186">
        <v>1986</v>
      </c>
      <c r="B80" s="184"/>
      <c r="C80" s="185">
        <v>0.16787329000000001</v>
      </c>
      <c r="D80" s="184"/>
      <c r="E80" s="185">
        <v>0.16300773620605499</v>
      </c>
      <c r="F80" s="185">
        <f>DataFA1!G78</f>
        <v>0.22979696094989799</v>
      </c>
    </row>
    <row r="81" spans="1:6" x14ac:dyDescent="0.25">
      <c r="A81" s="186">
        <v>1987</v>
      </c>
      <c r="B81" s="184"/>
      <c r="C81" s="185">
        <v>0.1705865</v>
      </c>
      <c r="D81" s="184"/>
      <c r="E81" s="185">
        <v>0.16673263549804701</v>
      </c>
      <c r="F81" s="185">
        <f>DataFA1!G79</f>
        <v>0.24608835577964799</v>
      </c>
    </row>
    <row r="82" spans="1:6" x14ac:dyDescent="0.25">
      <c r="A82" s="186">
        <v>1988</v>
      </c>
      <c r="B82" s="184"/>
      <c r="C82" s="185">
        <v>0.17369789999999999</v>
      </c>
      <c r="D82" s="184"/>
      <c r="E82" s="185">
        <v>0.152034149169922</v>
      </c>
      <c r="F82" s="185">
        <f>DataFA1!G80</f>
        <v>0.26496449112892201</v>
      </c>
    </row>
    <row r="83" spans="1:6" x14ac:dyDescent="0.25">
      <c r="A83" s="186">
        <v>1989</v>
      </c>
      <c r="B83" s="184"/>
      <c r="C83" s="185">
        <v>0.1765921</v>
      </c>
      <c r="D83" s="184"/>
      <c r="E83" s="185">
        <v>0.165928421020508</v>
      </c>
      <c r="F83" s="185">
        <f>DataFA1!G81</f>
        <v>0.26571738719940202</v>
      </c>
    </row>
    <row r="84" spans="1:6" x14ac:dyDescent="0.25">
      <c r="A84" s="186">
        <v>1990</v>
      </c>
      <c r="B84" s="184"/>
      <c r="C84" s="185">
        <v>0.1718258</v>
      </c>
      <c r="D84" s="184"/>
      <c r="E84" s="185">
        <v>0.16347330093383799</v>
      </c>
      <c r="F84" s="185">
        <f>DataFA1!G82</f>
        <v>0.266572535037994</v>
      </c>
    </row>
    <row r="85" spans="1:6" x14ac:dyDescent="0.25">
      <c r="A85" s="186">
        <v>1991</v>
      </c>
      <c r="B85" s="184"/>
      <c r="C85" s="185">
        <v>0.18091579999999999</v>
      </c>
      <c r="D85" s="184"/>
      <c r="E85" s="185">
        <v>0.15580317497253399</v>
      </c>
      <c r="F85" s="185">
        <f>DataFA1!G83</f>
        <v>0.259941697120667</v>
      </c>
    </row>
    <row r="86" spans="1:6" x14ac:dyDescent="0.25">
      <c r="A86" s="186">
        <v>1992</v>
      </c>
      <c r="B86" s="184"/>
      <c r="C86" s="185">
        <v>0.17498089</v>
      </c>
      <c r="D86" s="184"/>
      <c r="E86" s="185">
        <v>0.16991674423217801</v>
      </c>
      <c r="F86" s="185">
        <f>DataFA1!G84</f>
        <v>0.27566218376159701</v>
      </c>
    </row>
    <row r="87" spans="1:6" x14ac:dyDescent="0.25">
      <c r="A87" s="186">
        <v>1993</v>
      </c>
      <c r="B87" s="184"/>
      <c r="C87" s="185">
        <v>0.18789550999999999</v>
      </c>
      <c r="D87" s="184"/>
      <c r="E87" s="185">
        <v>0.182895431518555</v>
      </c>
      <c r="F87" s="185">
        <f>DataFA1!G85</f>
        <v>0.27686855196952798</v>
      </c>
    </row>
    <row r="88" spans="1:6" x14ac:dyDescent="0.25">
      <c r="A88" s="186">
        <v>1994</v>
      </c>
      <c r="B88" s="184"/>
      <c r="C88" s="185">
        <v>0.1932383</v>
      </c>
      <c r="D88" s="184"/>
      <c r="E88" s="185">
        <v>0.17645088195800801</v>
      </c>
      <c r="F88" s="185">
        <f>DataFA1!G86</f>
        <v>0.27605798840522799</v>
      </c>
    </row>
    <row r="89" spans="1:6" x14ac:dyDescent="0.25">
      <c r="A89" s="186">
        <v>1995</v>
      </c>
      <c r="B89" s="185">
        <v>0.15797249972820299</v>
      </c>
      <c r="C89" s="185">
        <v>0.1964225</v>
      </c>
      <c r="D89" s="185">
        <v>0.21503122081048801</v>
      </c>
      <c r="E89" s="185">
        <v>0.162255592346191</v>
      </c>
      <c r="F89" s="185">
        <f>DataFA1!G87</f>
        <v>0.27920734882354697</v>
      </c>
    </row>
    <row r="90" spans="1:6" x14ac:dyDescent="0.25">
      <c r="A90" s="186">
        <v>1996</v>
      </c>
      <c r="B90" s="185">
        <v>0.17014415562152899</v>
      </c>
      <c r="C90" s="185">
        <v>0.23320880999999999</v>
      </c>
      <c r="D90" s="185">
        <v>0.23424172308296001</v>
      </c>
      <c r="E90" s="185">
        <v>0.165480728149414</v>
      </c>
      <c r="F90" s="185">
        <f>DataFA1!G88</f>
        <v>0.28577533364295998</v>
      </c>
    </row>
    <row r="91" spans="1:6" x14ac:dyDescent="0.25">
      <c r="A91" s="186">
        <v>1997</v>
      </c>
      <c r="B91" s="185">
        <v>0.17923220992088301</v>
      </c>
      <c r="C91" s="185">
        <v>0.25308180000000002</v>
      </c>
      <c r="D91" s="185">
        <v>0.31506952014751699</v>
      </c>
      <c r="E91" s="185">
        <v>0.19269138336181599</v>
      </c>
      <c r="F91" s="185">
        <f>DataFA1!G89</f>
        <v>0.29462435841560403</v>
      </c>
    </row>
    <row r="92" spans="1:6" x14ac:dyDescent="0.25">
      <c r="A92" s="186">
        <v>1998</v>
      </c>
      <c r="B92" s="185">
        <v>0.18627677857875799</v>
      </c>
      <c r="C92" s="185">
        <v>0.2669858</v>
      </c>
      <c r="D92" s="185">
        <v>0.357449762057513</v>
      </c>
      <c r="E92" s="185">
        <v>0.19961238861083999</v>
      </c>
      <c r="F92" s="185">
        <f>DataFA1!G90</f>
        <v>0.30697238445281999</v>
      </c>
    </row>
    <row r="93" spans="1:6" x14ac:dyDescent="0.25">
      <c r="A93" s="186">
        <v>1999</v>
      </c>
      <c r="B93" s="185">
        <v>0.191897347569466</v>
      </c>
      <c r="C93" s="185">
        <v>0.27835509000000003</v>
      </c>
      <c r="D93" s="185">
        <v>0.41246584523469199</v>
      </c>
      <c r="E93" s="185">
        <v>0.19302942276001001</v>
      </c>
      <c r="F93" s="185">
        <f>DataFA1!G91</f>
        <v>0.31470489501953097</v>
      </c>
    </row>
    <row r="94" spans="1:6" x14ac:dyDescent="0.25">
      <c r="A94" s="186">
        <v>2000</v>
      </c>
      <c r="B94" s="185">
        <v>0.196486130356789</v>
      </c>
      <c r="C94" s="185">
        <v>0.28112301000000001</v>
      </c>
      <c r="D94" s="185">
        <v>0.39176861708983801</v>
      </c>
      <c r="E94" s="185">
        <v>0.184968185424805</v>
      </c>
      <c r="F94" s="185">
        <f>DataFA1!G92</f>
        <v>0.32299152016639698</v>
      </c>
    </row>
    <row r="95" spans="1:6" x14ac:dyDescent="0.25">
      <c r="A95" s="186">
        <v>2001</v>
      </c>
      <c r="B95" s="185">
        <v>0.20030328631401101</v>
      </c>
      <c r="C95" s="185">
        <v>0.27050110999999999</v>
      </c>
      <c r="D95" s="185">
        <v>0.42886919202283003</v>
      </c>
      <c r="E95" s="185">
        <v>0.18856817245483401</v>
      </c>
      <c r="F95" s="185">
        <f>DataFA1!G93</f>
        <v>0.31334158778190602</v>
      </c>
    </row>
    <row r="96" spans="1:6" x14ac:dyDescent="0.25">
      <c r="A96" s="186">
        <v>2002</v>
      </c>
      <c r="B96" s="185">
        <v>0.20352843403816201</v>
      </c>
      <c r="C96" s="185">
        <v>0.25402331</v>
      </c>
      <c r="D96" s="185">
        <v>0.38476455374620899</v>
      </c>
      <c r="E96" s="185">
        <v>0.180453090667725</v>
      </c>
      <c r="F96" s="185">
        <f>DataFA1!G94</f>
        <v>0.30158150196075401</v>
      </c>
    </row>
    <row r="97" spans="1:6" x14ac:dyDescent="0.25">
      <c r="A97" s="186">
        <v>2003</v>
      </c>
      <c r="B97" s="185">
        <v>0.205001935362816</v>
      </c>
      <c r="C97" s="185">
        <v>0.24618319999999999</v>
      </c>
      <c r="D97" s="185">
        <v>0.42729171505197899</v>
      </c>
      <c r="E97" s="185">
        <v>0.167896499633789</v>
      </c>
      <c r="F97" s="185">
        <f>DataFA1!G95</f>
        <v>0.30323013663291898</v>
      </c>
    </row>
    <row r="98" spans="1:6" x14ac:dyDescent="0.25">
      <c r="A98" s="186">
        <v>2004</v>
      </c>
      <c r="B98" s="185">
        <v>0.224525511264801</v>
      </c>
      <c r="C98" s="185">
        <v>0.23764179999999999</v>
      </c>
      <c r="D98" s="185">
        <v>0.43084325408563001</v>
      </c>
      <c r="E98" s="185"/>
      <c r="F98" s="185">
        <f>DataFA1!G96</f>
        <v>0.31475982069969199</v>
      </c>
    </row>
    <row r="99" spans="1:6" x14ac:dyDescent="0.25">
      <c r="A99" s="186">
        <v>2005</v>
      </c>
      <c r="B99" s="185">
        <v>0.237034767866135</v>
      </c>
      <c r="C99" s="185">
        <v>0.22511060999999999</v>
      </c>
      <c r="D99" s="185">
        <v>0.40450417040847197</v>
      </c>
      <c r="E99" s="185">
        <v>0.18765665054321301</v>
      </c>
      <c r="F99" s="185">
        <f>DataFA1!G97</f>
        <v>0.32096618413925199</v>
      </c>
    </row>
    <row r="100" spans="1:6" x14ac:dyDescent="0.25">
      <c r="A100" s="186">
        <v>2006</v>
      </c>
      <c r="B100" s="185">
        <v>0.26204821467399603</v>
      </c>
      <c r="C100" s="185">
        <v>0.22132070000000001</v>
      </c>
      <c r="D100" s="185">
        <v>0.367203334346414</v>
      </c>
      <c r="E100" s="185">
        <v>0.198744087219238</v>
      </c>
      <c r="F100" s="185">
        <f>DataFA1!G98</f>
        <v>0.32833462953567499</v>
      </c>
    </row>
    <row r="101" spans="1:6" x14ac:dyDescent="0.25">
      <c r="A101" s="186">
        <v>2007</v>
      </c>
      <c r="B101" s="185">
        <v>0.28482428193092402</v>
      </c>
      <c r="C101" s="185">
        <v>0.22374851000000001</v>
      </c>
      <c r="D101" s="185">
        <v>0.35959335253573899</v>
      </c>
      <c r="E101" s="185"/>
      <c r="F101" s="185">
        <f>DataFA1!G99</f>
        <v>0.33960574865341198</v>
      </c>
    </row>
    <row r="102" spans="1:6" x14ac:dyDescent="0.25">
      <c r="A102" s="186">
        <v>2008</v>
      </c>
      <c r="B102" s="185">
        <v>0.29249617457389798</v>
      </c>
      <c r="C102" s="185">
        <v>0.21592929999999999</v>
      </c>
      <c r="D102" s="185">
        <v>0.393181656254456</v>
      </c>
      <c r="E102" s="185"/>
      <c r="F102" s="185">
        <f>DataFA1!G100</f>
        <v>0.36090961098670998</v>
      </c>
    </row>
    <row r="103" spans="1:6" x14ac:dyDescent="0.25">
      <c r="A103" s="186">
        <v>2009</v>
      </c>
      <c r="B103" s="185">
        <v>0.311558097600937</v>
      </c>
      <c r="C103" s="185">
        <v>0.21701071</v>
      </c>
      <c r="D103" s="185">
        <v>0.31746320240199599</v>
      </c>
      <c r="E103" s="185">
        <v>0.20581426620483401</v>
      </c>
      <c r="F103" s="185">
        <f>DataFA1!G101</f>
        <v>0.36149084568023698</v>
      </c>
    </row>
    <row r="104" spans="1:6" x14ac:dyDescent="0.25">
      <c r="A104" s="186">
        <v>2010</v>
      </c>
      <c r="B104" s="185">
        <v>0.30450358986854498</v>
      </c>
      <c r="C104" s="185">
        <v>0.23506590999999999</v>
      </c>
      <c r="D104" s="185">
        <v>0.34277352388016902</v>
      </c>
      <c r="E104" s="185"/>
      <c r="F104" s="185">
        <f>DataFA1!G102</f>
        <v>0.37569454312324502</v>
      </c>
    </row>
    <row r="105" spans="1:6" x14ac:dyDescent="0.25">
      <c r="A105" s="186">
        <v>2011</v>
      </c>
      <c r="B105" s="185">
        <v>0.27919480204582198</v>
      </c>
      <c r="C105" s="185">
        <v>0.22975509999999999</v>
      </c>
      <c r="D105" s="185">
        <v>0.35979926376603499</v>
      </c>
      <c r="E105" s="185"/>
      <c r="F105" s="185">
        <f>DataFA1!G103</f>
        <v>0.37428435683250399</v>
      </c>
    </row>
    <row r="106" spans="1:6" x14ac:dyDescent="0.25">
      <c r="A106" s="186">
        <v>2012</v>
      </c>
      <c r="B106" s="185">
        <v>0.27245342731475802</v>
      </c>
      <c r="C106" s="185">
        <v>0.2235779</v>
      </c>
      <c r="D106" s="185">
        <v>0.35466636694036402</v>
      </c>
      <c r="E106" s="185">
        <v>0.19881242752075201</v>
      </c>
      <c r="F106" s="185">
        <f>DataFA1!G104</f>
        <v>0.38848647475242598</v>
      </c>
    </row>
    <row r="107" spans="1:6" x14ac:dyDescent="0.25">
      <c r="A107" s="186">
        <v>2013</v>
      </c>
      <c r="B107" s="185">
        <v>0.27246135473251298</v>
      </c>
      <c r="C107" s="185">
        <v>0.22904559999999999</v>
      </c>
      <c r="D107" s="185">
        <v>0.35462674754671802</v>
      </c>
      <c r="E107" s="184"/>
      <c r="F107" s="185">
        <f>DataFA1!G105</f>
        <v>0.37031877040862998</v>
      </c>
    </row>
    <row r="108" spans="1:6" x14ac:dyDescent="0.25">
      <c r="A108" s="186">
        <v>2014</v>
      </c>
      <c r="B108" s="185">
        <v>0.27831006050109902</v>
      </c>
      <c r="C108" s="185">
        <v>0.23378858999999999</v>
      </c>
      <c r="D108" s="185">
        <v>0.36906936997547801</v>
      </c>
      <c r="E108" s="184"/>
      <c r="F108" s="185">
        <f>DataFA1!G106</f>
        <v>0.372446179389954</v>
      </c>
    </row>
    <row r="109" spans="1:6" x14ac:dyDescent="0.25">
      <c r="A109" s="186">
        <v>2015</v>
      </c>
      <c r="B109" s="185">
        <v>0.296289712190628</v>
      </c>
      <c r="C109" s="186"/>
      <c r="D109" s="185">
        <v>0.42581831454299401</v>
      </c>
      <c r="E109" s="184"/>
      <c r="F109" s="185">
        <f>DataFA1!G107</f>
        <v>0.37209448218345598</v>
      </c>
    </row>
    <row r="110" spans="1:6" x14ac:dyDescent="0.25">
      <c r="A110" s="189">
        <v>2016</v>
      </c>
      <c r="F110" s="185">
        <f>DataFA1!G108</f>
        <v>0.369031131267548</v>
      </c>
    </row>
    <row r="111" spans="1:6" x14ac:dyDescent="0.25">
      <c r="A111" s="189">
        <v>2017</v>
      </c>
      <c r="F111" s="185"/>
    </row>
    <row r="112" spans="1:6" x14ac:dyDescent="0.25">
      <c r="A112" s="189">
        <v>2018</v>
      </c>
      <c r="F112" s="185"/>
    </row>
    <row r="113" spans="1:1" x14ac:dyDescent="0.25">
      <c r="A113" s="189">
        <v>2019</v>
      </c>
    </row>
    <row r="114" spans="1:1" x14ac:dyDescent="0.25">
      <c r="A114" s="189">
        <v>2020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12"/>
  <sheetViews>
    <sheetView zoomScale="85" zoomScaleNormal="85" zoomScalePageLayoutView="85" workbookViewId="0">
      <selection activeCell="F11" sqref="F11"/>
    </sheetView>
  </sheetViews>
  <sheetFormatPr defaultColWidth="9.44140625" defaultRowHeight="15.75" x14ac:dyDescent="0.25"/>
  <cols>
    <col min="1" max="6" width="18.5546875" style="189" customWidth="1"/>
    <col min="7" max="16384" width="9.44140625" style="50"/>
  </cols>
  <sheetData>
    <row r="1" spans="1:6" ht="43.5" customHeight="1" x14ac:dyDescent="0.25">
      <c r="A1" s="190" t="s">
        <v>1289</v>
      </c>
      <c r="B1" s="203"/>
      <c r="C1" s="203"/>
      <c r="D1" s="203"/>
      <c r="E1" s="203"/>
      <c r="F1" s="208"/>
    </row>
    <row r="2" spans="1:6" x14ac:dyDescent="0.25">
      <c r="A2" s="200"/>
      <c r="B2" s="203"/>
      <c r="C2" s="203"/>
      <c r="D2" s="203"/>
      <c r="E2" s="203"/>
      <c r="F2" s="208"/>
    </row>
    <row r="3" spans="1:6" s="206" customFormat="1" ht="68.25" customHeight="1" x14ac:dyDescent="0.25">
      <c r="A3" s="207" t="s">
        <v>1277</v>
      </c>
      <c r="B3" s="207" t="s">
        <v>1276</v>
      </c>
      <c r="C3" s="207" t="s">
        <v>1275</v>
      </c>
      <c r="D3" s="207" t="s">
        <v>1288</v>
      </c>
      <c r="E3" s="207" t="s">
        <v>1287</v>
      </c>
      <c r="F3" s="207" t="s">
        <v>1286</v>
      </c>
    </row>
    <row r="4" spans="1:6" s="206" customFormat="1" ht="15.95" customHeight="1" x14ac:dyDescent="0.25">
      <c r="A4" s="205">
        <v>1910</v>
      </c>
      <c r="B4" s="207"/>
      <c r="C4" s="207"/>
      <c r="D4" s="207"/>
      <c r="E4" s="207"/>
      <c r="F4" s="207"/>
    </row>
    <row r="5" spans="1:6" s="206" customFormat="1" ht="15.95" customHeight="1" x14ac:dyDescent="0.25">
      <c r="A5" s="205">
        <v>1911</v>
      </c>
      <c r="B5" s="207"/>
      <c r="C5" s="207"/>
      <c r="D5" s="207"/>
      <c r="E5" s="207"/>
      <c r="F5" s="207"/>
    </row>
    <row r="6" spans="1:6" s="206" customFormat="1" ht="15.95" customHeight="1" x14ac:dyDescent="0.25">
      <c r="A6" s="205">
        <v>1912</v>
      </c>
      <c r="B6" s="207"/>
      <c r="C6" s="207"/>
      <c r="D6" s="207"/>
      <c r="E6" s="207"/>
      <c r="F6" s="207"/>
    </row>
    <row r="7" spans="1:6" x14ac:dyDescent="0.25">
      <c r="A7" s="205">
        <v>1913</v>
      </c>
      <c r="B7" s="204"/>
      <c r="C7" s="204">
        <v>0.84903019999999996</v>
      </c>
      <c r="D7" s="204"/>
      <c r="E7" s="204">
        <v>0.92573257446289103</v>
      </c>
      <c r="F7" s="204"/>
    </row>
    <row r="8" spans="1:6" x14ac:dyDescent="0.25">
      <c r="A8" s="205">
        <v>1914</v>
      </c>
      <c r="B8" s="204"/>
      <c r="C8" s="204">
        <v>0.84907359000000004</v>
      </c>
      <c r="D8" s="204"/>
      <c r="E8" s="204">
        <v>0.92965545654296899</v>
      </c>
      <c r="F8" s="204"/>
    </row>
    <row r="9" spans="1:6" x14ac:dyDescent="0.25">
      <c r="A9" s="205">
        <v>1915</v>
      </c>
      <c r="B9" s="204"/>
      <c r="C9" s="204">
        <v>0.84342866999999999</v>
      </c>
      <c r="D9" s="204"/>
      <c r="E9" s="204"/>
      <c r="F9" s="204"/>
    </row>
    <row r="10" spans="1:6" x14ac:dyDescent="0.25">
      <c r="A10" s="205">
        <v>1916</v>
      </c>
      <c r="B10" s="204"/>
      <c r="C10" s="204">
        <v>0.84303671000000002</v>
      </c>
      <c r="D10" s="204"/>
      <c r="E10" s="204"/>
      <c r="F10" s="204"/>
    </row>
    <row r="11" spans="1:6" x14ac:dyDescent="0.25">
      <c r="A11" s="205">
        <v>1917</v>
      </c>
      <c r="B11" s="204"/>
      <c r="C11" s="204">
        <v>0.84225178000000001</v>
      </c>
      <c r="D11" s="204"/>
      <c r="E11" s="204"/>
      <c r="F11" s="204">
        <f>DataFA1!C9</f>
        <v>0.78244889555502373</v>
      </c>
    </row>
    <row r="12" spans="1:6" x14ac:dyDescent="0.25">
      <c r="A12" s="205">
        <v>1918</v>
      </c>
      <c r="B12" s="204"/>
      <c r="C12" s="204">
        <v>0.83841341999999996</v>
      </c>
      <c r="D12" s="204"/>
      <c r="E12" s="204"/>
      <c r="F12" s="204">
        <f>DataFA1!C10</f>
        <v>0.78504868306442177</v>
      </c>
    </row>
    <row r="13" spans="1:6" x14ac:dyDescent="0.25">
      <c r="A13" s="205">
        <v>1919</v>
      </c>
      <c r="B13" s="204"/>
      <c r="C13" s="204">
        <v>0.83334118000000001</v>
      </c>
      <c r="D13" s="204"/>
      <c r="E13" s="204">
        <v>0.88534126281738301</v>
      </c>
      <c r="F13" s="204">
        <f>DataFA1!C11</f>
        <v>0.80016989377008851</v>
      </c>
    </row>
    <row r="14" spans="1:6" x14ac:dyDescent="0.25">
      <c r="A14" s="205">
        <v>1920</v>
      </c>
      <c r="B14" s="204"/>
      <c r="C14" s="204">
        <v>0.82293212000000004</v>
      </c>
      <c r="D14" s="204"/>
      <c r="E14" s="204">
        <v>0.87973846435546899</v>
      </c>
      <c r="F14" s="204">
        <f>DataFA1!C12</f>
        <v>0.78030787810797342</v>
      </c>
    </row>
    <row r="15" spans="1:6" x14ac:dyDescent="0.25">
      <c r="A15" s="205">
        <v>1921</v>
      </c>
      <c r="B15" s="204"/>
      <c r="C15" s="204">
        <v>0.81569588000000004</v>
      </c>
      <c r="D15" s="204"/>
      <c r="E15" s="204">
        <v>0.88178054809570305</v>
      </c>
      <c r="F15" s="204">
        <f>DataFA1!C13</f>
        <v>0.77940102322208393</v>
      </c>
    </row>
    <row r="16" spans="1:6" x14ac:dyDescent="0.25">
      <c r="A16" s="205">
        <v>1922</v>
      </c>
      <c r="B16" s="204"/>
      <c r="C16" s="204">
        <v>0.80957168000000002</v>
      </c>
      <c r="D16" s="204"/>
      <c r="E16" s="204">
        <v>0.88824607849121096</v>
      </c>
      <c r="F16" s="204">
        <f>DataFA1!C14</f>
        <v>0.79178178641033969</v>
      </c>
    </row>
    <row r="17" spans="1:6" x14ac:dyDescent="0.25">
      <c r="A17" s="205">
        <v>1923</v>
      </c>
      <c r="B17" s="204"/>
      <c r="C17" s="204">
        <v>0.80484407999999996</v>
      </c>
      <c r="D17" s="204"/>
      <c r="E17" s="204">
        <v>0.88330375671386696</v>
      </c>
      <c r="F17" s="204">
        <f>DataFA1!C15</f>
        <v>0.79628206214490005</v>
      </c>
    </row>
    <row r="18" spans="1:6" x14ac:dyDescent="0.25">
      <c r="A18" s="205">
        <v>1924</v>
      </c>
      <c r="B18" s="204"/>
      <c r="C18" s="204">
        <v>0.80336010000000002</v>
      </c>
      <c r="D18" s="204"/>
      <c r="E18" s="204">
        <v>0.87929267883300799</v>
      </c>
      <c r="F18" s="204">
        <f>DataFA1!C16</f>
        <v>0.81072375128632002</v>
      </c>
    </row>
    <row r="19" spans="1:6" x14ac:dyDescent="0.25">
      <c r="A19" s="205">
        <v>1925</v>
      </c>
      <c r="B19" s="204"/>
      <c r="C19" s="204">
        <v>0.78683161999999995</v>
      </c>
      <c r="D19" s="204"/>
      <c r="E19" s="204">
        <v>0.88164772033691396</v>
      </c>
      <c r="F19" s="204">
        <f>DataFA1!C17</f>
        <v>0.82153582218243171</v>
      </c>
    </row>
    <row r="20" spans="1:6" x14ac:dyDescent="0.25">
      <c r="A20" s="205">
        <v>1926</v>
      </c>
      <c r="B20" s="204"/>
      <c r="C20" s="204">
        <v>0.78708880999999997</v>
      </c>
      <c r="D20" s="204"/>
      <c r="E20" s="204">
        <v>0.87211715698242198</v>
      </c>
      <c r="F20" s="204">
        <f>DataFA1!C18</f>
        <v>0.83098986463827196</v>
      </c>
    </row>
    <row r="21" spans="1:6" x14ac:dyDescent="0.25">
      <c r="A21" s="205">
        <v>1927</v>
      </c>
      <c r="B21" s="204"/>
      <c r="C21" s="204">
        <v>0.79804896999999997</v>
      </c>
      <c r="D21" s="204"/>
      <c r="E21" s="204">
        <v>0.87982826232910205</v>
      </c>
      <c r="F21" s="204">
        <f>DataFA1!C19</f>
        <v>0.84112373432315368</v>
      </c>
    </row>
    <row r="22" spans="1:6" x14ac:dyDescent="0.25">
      <c r="A22" s="205">
        <v>1928</v>
      </c>
      <c r="B22" s="204"/>
      <c r="C22" s="204"/>
      <c r="D22" s="204"/>
      <c r="E22" s="204">
        <v>0.86682701110839799</v>
      </c>
      <c r="F22" s="204">
        <f>DataFA1!C20</f>
        <v>0.84392606088412903</v>
      </c>
    </row>
    <row r="23" spans="1:6" x14ac:dyDescent="0.25">
      <c r="A23" s="205">
        <v>1929</v>
      </c>
      <c r="B23" s="204"/>
      <c r="C23" s="204">
        <v>0.80265682999999999</v>
      </c>
      <c r="D23" s="204"/>
      <c r="E23" s="204">
        <v>0.87070228576660202</v>
      </c>
      <c r="F23" s="204">
        <f>DataFA1!C21</f>
        <v>0.84332685609070335</v>
      </c>
    </row>
    <row r="24" spans="1:6" x14ac:dyDescent="0.25">
      <c r="A24" s="205">
        <v>1930</v>
      </c>
      <c r="B24" s="204"/>
      <c r="C24" s="204">
        <v>0.80225581000000001</v>
      </c>
      <c r="D24" s="204"/>
      <c r="E24" s="204">
        <v>0.86131057739257799</v>
      </c>
      <c r="F24" s="204">
        <f>DataFA1!C22</f>
        <v>0.84568489735619756</v>
      </c>
    </row>
    <row r="25" spans="1:6" x14ac:dyDescent="0.25">
      <c r="A25" s="205">
        <v>1931</v>
      </c>
      <c r="B25" s="204"/>
      <c r="C25" s="204">
        <v>0.78757292000000001</v>
      </c>
      <c r="D25" s="204"/>
      <c r="E25" s="204">
        <v>0.85807365417480497</v>
      </c>
      <c r="F25" s="204">
        <f>DataFA1!C23</f>
        <v>0.84304308069180001</v>
      </c>
    </row>
    <row r="26" spans="1:6" x14ac:dyDescent="0.25">
      <c r="A26" s="205">
        <v>1932</v>
      </c>
      <c r="B26" s="204"/>
      <c r="C26" s="204">
        <v>0.7796554</v>
      </c>
      <c r="D26" s="204"/>
      <c r="E26" s="204">
        <v>0.85741775512695295</v>
      </c>
      <c r="F26" s="204">
        <f>DataFA1!C24</f>
        <v>0.84740949035896274</v>
      </c>
    </row>
    <row r="27" spans="1:6" x14ac:dyDescent="0.25">
      <c r="A27" s="205">
        <v>1933</v>
      </c>
      <c r="B27" s="204"/>
      <c r="C27" s="204">
        <v>0.78115528999999995</v>
      </c>
      <c r="D27" s="204"/>
      <c r="E27" s="204">
        <v>0.864070663452148</v>
      </c>
      <c r="F27" s="204">
        <f>DataFA1!C25</f>
        <v>0.84561273966617734</v>
      </c>
    </row>
    <row r="28" spans="1:6" x14ac:dyDescent="0.25">
      <c r="A28" s="205">
        <v>1934</v>
      </c>
      <c r="B28" s="204"/>
      <c r="C28" s="204"/>
      <c r="D28" s="204"/>
      <c r="E28" s="204">
        <v>0.861165924072266</v>
      </c>
      <c r="F28" s="204">
        <f>DataFA1!C26</f>
        <v>0.8297523398793023</v>
      </c>
    </row>
    <row r="29" spans="1:6" x14ac:dyDescent="0.25">
      <c r="A29" s="205">
        <v>1935</v>
      </c>
      <c r="B29" s="204"/>
      <c r="C29" s="204">
        <v>0.77223933</v>
      </c>
      <c r="D29" s="204"/>
      <c r="E29" s="204">
        <v>0.85872962951660203</v>
      </c>
      <c r="F29" s="204">
        <f>DataFA1!C27</f>
        <v>0.81621066919005181</v>
      </c>
    </row>
    <row r="30" spans="1:6" x14ac:dyDescent="0.25">
      <c r="A30" s="205">
        <v>1936</v>
      </c>
      <c r="B30" s="204"/>
      <c r="C30" s="204">
        <v>0.76686728000000004</v>
      </c>
      <c r="D30" s="204"/>
      <c r="E30" s="204">
        <v>0.85163200378418003</v>
      </c>
      <c r="F30" s="204">
        <f>DataFA1!C28</f>
        <v>0.8212805928473188</v>
      </c>
    </row>
    <row r="31" spans="1:6" x14ac:dyDescent="0.25">
      <c r="A31" s="205">
        <v>1937</v>
      </c>
      <c r="B31" s="204"/>
      <c r="C31" s="204">
        <v>0.76381259999999995</v>
      </c>
      <c r="D31" s="204"/>
      <c r="E31" s="204">
        <v>0.85470039367675799</v>
      </c>
      <c r="F31" s="204">
        <f>DataFA1!C29</f>
        <v>0.80234335189355144</v>
      </c>
    </row>
    <row r="32" spans="1:6" x14ac:dyDescent="0.25">
      <c r="A32" s="205">
        <v>1938</v>
      </c>
      <c r="B32" s="204"/>
      <c r="C32" s="204">
        <v>0.74733388000000001</v>
      </c>
      <c r="D32" s="204"/>
      <c r="E32" s="204">
        <v>0.85012535095214803</v>
      </c>
      <c r="F32" s="204">
        <f>DataFA1!C30</f>
        <v>0.7990102874658962</v>
      </c>
    </row>
    <row r="33" spans="1:6" x14ac:dyDescent="0.25">
      <c r="A33" s="205">
        <v>1939</v>
      </c>
      <c r="B33" s="204"/>
      <c r="C33" s="204">
        <v>0.75572771000000005</v>
      </c>
      <c r="D33" s="204"/>
      <c r="E33" s="204">
        <v>0.84289375305175795</v>
      </c>
      <c r="F33" s="204">
        <f>DataFA1!C31</f>
        <v>0.80218109841732721</v>
      </c>
    </row>
    <row r="34" spans="1:6" x14ac:dyDescent="0.25">
      <c r="A34" s="205">
        <v>1940</v>
      </c>
      <c r="B34" s="204"/>
      <c r="C34" s="204">
        <v>0.72407991000000005</v>
      </c>
      <c r="D34" s="204"/>
      <c r="E34" s="204">
        <v>0.83811492919921904</v>
      </c>
      <c r="F34" s="204">
        <f>DataFA1!C32</f>
        <v>0.77093792491429536</v>
      </c>
    </row>
    <row r="35" spans="1:6" x14ac:dyDescent="0.25">
      <c r="A35" s="205">
        <v>1941</v>
      </c>
      <c r="B35" s="204"/>
      <c r="C35" s="204">
        <v>0.73235296999999999</v>
      </c>
      <c r="D35" s="204"/>
      <c r="E35" s="204">
        <v>0.82855720520019505</v>
      </c>
      <c r="F35" s="204">
        <f>DataFA1!C33</f>
        <v>0.74630529078992225</v>
      </c>
    </row>
    <row r="36" spans="1:6" x14ac:dyDescent="0.25">
      <c r="A36" s="205">
        <v>1942</v>
      </c>
      <c r="B36" s="204"/>
      <c r="C36" s="204">
        <v>0.74343872</v>
      </c>
      <c r="D36" s="204"/>
      <c r="E36" s="204"/>
      <c r="F36" s="204">
        <f>DataFA1!C34</f>
        <v>0.72851664304982133</v>
      </c>
    </row>
    <row r="37" spans="1:6" x14ac:dyDescent="0.25">
      <c r="A37" s="205">
        <v>1943</v>
      </c>
      <c r="B37" s="204"/>
      <c r="C37" s="204">
        <v>0.76392221000000005</v>
      </c>
      <c r="D37" s="204"/>
      <c r="E37" s="204"/>
      <c r="F37" s="204">
        <f>DataFA1!C35</f>
        <v>0.73314775139694344</v>
      </c>
    </row>
    <row r="38" spans="1:6" x14ac:dyDescent="0.25">
      <c r="A38" s="205">
        <v>1944</v>
      </c>
      <c r="B38" s="204"/>
      <c r="C38" s="204">
        <v>0.75842827999999995</v>
      </c>
      <c r="D38" s="204"/>
      <c r="E38" s="204"/>
      <c r="F38" s="204">
        <f>DataFA1!C36</f>
        <v>0.71029270009196577</v>
      </c>
    </row>
    <row r="39" spans="1:6" x14ac:dyDescent="0.25">
      <c r="A39" s="205">
        <v>1945</v>
      </c>
      <c r="B39" s="204"/>
      <c r="C39" s="204">
        <v>0.73745543000000002</v>
      </c>
      <c r="D39" s="204"/>
      <c r="E39" s="204"/>
      <c r="F39" s="204">
        <f>DataFA1!C37</f>
        <v>0.71718251292056734</v>
      </c>
    </row>
    <row r="40" spans="1:6" x14ac:dyDescent="0.25">
      <c r="A40" s="205">
        <v>1946</v>
      </c>
      <c r="B40" s="204"/>
      <c r="C40" s="204">
        <v>0.69750392000000005</v>
      </c>
      <c r="D40" s="204"/>
      <c r="E40" s="204">
        <v>0.83511634826660197</v>
      </c>
      <c r="F40" s="204">
        <f>DataFA1!C38</f>
        <v>0.71469060412653518</v>
      </c>
    </row>
    <row r="41" spans="1:6" x14ac:dyDescent="0.25">
      <c r="A41" s="205">
        <v>1947</v>
      </c>
      <c r="B41" s="204"/>
      <c r="C41" s="204">
        <v>0.68819582000000001</v>
      </c>
      <c r="D41" s="204"/>
      <c r="E41" s="204">
        <v>0.829775314331055</v>
      </c>
      <c r="F41" s="204">
        <f>DataFA1!C39</f>
        <v>0.7007294235166498</v>
      </c>
    </row>
    <row r="42" spans="1:6" x14ac:dyDescent="0.25">
      <c r="A42" s="205">
        <v>1948</v>
      </c>
      <c r="B42" s="204"/>
      <c r="C42" s="204">
        <v>0.69914359000000004</v>
      </c>
      <c r="D42" s="204"/>
      <c r="E42" s="204">
        <v>0.83099349975585901</v>
      </c>
      <c r="F42" s="204">
        <f>DataFA1!C40</f>
        <v>0.6863031744648036</v>
      </c>
    </row>
    <row r="43" spans="1:6" x14ac:dyDescent="0.25">
      <c r="A43" s="205">
        <v>1949</v>
      </c>
      <c r="B43" s="204"/>
      <c r="C43" s="204">
        <v>0.71519737999999999</v>
      </c>
      <c r="D43" s="204"/>
      <c r="E43" s="204">
        <v>0.81768768310546902</v>
      </c>
      <c r="F43" s="204">
        <f>DataFA1!C41</f>
        <v>0.67829675319910976</v>
      </c>
    </row>
    <row r="44" spans="1:6" x14ac:dyDescent="0.25">
      <c r="A44" s="205">
        <v>1950</v>
      </c>
      <c r="B44" s="204"/>
      <c r="C44" s="204">
        <v>0.72239666999999996</v>
      </c>
      <c r="D44" s="204"/>
      <c r="E44" s="204">
        <v>0.79941551208496098</v>
      </c>
      <c r="F44" s="204">
        <f>DataFA1!C42</f>
        <v>0.68210856189576607</v>
      </c>
    </row>
    <row r="45" spans="1:6" x14ac:dyDescent="0.25">
      <c r="A45" s="205">
        <v>1951</v>
      </c>
      <c r="B45" s="204"/>
      <c r="C45" s="204">
        <v>0.69978081999999997</v>
      </c>
      <c r="D45" s="204"/>
      <c r="E45" s="204">
        <v>0.78301742553710896</v>
      </c>
      <c r="F45" s="204">
        <f>DataFA1!C43</f>
        <v>0.68222268350374027</v>
      </c>
    </row>
    <row r="46" spans="1:6" x14ac:dyDescent="0.25">
      <c r="A46" s="205">
        <v>1952</v>
      </c>
      <c r="B46" s="204"/>
      <c r="C46" s="204">
        <v>0.72326051999999996</v>
      </c>
      <c r="D46" s="204"/>
      <c r="E46" s="204">
        <v>0.77486534118652295</v>
      </c>
      <c r="F46" s="204">
        <f>DataFA1!C44</f>
        <v>0.679047850407131</v>
      </c>
    </row>
    <row r="47" spans="1:6" x14ac:dyDescent="0.25">
      <c r="A47" s="205">
        <v>1953</v>
      </c>
      <c r="B47" s="204"/>
      <c r="C47" s="204">
        <v>0.72844237000000001</v>
      </c>
      <c r="D47" s="204"/>
      <c r="E47" s="204">
        <v>0.76933677673339795</v>
      </c>
      <c r="F47" s="204">
        <f>DataFA1!C45</f>
        <v>0.67233994947518694</v>
      </c>
    </row>
    <row r="48" spans="1:6" x14ac:dyDescent="0.25">
      <c r="A48" s="205">
        <v>1954</v>
      </c>
      <c r="B48" s="204"/>
      <c r="C48" s="204">
        <v>0.70854229000000002</v>
      </c>
      <c r="D48" s="204"/>
      <c r="E48" s="204">
        <v>0.76624458312988297</v>
      </c>
      <c r="F48" s="204">
        <f>DataFA1!C46</f>
        <v>0.6770424293425148</v>
      </c>
    </row>
    <row r="49" spans="1:6" x14ac:dyDescent="0.25">
      <c r="A49" s="205">
        <v>1955</v>
      </c>
      <c r="B49" s="204"/>
      <c r="C49" s="204">
        <v>0.70573311999999999</v>
      </c>
      <c r="D49" s="204"/>
      <c r="E49" s="204">
        <v>0.75321983337402298</v>
      </c>
      <c r="F49" s="204">
        <f>DataFA1!C47</f>
        <v>0.68110192729898378</v>
      </c>
    </row>
    <row r="50" spans="1:6" x14ac:dyDescent="0.25">
      <c r="A50" s="205">
        <v>1956</v>
      </c>
      <c r="B50" s="204"/>
      <c r="C50" s="204">
        <v>0.69950873000000002</v>
      </c>
      <c r="D50" s="204"/>
      <c r="E50" s="204">
        <v>0.73953918457031298</v>
      </c>
      <c r="F50" s="204">
        <f>DataFA1!C48</f>
        <v>0.68518240911539019</v>
      </c>
    </row>
    <row r="51" spans="1:6" x14ac:dyDescent="0.25">
      <c r="A51" s="205">
        <v>1957</v>
      </c>
      <c r="B51" s="204"/>
      <c r="C51" s="204">
        <v>0.70624231999999998</v>
      </c>
      <c r="D51" s="204"/>
      <c r="E51" s="204">
        <v>0.72417190551757804</v>
      </c>
      <c r="F51" s="204">
        <f>DataFA1!C49</f>
        <v>0.68896555412047689</v>
      </c>
    </row>
    <row r="52" spans="1:6" x14ac:dyDescent="0.25">
      <c r="A52" s="205">
        <v>1958</v>
      </c>
      <c r="B52" s="204"/>
      <c r="C52" s="204">
        <v>0.69166218999999995</v>
      </c>
      <c r="D52" s="204"/>
      <c r="E52" s="204">
        <v>0.72042373657226599</v>
      </c>
      <c r="F52" s="204">
        <f>DataFA1!C50</f>
        <v>0.68784129832569807</v>
      </c>
    </row>
    <row r="53" spans="1:6" x14ac:dyDescent="0.25">
      <c r="A53" s="205">
        <v>1959</v>
      </c>
      <c r="B53" s="204"/>
      <c r="C53" s="204">
        <v>0.70720601000000005</v>
      </c>
      <c r="D53" s="204"/>
      <c r="E53" s="204">
        <v>0.71639450073242195</v>
      </c>
      <c r="F53" s="204">
        <f>DataFA1!C51</f>
        <v>0.69543699600136188</v>
      </c>
    </row>
    <row r="54" spans="1:6" x14ac:dyDescent="0.25">
      <c r="A54" s="205">
        <v>1960</v>
      </c>
      <c r="B54" s="204"/>
      <c r="C54" s="204">
        <v>0.71097142000000002</v>
      </c>
      <c r="D54" s="204"/>
      <c r="E54" s="204">
        <v>0.70541389465332005</v>
      </c>
      <c r="F54" s="204">
        <f>DataFA1!C52</f>
        <v>0.69835891649918069</v>
      </c>
    </row>
    <row r="55" spans="1:6" x14ac:dyDescent="0.25">
      <c r="A55" s="205">
        <v>1961</v>
      </c>
      <c r="B55" s="204"/>
      <c r="C55" s="204"/>
      <c r="D55" s="204"/>
      <c r="E55" s="204">
        <v>0.69359962463378899</v>
      </c>
      <c r="F55" s="204">
        <f>DataFA1!C53</f>
        <v>0.70060072853624555</v>
      </c>
    </row>
    <row r="56" spans="1:6" x14ac:dyDescent="0.25">
      <c r="A56" s="205">
        <v>1962</v>
      </c>
      <c r="B56" s="204"/>
      <c r="C56" s="204">
        <v>0.70599358999999995</v>
      </c>
      <c r="D56" s="204"/>
      <c r="E56" s="204">
        <v>0.67349678039550798</v>
      </c>
      <c r="F56" s="204">
        <f>DataFA1!C54</f>
        <v>0.70635253190994296</v>
      </c>
    </row>
    <row r="57" spans="1:6" x14ac:dyDescent="0.25">
      <c r="A57" s="205">
        <v>1963</v>
      </c>
      <c r="B57" s="204"/>
      <c r="C57" s="204"/>
      <c r="D57" s="204"/>
      <c r="E57" s="204">
        <v>0.67945976257324203</v>
      </c>
      <c r="F57" s="204">
        <f>DataFA1!C55</f>
        <v>0.70526880025863647</v>
      </c>
    </row>
    <row r="58" spans="1:6" x14ac:dyDescent="0.25">
      <c r="A58" s="205">
        <v>1964</v>
      </c>
      <c r="B58" s="204"/>
      <c r="C58" s="204">
        <v>0.72894281000000005</v>
      </c>
      <c r="D58" s="204"/>
      <c r="E58" s="204">
        <v>0.68493743896484405</v>
      </c>
      <c r="F58" s="204">
        <f>DataFA1!C56</f>
        <v>0.70418506860732999</v>
      </c>
    </row>
    <row r="59" spans="1:6" x14ac:dyDescent="0.25">
      <c r="A59" s="205">
        <v>1965</v>
      </c>
      <c r="B59" s="204"/>
      <c r="C59" s="204">
        <v>0.71577018000000003</v>
      </c>
      <c r="D59" s="204"/>
      <c r="E59" s="204">
        <v>0.68159248352050805</v>
      </c>
      <c r="F59" s="204">
        <f>DataFA1!C57</f>
        <v>0.69842576980590787</v>
      </c>
    </row>
    <row r="60" spans="1:6" x14ac:dyDescent="0.25">
      <c r="A60" s="205">
        <v>1966</v>
      </c>
      <c r="B60" s="204"/>
      <c r="C60" s="204">
        <v>0.69428778000000002</v>
      </c>
      <c r="D60" s="204"/>
      <c r="E60" s="204">
        <v>0.66289489746093799</v>
      </c>
      <c r="F60" s="204">
        <f>DataFA1!C58</f>
        <v>0.69266647100448597</v>
      </c>
    </row>
    <row r="61" spans="1:6" x14ac:dyDescent="0.25">
      <c r="A61" s="205">
        <v>1967</v>
      </c>
      <c r="B61" s="204"/>
      <c r="C61" s="204">
        <v>0.67285490000000003</v>
      </c>
      <c r="D61" s="204"/>
      <c r="E61" s="204">
        <v>0.66712905883789098</v>
      </c>
      <c r="F61" s="204">
        <f>DataFA1!C59</f>
        <v>0.68819208443164825</v>
      </c>
    </row>
    <row r="62" spans="1:6" x14ac:dyDescent="0.25">
      <c r="A62" s="205">
        <v>1968</v>
      </c>
      <c r="B62" s="204"/>
      <c r="C62" s="204">
        <v>0.62462388999999996</v>
      </c>
      <c r="D62" s="204"/>
      <c r="E62" s="204">
        <v>0.67358558654785206</v>
      </c>
      <c r="F62" s="204">
        <f>DataFA1!C60</f>
        <v>0.68873805180192027</v>
      </c>
    </row>
    <row r="63" spans="1:6" x14ac:dyDescent="0.25">
      <c r="A63" s="205">
        <v>1969</v>
      </c>
      <c r="B63" s="204"/>
      <c r="C63" s="204">
        <v>0.58759450999999996</v>
      </c>
      <c r="D63" s="204"/>
      <c r="E63" s="204">
        <v>0.64605384826660195</v>
      </c>
      <c r="F63" s="204">
        <f>DataFA1!C61</f>
        <v>0.68108394835144292</v>
      </c>
    </row>
    <row r="64" spans="1:6" x14ac:dyDescent="0.25">
      <c r="A64" s="205">
        <v>1970</v>
      </c>
      <c r="B64" s="204"/>
      <c r="C64" s="204">
        <v>0.58164912000000002</v>
      </c>
      <c r="D64" s="204"/>
      <c r="E64" s="204">
        <v>0.64461517333984397</v>
      </c>
      <c r="F64" s="204">
        <f>DataFA1!C62</f>
        <v>0.68337219231761981</v>
      </c>
    </row>
    <row r="65" spans="1:6" x14ac:dyDescent="0.25">
      <c r="A65" s="205">
        <v>1971</v>
      </c>
      <c r="B65" s="204"/>
      <c r="C65" s="204">
        <v>0.57295191000000001</v>
      </c>
      <c r="D65" s="204"/>
      <c r="E65" s="204">
        <v>0.63398857116699203</v>
      </c>
      <c r="F65" s="204">
        <f>DataFA1!C63</f>
        <v>0.67701518355170232</v>
      </c>
    </row>
    <row r="66" spans="1:6" x14ac:dyDescent="0.25">
      <c r="A66" s="205">
        <v>1972</v>
      </c>
      <c r="B66" s="204"/>
      <c r="C66" s="204">
        <v>0.57104421000000005</v>
      </c>
      <c r="D66" s="204"/>
      <c r="E66" s="204">
        <v>0.65987777709960904</v>
      </c>
      <c r="F66" s="204">
        <f>DataFA1!C64</f>
        <v>0.67645290448854212</v>
      </c>
    </row>
    <row r="67" spans="1:6" x14ac:dyDescent="0.25">
      <c r="A67" s="205">
        <v>1973</v>
      </c>
      <c r="B67" s="204"/>
      <c r="C67" s="204">
        <v>0.56873631000000002</v>
      </c>
      <c r="D67" s="204"/>
      <c r="E67" s="204">
        <v>0.63403190612793003</v>
      </c>
      <c r="F67" s="204">
        <f>DataFA1!C65</f>
        <v>0.66858106095241943</v>
      </c>
    </row>
    <row r="68" spans="1:6" x14ac:dyDescent="0.25">
      <c r="A68" s="205">
        <v>1974</v>
      </c>
      <c r="B68" s="204"/>
      <c r="C68" s="204">
        <v>0.55738418999999995</v>
      </c>
      <c r="D68" s="204"/>
      <c r="E68" s="204">
        <v>0.61041164398193404</v>
      </c>
      <c r="F68" s="204">
        <f>DataFA1!C66</f>
        <v>0.66298985292178236</v>
      </c>
    </row>
    <row r="69" spans="1:6" x14ac:dyDescent="0.25">
      <c r="A69" s="205">
        <v>1975</v>
      </c>
      <c r="B69" s="204"/>
      <c r="C69" s="204">
        <v>0.54928940999999998</v>
      </c>
      <c r="D69" s="204"/>
      <c r="E69" s="204">
        <v>0.586549034118652</v>
      </c>
      <c r="F69" s="204">
        <f>DataFA1!C67</f>
        <v>0.65878699672634866</v>
      </c>
    </row>
    <row r="70" spans="1:6" x14ac:dyDescent="0.25">
      <c r="A70" s="205">
        <v>1976</v>
      </c>
      <c r="B70" s="204"/>
      <c r="C70" s="204">
        <v>0.54128361000000003</v>
      </c>
      <c r="D70" s="204"/>
      <c r="E70" s="204">
        <v>0.60951808929443396</v>
      </c>
      <c r="F70" s="204">
        <f>DataFA1!C68</f>
        <v>0.6505420765589065</v>
      </c>
    </row>
    <row r="71" spans="1:6" x14ac:dyDescent="0.25">
      <c r="A71" s="205">
        <v>1977</v>
      </c>
      <c r="B71" s="204"/>
      <c r="C71" s="204">
        <v>0.53241466999999998</v>
      </c>
      <c r="D71" s="204"/>
      <c r="E71" s="204">
        <v>0.57665588378906296</v>
      </c>
      <c r="F71" s="204">
        <f>DataFA1!C69</f>
        <v>0.6470428099560338</v>
      </c>
    </row>
    <row r="72" spans="1:6" x14ac:dyDescent="0.25">
      <c r="A72" s="205">
        <v>1978</v>
      </c>
      <c r="B72" s="204"/>
      <c r="C72" s="204">
        <v>0.52465581999999999</v>
      </c>
      <c r="D72" s="204"/>
      <c r="E72" s="204">
        <v>0.58840881347656204</v>
      </c>
      <c r="F72" s="204">
        <f>DataFA1!C70</f>
        <v>0.63904897844611608</v>
      </c>
    </row>
    <row r="73" spans="1:6" x14ac:dyDescent="0.25">
      <c r="A73" s="205">
        <v>1979</v>
      </c>
      <c r="B73" s="204"/>
      <c r="C73" s="204">
        <v>0.51912581999999996</v>
      </c>
      <c r="D73" s="204"/>
      <c r="E73" s="204">
        <v>0.54024837493896505</v>
      </c>
      <c r="F73" s="204">
        <f>DataFA1!C71</f>
        <v>0.64475703239440896</v>
      </c>
    </row>
    <row r="74" spans="1:6" x14ac:dyDescent="0.25">
      <c r="A74" s="205">
        <v>1980</v>
      </c>
      <c r="B74" s="204"/>
      <c r="C74" s="204">
        <v>0.51645779999999997</v>
      </c>
      <c r="D74" s="204"/>
      <c r="E74" s="204">
        <v>0.521030158996582</v>
      </c>
      <c r="F74" s="204">
        <f>DataFA1!C72</f>
        <v>0.64208322763443004</v>
      </c>
    </row>
    <row r="75" spans="1:6" x14ac:dyDescent="0.25">
      <c r="A75" s="205">
        <v>1981</v>
      </c>
      <c r="B75" s="204"/>
      <c r="C75" s="204">
        <v>0.50909048000000001</v>
      </c>
      <c r="D75" s="204"/>
      <c r="E75" s="204">
        <v>0.53165088653564496</v>
      </c>
      <c r="F75" s="204">
        <f>DataFA1!C73</f>
        <v>0.63910341262817405</v>
      </c>
    </row>
    <row r="76" spans="1:6" x14ac:dyDescent="0.25">
      <c r="A76" s="205">
        <v>1982</v>
      </c>
      <c r="B76" s="204"/>
      <c r="C76" s="204">
        <v>0.50245392</v>
      </c>
      <c r="D76" s="204"/>
      <c r="E76" s="204">
        <v>0.51228263854980505</v>
      </c>
      <c r="F76" s="204">
        <f>DataFA1!C74</f>
        <v>0.62872755527496305</v>
      </c>
    </row>
    <row r="77" spans="1:6" x14ac:dyDescent="0.25">
      <c r="A77" s="205">
        <v>1983</v>
      </c>
      <c r="B77" s="204"/>
      <c r="C77" s="204">
        <v>0.50010191999999998</v>
      </c>
      <c r="D77" s="204"/>
      <c r="E77" s="204">
        <v>0.506638832092285</v>
      </c>
      <c r="F77" s="204">
        <f>DataFA1!C75</f>
        <v>0.61929285526275601</v>
      </c>
    </row>
    <row r="78" spans="1:6" x14ac:dyDescent="0.25">
      <c r="A78" s="205">
        <v>1984</v>
      </c>
      <c r="B78" s="204"/>
      <c r="C78" s="204">
        <v>0.49975359000000003</v>
      </c>
      <c r="D78" s="204"/>
      <c r="E78" s="204">
        <v>0.46705844879150399</v>
      </c>
      <c r="F78" s="204">
        <f>DataFA1!C76</f>
        <v>0.61374610662460305</v>
      </c>
    </row>
    <row r="79" spans="1:6" x14ac:dyDescent="0.25">
      <c r="A79" s="205">
        <v>1985</v>
      </c>
      <c r="B79" s="204"/>
      <c r="C79" s="204">
        <v>0.50137149999999997</v>
      </c>
      <c r="D79" s="204"/>
      <c r="E79" s="204">
        <v>0.48681293487548799</v>
      </c>
      <c r="F79" s="204">
        <f>DataFA1!C77</f>
        <v>0.60795152187347401</v>
      </c>
    </row>
    <row r="80" spans="1:6" x14ac:dyDescent="0.25">
      <c r="A80" s="205">
        <v>1986</v>
      </c>
      <c r="B80" s="204"/>
      <c r="C80" s="204">
        <v>0.50565808999999995</v>
      </c>
      <c r="D80" s="204"/>
      <c r="E80" s="204">
        <v>0.48824001312255899</v>
      </c>
      <c r="F80" s="204">
        <f>DataFA1!C78</f>
        <v>0.60649698972702004</v>
      </c>
    </row>
    <row r="81" spans="1:6" x14ac:dyDescent="0.25">
      <c r="A81" s="205">
        <v>1987</v>
      </c>
      <c r="B81" s="204"/>
      <c r="C81" s="204">
        <v>0.50498860999999995</v>
      </c>
      <c r="D81" s="204"/>
      <c r="E81" s="204">
        <v>0.50358818054199195</v>
      </c>
      <c r="F81" s="204">
        <f>DataFA1!C79</f>
        <v>0.61578154563903797</v>
      </c>
    </row>
    <row r="82" spans="1:6" x14ac:dyDescent="0.25">
      <c r="A82" s="205">
        <v>1988</v>
      </c>
      <c r="B82" s="204"/>
      <c r="C82" s="204">
        <v>0.50490056999999999</v>
      </c>
      <c r="D82" s="204"/>
      <c r="E82" s="204">
        <v>0.48185375213623</v>
      </c>
      <c r="F82" s="204">
        <f>DataFA1!C80</f>
        <v>0.62737607955932595</v>
      </c>
    </row>
    <row r="83" spans="1:6" x14ac:dyDescent="0.25">
      <c r="A83" s="205">
        <v>1989</v>
      </c>
      <c r="B83" s="204"/>
      <c r="C83" s="204">
        <v>0.50755841000000002</v>
      </c>
      <c r="D83" s="204"/>
      <c r="E83" s="204">
        <v>0.48526416778564502</v>
      </c>
      <c r="F83" s="204">
        <f>DataFA1!C81</f>
        <v>0.62700736522674605</v>
      </c>
    </row>
    <row r="84" spans="1:6" x14ac:dyDescent="0.25">
      <c r="A84" s="205">
        <v>1990</v>
      </c>
      <c r="B84" s="204"/>
      <c r="C84" s="204">
        <v>0.50271708000000004</v>
      </c>
      <c r="D84" s="204"/>
      <c r="E84" s="204">
        <v>0.45985729217529298</v>
      </c>
      <c r="F84" s="204">
        <f>DataFA1!C82</f>
        <v>0.62882995605468806</v>
      </c>
    </row>
    <row r="85" spans="1:6" x14ac:dyDescent="0.25">
      <c r="A85" s="205">
        <v>1991</v>
      </c>
      <c r="B85" s="204"/>
      <c r="C85" s="204">
        <v>0.50654237999999996</v>
      </c>
      <c r="D85" s="204"/>
      <c r="E85" s="204">
        <v>0.45589118957519498</v>
      </c>
      <c r="F85" s="204">
        <f>DataFA1!C83</f>
        <v>0.62743532657623302</v>
      </c>
    </row>
    <row r="86" spans="1:6" x14ac:dyDescent="0.25">
      <c r="A86" s="205">
        <v>1992</v>
      </c>
      <c r="B86" s="204"/>
      <c r="C86" s="204">
        <v>0.51005297999999999</v>
      </c>
      <c r="D86" s="204"/>
      <c r="E86" s="204">
        <v>0.47995822906494101</v>
      </c>
      <c r="F86" s="204">
        <f>DataFA1!C84</f>
        <v>0.6425361633300779</v>
      </c>
    </row>
    <row r="87" spans="1:6" x14ac:dyDescent="0.25">
      <c r="A87" s="205">
        <v>1993</v>
      </c>
      <c r="B87" s="204"/>
      <c r="C87" s="204">
        <v>0.51213211000000003</v>
      </c>
      <c r="D87" s="204"/>
      <c r="E87" s="204">
        <v>0.498296165466309</v>
      </c>
      <c r="F87" s="204">
        <f>DataFA1!C85</f>
        <v>0.64571458101272594</v>
      </c>
    </row>
    <row r="88" spans="1:6" x14ac:dyDescent="0.25">
      <c r="A88" s="205">
        <v>1994</v>
      </c>
      <c r="B88" s="204"/>
      <c r="C88" s="204">
        <v>0.51199359</v>
      </c>
      <c r="D88" s="204"/>
      <c r="E88" s="204">
        <v>0.49545337677001999</v>
      </c>
      <c r="F88" s="204">
        <f>DataFA1!C86</f>
        <v>0.64633065462112405</v>
      </c>
    </row>
    <row r="89" spans="1:6" x14ac:dyDescent="0.25">
      <c r="A89" s="205">
        <v>1995</v>
      </c>
      <c r="B89" s="204">
        <v>0.40810629729999998</v>
      </c>
      <c r="C89" s="204">
        <v>0.51116651000000002</v>
      </c>
      <c r="D89" s="204">
        <v>0.52553659793920804</v>
      </c>
      <c r="E89" s="204">
        <v>0.46916976928710902</v>
      </c>
      <c r="F89" s="204">
        <f>DataFA1!C87</f>
        <v>0.650016129016876</v>
      </c>
    </row>
    <row r="90" spans="1:6" x14ac:dyDescent="0.25">
      <c r="A90" s="205">
        <v>1996</v>
      </c>
      <c r="B90" s="204">
        <v>0.430038482</v>
      </c>
      <c r="C90" s="204">
        <v>0.54006927999999998</v>
      </c>
      <c r="D90" s="204">
        <v>0.54409099649637904</v>
      </c>
      <c r="E90" s="204">
        <v>0.48378795623779303</v>
      </c>
      <c r="F90" s="204">
        <f>DataFA1!C88</f>
        <v>0.65442448854446411</v>
      </c>
    </row>
    <row r="91" spans="1:6" x14ac:dyDescent="0.25">
      <c r="A91" s="205">
        <v>1997</v>
      </c>
      <c r="B91" s="204">
        <v>0.44641423229999999</v>
      </c>
      <c r="C91" s="204">
        <v>0.55238478999999996</v>
      </c>
      <c r="D91" s="204">
        <v>0.59565450181253299</v>
      </c>
      <c r="E91" s="204">
        <v>0.515730209350586</v>
      </c>
      <c r="F91" s="204">
        <f>DataFA1!C89</f>
        <v>0.65985316038131714</v>
      </c>
    </row>
    <row r="92" spans="1:6" x14ac:dyDescent="0.25">
      <c r="A92" s="205">
        <v>1998</v>
      </c>
      <c r="B92" s="204">
        <v>0.45910784599999999</v>
      </c>
      <c r="C92" s="204">
        <v>0.56328427999999997</v>
      </c>
      <c r="D92" s="204">
        <v>0.62404166487976898</v>
      </c>
      <c r="E92" s="204">
        <v>0.51886837005615205</v>
      </c>
      <c r="F92" s="204">
        <f>DataFA1!C90</f>
        <v>0.66802811622619596</v>
      </c>
    </row>
    <row r="93" spans="1:6" x14ac:dyDescent="0.25">
      <c r="A93" s="205">
        <v>1999</v>
      </c>
      <c r="B93" s="204">
        <v>0.469235599</v>
      </c>
      <c r="C93" s="204">
        <v>0.56875861000000005</v>
      </c>
      <c r="D93" s="204">
        <v>0.657416204921901</v>
      </c>
      <c r="E93" s="204">
        <v>0.50071971893310596</v>
      </c>
      <c r="F93" s="204">
        <f>DataFA1!C91</f>
        <v>0.670313000679016</v>
      </c>
    </row>
    <row r="94" spans="1:6" x14ac:dyDescent="0.25">
      <c r="A94" s="205">
        <v>2000</v>
      </c>
      <c r="B94" s="204">
        <v>0.47750416400000001</v>
      </c>
      <c r="C94" s="204">
        <v>0.57056247999999998</v>
      </c>
      <c r="D94" s="204">
        <v>0.64647481730207801</v>
      </c>
      <c r="E94" s="204">
        <v>0.50555076599121096</v>
      </c>
      <c r="F94" s="204">
        <f>DataFA1!C92</f>
        <v>0.67375773191451993</v>
      </c>
    </row>
    <row r="95" spans="1:6" x14ac:dyDescent="0.25">
      <c r="A95" s="205">
        <v>2001</v>
      </c>
      <c r="B95" s="204">
        <v>0.4843823612</v>
      </c>
      <c r="C95" s="204">
        <v>0.56108272000000003</v>
      </c>
      <c r="D95" s="204">
        <v>0.66741356486454595</v>
      </c>
      <c r="E95" s="204">
        <v>0.50239955902099598</v>
      </c>
      <c r="F95" s="204">
        <f>DataFA1!C93</f>
        <v>0.66447401046752907</v>
      </c>
    </row>
    <row r="96" spans="1:6" x14ac:dyDescent="0.25">
      <c r="A96" s="205">
        <v>2002</v>
      </c>
      <c r="B96" s="204">
        <v>0.49019375440000001</v>
      </c>
      <c r="C96" s="204">
        <v>0.54605693</v>
      </c>
      <c r="D96" s="204">
        <v>0.64301335974596396</v>
      </c>
      <c r="E96" s="204">
        <v>0.508456230163574</v>
      </c>
      <c r="F96" s="204">
        <f>DataFA1!C94</f>
        <v>0.66348350048065186</v>
      </c>
    </row>
    <row r="97" spans="1:6" x14ac:dyDescent="0.25">
      <c r="A97" s="205">
        <v>2003</v>
      </c>
      <c r="B97" s="204">
        <v>0.49029678110000002</v>
      </c>
      <c r="C97" s="204">
        <v>0.53840887999999998</v>
      </c>
      <c r="D97" s="204">
        <v>0.66709019104018796</v>
      </c>
      <c r="E97" s="204">
        <v>0.50255298614501998</v>
      </c>
      <c r="F97" s="204">
        <f>DataFA1!C95</f>
        <v>0.66558730602264393</v>
      </c>
    </row>
    <row r="98" spans="1:6" x14ac:dyDescent="0.25">
      <c r="A98" s="205">
        <v>2004</v>
      </c>
      <c r="B98" s="204">
        <v>0.50614482159999996</v>
      </c>
      <c r="C98" s="204">
        <v>0.52969909000000004</v>
      </c>
      <c r="D98" s="204">
        <v>0.67024151468649495</v>
      </c>
      <c r="E98" s="204"/>
      <c r="F98" s="204">
        <f>DataFA1!C96</f>
        <v>0.67369800806045499</v>
      </c>
    </row>
    <row r="99" spans="1:6" x14ac:dyDescent="0.25">
      <c r="A99" s="205">
        <v>2005</v>
      </c>
      <c r="B99" s="204">
        <v>0.52294331790000004</v>
      </c>
      <c r="C99" s="204">
        <v>0.52372819000000004</v>
      </c>
      <c r="D99" s="204">
        <v>0.65711611858569097</v>
      </c>
      <c r="E99" s="204">
        <v>0.51189144134521503</v>
      </c>
      <c r="F99" s="204">
        <f>DataFA1!C97</f>
        <v>0.67417842149734508</v>
      </c>
    </row>
    <row r="100" spans="1:6" x14ac:dyDescent="0.25">
      <c r="A100" s="205">
        <v>2006</v>
      </c>
      <c r="B100" s="204">
        <v>0.53935301300000005</v>
      </c>
      <c r="C100" s="204">
        <v>0.52814662000000001</v>
      </c>
      <c r="D100" s="204">
        <v>0.63834921456873395</v>
      </c>
      <c r="E100" s="204">
        <v>0.51977294921874995</v>
      </c>
      <c r="F100" s="204">
        <f>DataFA1!C98</f>
        <v>0.67979222536086992</v>
      </c>
    </row>
    <row r="101" spans="1:6" x14ac:dyDescent="0.25">
      <c r="A101" s="205">
        <v>2007</v>
      </c>
      <c r="B101" s="204">
        <v>0.55819779629999999</v>
      </c>
      <c r="C101" s="204">
        <v>0.53588831000000003</v>
      </c>
      <c r="D101" s="204">
        <v>0.63857039646245495</v>
      </c>
      <c r="E101" s="204"/>
      <c r="F101" s="204">
        <f>DataFA1!C99</f>
        <v>0.69030469655990623</v>
      </c>
    </row>
    <row r="102" spans="1:6" x14ac:dyDescent="0.25">
      <c r="A102" s="205">
        <v>2008</v>
      </c>
      <c r="B102" s="204">
        <v>0.56917029620000004</v>
      </c>
      <c r="C102" s="204">
        <v>0.53203440000000002</v>
      </c>
      <c r="D102" s="204">
        <v>0.66442555817775395</v>
      </c>
      <c r="E102" s="204"/>
      <c r="F102" s="204">
        <f>DataFA1!C100</f>
        <v>0.71999448537826494</v>
      </c>
    </row>
    <row r="103" spans="1:6" x14ac:dyDescent="0.25">
      <c r="A103" s="205">
        <v>2009</v>
      </c>
      <c r="B103" s="204">
        <v>0.58202731610000003</v>
      </c>
      <c r="C103" s="204">
        <v>0.54052591000000005</v>
      </c>
      <c r="D103" s="204">
        <v>0.62877707183361098</v>
      </c>
      <c r="E103" s="204">
        <v>0.54013488769531204</v>
      </c>
      <c r="F103" s="204">
        <f>DataFA1!C101</f>
        <v>0.727669358253479</v>
      </c>
    </row>
    <row r="104" spans="1:6" x14ac:dyDescent="0.25">
      <c r="A104" s="205">
        <v>2010</v>
      </c>
      <c r="B104" s="204">
        <v>0.62758243079999998</v>
      </c>
      <c r="C104" s="204">
        <v>0.55913639000000004</v>
      </c>
      <c r="D104" s="204">
        <v>0.65987944300286505</v>
      </c>
      <c r="E104" s="204"/>
      <c r="F104" s="204">
        <f>DataFA1!C102</f>
        <v>0.73254340887069713</v>
      </c>
    </row>
    <row r="105" spans="1:6" x14ac:dyDescent="0.25">
      <c r="A105" s="205">
        <v>2011</v>
      </c>
      <c r="B105" s="204">
        <v>0.66712719200000004</v>
      </c>
      <c r="C105" s="204">
        <v>0.55074179000000001</v>
      </c>
      <c r="D105" s="204">
        <v>0.68310518353246197</v>
      </c>
      <c r="E105" s="204"/>
      <c r="F105" s="204">
        <f>DataFA1!C103</f>
        <v>0.73263251781463601</v>
      </c>
    </row>
    <row r="106" spans="1:6" x14ac:dyDescent="0.25">
      <c r="A106" s="205">
        <v>2012</v>
      </c>
      <c r="B106" s="204">
        <v>0.66524803639999996</v>
      </c>
      <c r="C106" s="204">
        <v>0.54512137000000005</v>
      </c>
      <c r="D106" s="204">
        <v>0.67931338748894599</v>
      </c>
      <c r="E106" s="204">
        <v>0.51916015625</v>
      </c>
      <c r="F106" s="204">
        <f>DataFA1!C104</f>
        <v>0.73744320869445801</v>
      </c>
    </row>
    <row r="107" spans="1:6" x14ac:dyDescent="0.25">
      <c r="A107" s="205">
        <v>2013</v>
      </c>
      <c r="B107" s="204">
        <v>0.66562438010000002</v>
      </c>
      <c r="C107" s="204">
        <v>0.54851592000000005</v>
      </c>
      <c r="D107" s="204">
        <v>0.67854140396229901</v>
      </c>
      <c r="E107" s="204"/>
      <c r="F107" s="204">
        <f>DataFA1!C105</f>
        <v>0.72308248281478904</v>
      </c>
    </row>
    <row r="108" spans="1:6" x14ac:dyDescent="0.25">
      <c r="A108" s="205">
        <v>2014</v>
      </c>
      <c r="B108" s="204">
        <v>0.66739559169999996</v>
      </c>
      <c r="C108" s="204">
        <v>0.55276471000000005</v>
      </c>
      <c r="D108" s="204">
        <v>0.684877928812057</v>
      </c>
      <c r="E108" s="204"/>
      <c r="F108" s="204">
        <f>DataFA1!C106</f>
        <v>0.72183471918106101</v>
      </c>
    </row>
    <row r="109" spans="1:6" ht="17.100000000000001" customHeight="1" x14ac:dyDescent="0.25">
      <c r="A109" s="205">
        <v>2015</v>
      </c>
      <c r="B109" s="204">
        <v>0.67408591510000004</v>
      </c>
      <c r="C109" s="204"/>
      <c r="D109" s="204">
        <v>0.71322152274660799</v>
      </c>
      <c r="E109" s="204"/>
      <c r="F109" s="204"/>
    </row>
    <row r="111" spans="1:6" x14ac:dyDescent="0.25">
      <c r="A111" s="203"/>
    </row>
    <row r="112" spans="1:6" x14ac:dyDescent="0.25">
      <c r="A112" s="200"/>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4"/>
  <sheetViews>
    <sheetView workbookViewId="0">
      <selection activeCell="D4" sqref="D4"/>
    </sheetView>
  </sheetViews>
  <sheetFormatPr defaultColWidth="9.44140625" defaultRowHeight="15" x14ac:dyDescent="0.2"/>
  <cols>
    <col min="1" max="1" width="9.44140625" style="191"/>
    <col min="2" max="3" width="15.44140625" style="191" customWidth="1"/>
    <col min="4" max="7" width="9.44140625" style="191"/>
    <col min="8" max="16384" width="9.44140625" style="192"/>
  </cols>
  <sheetData>
    <row r="1" spans="1:7" ht="36" customHeight="1" x14ac:dyDescent="0.2">
      <c r="A1" s="190" t="s">
        <v>1279</v>
      </c>
    </row>
    <row r="3" spans="1:7" s="194" customFormat="1" ht="34.5" customHeight="1" x14ac:dyDescent="0.2">
      <c r="A3" s="193" t="s">
        <v>1277</v>
      </c>
      <c r="B3" s="193" t="s">
        <v>22</v>
      </c>
      <c r="C3" s="193" t="s">
        <v>1280</v>
      </c>
      <c r="D3" s="193"/>
      <c r="E3" s="193"/>
      <c r="F3" s="193"/>
      <c r="G3" s="193"/>
    </row>
    <row r="4" spans="1:7" x14ac:dyDescent="0.2">
      <c r="A4" s="191">
        <v>1980</v>
      </c>
      <c r="B4" s="195">
        <v>0.27872229999999998</v>
      </c>
      <c r="C4" s="195">
        <v>8.7479069999999992E-2</v>
      </c>
    </row>
    <row r="5" spans="1:7" x14ac:dyDescent="0.2">
      <c r="A5" s="191">
        <f>A4+1</f>
        <v>1981</v>
      </c>
      <c r="B5" s="195">
        <v>0.27467199999999997</v>
      </c>
      <c r="C5" s="195">
        <v>8.8278880000000004E-2</v>
      </c>
    </row>
    <row r="6" spans="1:7" x14ac:dyDescent="0.2">
      <c r="A6" s="191">
        <f t="shared" ref="A6:A44" si="0">A5+1</f>
        <v>1982</v>
      </c>
      <c r="B6" s="195">
        <v>0.2706981</v>
      </c>
      <c r="C6" s="195">
        <v>9.4882740000000007E-2</v>
      </c>
    </row>
    <row r="7" spans="1:7" x14ac:dyDescent="0.2">
      <c r="A7" s="191">
        <f t="shared" si="0"/>
        <v>1983</v>
      </c>
      <c r="B7" s="195">
        <v>0.26726320000000003</v>
      </c>
      <c r="C7" s="195">
        <v>9.7220440000000005E-2</v>
      </c>
    </row>
    <row r="8" spans="1:7" x14ac:dyDescent="0.2">
      <c r="A8" s="191">
        <f t="shared" si="0"/>
        <v>1984</v>
      </c>
      <c r="B8" s="195">
        <v>0.2571367</v>
      </c>
      <c r="C8" s="195">
        <v>0.1016315</v>
      </c>
    </row>
    <row r="9" spans="1:7" x14ac:dyDescent="0.2">
      <c r="A9" s="191">
        <f t="shared" si="0"/>
        <v>1985</v>
      </c>
      <c r="B9" s="195">
        <v>0.25924330000000001</v>
      </c>
      <c r="C9" s="195">
        <v>0.1022744</v>
      </c>
    </row>
    <row r="10" spans="1:7" x14ac:dyDescent="0.2">
      <c r="A10" s="191">
        <f t="shared" si="0"/>
        <v>1986</v>
      </c>
      <c r="B10" s="195">
        <v>0.26262619999999998</v>
      </c>
      <c r="C10" s="195">
        <v>0.10219189999999999</v>
      </c>
    </row>
    <row r="11" spans="1:7" x14ac:dyDescent="0.2">
      <c r="A11" s="191">
        <f t="shared" si="0"/>
        <v>1987</v>
      </c>
      <c r="B11" s="195">
        <v>0.26947340000000003</v>
      </c>
      <c r="C11" s="195">
        <v>0.1006568</v>
      </c>
    </row>
    <row r="12" spans="1:7" x14ac:dyDescent="0.2">
      <c r="A12" s="191">
        <f t="shared" si="0"/>
        <v>1988</v>
      </c>
      <c r="B12" s="195">
        <v>0.2663469</v>
      </c>
      <c r="C12" s="195">
        <v>0.1006673</v>
      </c>
    </row>
    <row r="13" spans="1:7" x14ac:dyDescent="0.2">
      <c r="A13" s="191">
        <f t="shared" si="0"/>
        <v>1989</v>
      </c>
      <c r="B13" s="195">
        <v>0.27215080000000003</v>
      </c>
      <c r="C13" s="195">
        <v>9.6400900000000012E-2</v>
      </c>
    </row>
    <row r="14" spans="1:7" x14ac:dyDescent="0.2">
      <c r="A14" s="191">
        <f t="shared" si="0"/>
        <v>1990</v>
      </c>
      <c r="B14" s="195">
        <v>0.27071899999999999</v>
      </c>
      <c r="C14" s="195">
        <v>9.2737359999999991E-2</v>
      </c>
    </row>
    <row r="15" spans="1:7" x14ac:dyDescent="0.2">
      <c r="A15" s="191">
        <f t="shared" si="0"/>
        <v>1991</v>
      </c>
      <c r="B15" s="195">
        <v>0.2738796</v>
      </c>
      <c r="C15" s="195">
        <v>8.6023189999999999E-2</v>
      </c>
    </row>
    <row r="16" spans="1:7" x14ac:dyDescent="0.2">
      <c r="A16" s="191">
        <f t="shared" si="0"/>
        <v>1992</v>
      </c>
      <c r="B16" s="195">
        <v>0.28511389999999998</v>
      </c>
      <c r="C16" s="195">
        <v>8.196291E-2</v>
      </c>
    </row>
    <row r="17" spans="1:3" x14ac:dyDescent="0.2">
      <c r="A17" s="191">
        <f t="shared" si="0"/>
        <v>1993</v>
      </c>
      <c r="B17" s="195">
        <v>0.28943629999999998</v>
      </c>
      <c r="C17" s="195">
        <v>8.103123999999999E-2</v>
      </c>
    </row>
    <row r="18" spans="1:3" x14ac:dyDescent="0.2">
      <c r="A18" s="191">
        <f t="shared" si="0"/>
        <v>1994</v>
      </c>
      <c r="B18" s="195">
        <v>0.2918885</v>
      </c>
      <c r="C18" s="195">
        <v>7.9060579999999991E-2</v>
      </c>
    </row>
    <row r="19" spans="1:3" x14ac:dyDescent="0.2">
      <c r="A19" s="191">
        <f t="shared" si="0"/>
        <v>1995</v>
      </c>
      <c r="B19" s="195">
        <v>0.29048679999999999</v>
      </c>
      <c r="C19" s="195">
        <v>7.9699010000000001E-2</v>
      </c>
    </row>
    <row r="20" spans="1:3" x14ac:dyDescent="0.2">
      <c r="A20" s="191">
        <f t="shared" si="0"/>
        <v>1996</v>
      </c>
      <c r="B20" s="195">
        <v>0.3029927</v>
      </c>
      <c r="C20" s="195">
        <v>7.8595289999999998E-2</v>
      </c>
    </row>
    <row r="21" spans="1:3" x14ac:dyDescent="0.2">
      <c r="A21" s="191">
        <f t="shared" si="0"/>
        <v>1997</v>
      </c>
      <c r="B21" s="195">
        <v>0.32170749999999998</v>
      </c>
      <c r="C21" s="195">
        <v>7.6409729999999995E-2</v>
      </c>
    </row>
    <row r="22" spans="1:3" x14ac:dyDescent="0.2">
      <c r="A22" s="191">
        <f t="shared" si="0"/>
        <v>1998</v>
      </c>
      <c r="B22" s="195">
        <v>0.33219160000000003</v>
      </c>
      <c r="C22" s="195">
        <v>7.5250089999999992E-2</v>
      </c>
    </row>
    <row r="23" spans="1:3" x14ac:dyDescent="0.2">
      <c r="A23" s="191">
        <f t="shared" si="0"/>
        <v>1999</v>
      </c>
      <c r="B23" s="195">
        <v>0.32974510000000001</v>
      </c>
      <c r="C23" s="195">
        <v>7.5170180000000003E-2</v>
      </c>
    </row>
    <row r="24" spans="1:3" x14ac:dyDescent="0.2">
      <c r="A24" s="191">
        <f t="shared" si="0"/>
        <v>2000</v>
      </c>
      <c r="B24" s="195">
        <v>0.32965110000000003</v>
      </c>
      <c r="C24" s="195">
        <v>7.5988849999999997E-2</v>
      </c>
    </row>
    <row r="25" spans="1:3" x14ac:dyDescent="0.2">
      <c r="A25" s="191">
        <f t="shared" si="0"/>
        <v>2001</v>
      </c>
      <c r="B25" s="195">
        <v>0.31945070000000003</v>
      </c>
      <c r="C25" s="195">
        <v>7.812537E-2</v>
      </c>
    </row>
    <row r="26" spans="1:3" x14ac:dyDescent="0.2">
      <c r="A26" s="191">
        <f t="shared" si="0"/>
        <v>2002</v>
      </c>
      <c r="B26" s="195">
        <v>0.30924410000000002</v>
      </c>
      <c r="C26" s="195">
        <v>8.2021350000000007E-2</v>
      </c>
    </row>
    <row r="27" spans="1:3" x14ac:dyDescent="0.2">
      <c r="A27" s="191">
        <f t="shared" si="0"/>
        <v>2003</v>
      </c>
      <c r="B27" s="195">
        <v>0.30113899999999999</v>
      </c>
      <c r="C27" s="195">
        <v>8.3790980000000015E-2</v>
      </c>
    </row>
    <row r="28" spans="1:3" x14ac:dyDescent="0.2">
      <c r="A28" s="191">
        <f>A27+1</f>
        <v>2004</v>
      </c>
      <c r="B28" s="195">
        <v>0.30877589999999999</v>
      </c>
      <c r="C28" s="195">
        <v>8.352909E-2</v>
      </c>
    </row>
    <row r="29" spans="1:3" x14ac:dyDescent="0.2">
      <c r="A29" s="191">
        <f t="shared" si="0"/>
        <v>2005</v>
      </c>
      <c r="B29" s="195">
        <v>0.30904009999999998</v>
      </c>
      <c r="C29" s="195">
        <v>8.5850430000000005E-2</v>
      </c>
    </row>
    <row r="30" spans="1:3" x14ac:dyDescent="0.2">
      <c r="A30" s="191">
        <f t="shared" si="0"/>
        <v>2006</v>
      </c>
      <c r="B30" s="195">
        <v>0.31974630000000004</v>
      </c>
      <c r="C30" s="195">
        <v>8.471519000000001E-2</v>
      </c>
    </row>
    <row r="31" spans="1:3" x14ac:dyDescent="0.2">
      <c r="A31" s="191">
        <f t="shared" si="0"/>
        <v>2007</v>
      </c>
      <c r="B31" s="195">
        <v>0.32829700000000001</v>
      </c>
      <c r="C31" s="195">
        <v>8.5845450000000004E-2</v>
      </c>
    </row>
    <row r="32" spans="1:3" x14ac:dyDescent="0.2">
      <c r="A32" s="191">
        <f t="shared" si="0"/>
        <v>2008</v>
      </c>
      <c r="B32" s="195">
        <v>0.32976830000000001</v>
      </c>
      <c r="C32" s="195">
        <v>8.6057629999999996E-2</v>
      </c>
    </row>
    <row r="33" spans="1:3" x14ac:dyDescent="0.2">
      <c r="A33" s="191">
        <f t="shared" si="0"/>
        <v>2009</v>
      </c>
      <c r="B33" s="195">
        <v>0.32064790000000004</v>
      </c>
      <c r="C33" s="195">
        <v>8.9578120000000011E-2</v>
      </c>
    </row>
    <row r="34" spans="1:3" x14ac:dyDescent="0.2">
      <c r="A34" s="191">
        <f t="shared" si="0"/>
        <v>2010</v>
      </c>
      <c r="B34" s="195">
        <v>0.31917879999999998</v>
      </c>
      <c r="C34" s="195">
        <v>9.148125E-2</v>
      </c>
    </row>
    <row r="35" spans="1:3" x14ac:dyDescent="0.2">
      <c r="A35" s="191">
        <f t="shared" si="0"/>
        <v>2011</v>
      </c>
      <c r="B35" s="195">
        <v>0.31911639999999997</v>
      </c>
      <c r="C35" s="195">
        <v>9.1062080000000004E-2</v>
      </c>
    </row>
    <row r="36" spans="1:3" x14ac:dyDescent="0.2">
      <c r="A36" s="191">
        <f t="shared" si="0"/>
        <v>2012</v>
      </c>
      <c r="B36" s="195">
        <v>0.31731539999999997</v>
      </c>
      <c r="C36" s="195">
        <v>9.6676140000000008E-2</v>
      </c>
    </row>
    <row r="37" spans="1:3" x14ac:dyDescent="0.2">
      <c r="A37" s="191">
        <f t="shared" si="0"/>
        <v>2013</v>
      </c>
      <c r="B37" s="195">
        <v>0.31764809999999999</v>
      </c>
      <c r="C37" s="195">
        <v>0.10126300000000001</v>
      </c>
    </row>
    <row r="38" spans="1:3" x14ac:dyDescent="0.2">
      <c r="A38" s="191">
        <f t="shared" si="0"/>
        <v>2014</v>
      </c>
      <c r="B38" s="195">
        <v>0.32130609999999998</v>
      </c>
      <c r="C38" s="195">
        <v>0.10406330000000001</v>
      </c>
    </row>
    <row r="39" spans="1:3" x14ac:dyDescent="0.2">
      <c r="A39" s="191">
        <f t="shared" si="0"/>
        <v>2015</v>
      </c>
      <c r="B39" s="195">
        <v>0.32599339999999999</v>
      </c>
      <c r="C39" s="195">
        <v>0.10573399999999999</v>
      </c>
    </row>
    <row r="40" spans="1:3" x14ac:dyDescent="0.2">
      <c r="A40" s="191">
        <f t="shared" si="0"/>
        <v>2016</v>
      </c>
      <c r="B40" s="195">
        <v>0.3260497</v>
      </c>
      <c r="C40" s="195">
        <v>0.10904560000000001</v>
      </c>
    </row>
    <row r="41" spans="1:3" x14ac:dyDescent="0.2">
      <c r="A41" s="191">
        <f t="shared" si="0"/>
        <v>2017</v>
      </c>
    </row>
    <row r="42" spans="1:3" x14ac:dyDescent="0.2">
      <c r="A42" s="191">
        <f t="shared" si="0"/>
        <v>2018</v>
      </c>
    </row>
    <row r="43" spans="1:3" x14ac:dyDescent="0.2">
      <c r="A43" s="191">
        <f t="shared" si="0"/>
        <v>2019</v>
      </c>
    </row>
    <row r="44" spans="1:3" x14ac:dyDescent="0.2">
      <c r="A44" s="191">
        <f t="shared" si="0"/>
        <v>2020</v>
      </c>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14</vt:i4>
      </vt:variant>
    </vt:vector>
  </HeadingPairs>
  <TitlesOfParts>
    <vt:vector size="34" baseType="lpstr">
      <vt:lpstr>DataF9</vt:lpstr>
      <vt:lpstr>DataF1</vt:lpstr>
      <vt:lpstr>DataF2</vt:lpstr>
      <vt:lpstr>CompF2</vt:lpstr>
      <vt:lpstr>DataF3</vt:lpstr>
      <vt:lpstr>CompF3</vt:lpstr>
      <vt:lpstr>DataF4</vt:lpstr>
      <vt:lpstr>DataF5</vt:lpstr>
      <vt:lpstr>DataF6</vt:lpstr>
      <vt:lpstr>DataF7</vt:lpstr>
      <vt:lpstr>DataF8</vt:lpstr>
      <vt:lpstr>AppendixFigures</vt:lpstr>
      <vt:lpstr>DataFA1</vt:lpstr>
      <vt:lpstr>RawData</vt:lpstr>
      <vt:lpstr>scf_wealth</vt:lpstr>
      <vt:lpstr>scf_income</vt:lpstr>
      <vt:lpstr>psz_internal_shequalkg</vt:lpstr>
      <vt:lpstr>psz_internal_shtaxukg</vt:lpstr>
      <vt:lpstr>forbes_2015</vt:lpstr>
      <vt:lpstr>forbes_2016</vt:lpstr>
      <vt:lpstr>F.1</vt:lpstr>
      <vt:lpstr>F.2</vt:lpstr>
      <vt:lpstr>F.2b</vt:lpstr>
      <vt:lpstr>F.3</vt:lpstr>
      <vt:lpstr>F.3b</vt:lpstr>
      <vt:lpstr>F.3c</vt:lpstr>
      <vt:lpstr>F.4</vt:lpstr>
      <vt:lpstr>F.5</vt:lpstr>
      <vt:lpstr>F.6</vt:lpstr>
      <vt:lpstr>F.7</vt:lpstr>
      <vt:lpstr>F8</vt:lpstr>
      <vt:lpstr>F9a</vt:lpstr>
      <vt:lpstr>F9b</vt:lpstr>
      <vt:lpstr>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Jonathan Pycroft</cp:lastModifiedBy>
  <cp:lastPrinted>2018-08-18T01:51:16Z</cp:lastPrinted>
  <dcterms:created xsi:type="dcterms:W3CDTF">2018-06-20T00:34:14Z</dcterms:created>
  <dcterms:modified xsi:type="dcterms:W3CDTF">2021-02-15T15:27:49Z</dcterms:modified>
</cp:coreProperties>
</file>