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Projects/capstone/Report/figures/"/>
    </mc:Choice>
  </mc:AlternateContent>
  <xr:revisionPtr revIDLastSave="0" documentId="13_ncr:1_{414383DC-C294-044A-B0A0-70D4175188B5}" xr6:coauthVersionLast="43" xr6:coauthVersionMax="43" xr10:uidLastSave="{00000000-0000-0000-0000-000000000000}"/>
  <bookViews>
    <workbookView xWindow="0" yWindow="0" windowWidth="33600" windowHeight="21000" activeTab="1" xr2:uid="{A5E98BA1-476C-2F4B-8AC1-DFE534D060A5}"/>
  </bookViews>
  <sheets>
    <sheet name="Sheet1" sheetId="1" r:id="rId1"/>
    <sheet name="Sheet2" sheetId="2" r:id="rId2"/>
    <sheet name="Sheet2 (2)" sheetId="3" r:id="rId3"/>
  </sheets>
  <definedNames>
    <definedName name="_xlchart.v1.0" hidden="1">Sheet1!$H$13:$H$20</definedName>
    <definedName name="_xlchart.v1.1" hidden="1">Sheet1!$H$24:$H$31</definedName>
    <definedName name="_xlchart.v1.10" hidden="1">Sheet1!$H$24:$H$31</definedName>
    <definedName name="_xlchart.v1.11" hidden="1">Sheet1!$H$2:$H$9</definedName>
    <definedName name="_xlchart.v1.2" hidden="1">Sheet1!$H$2:$H$9</definedName>
    <definedName name="_xlchart.v1.3" hidden="1">Sheet1!$H$13:$H$20</definedName>
    <definedName name="_xlchart.v1.4" hidden="1">Sheet1!$H$24:$H$31</definedName>
    <definedName name="_xlchart.v1.5" hidden="1">Sheet1!$H$2:$H$9</definedName>
    <definedName name="_xlchart.v1.6" hidden="1">Sheet1!$H$13:$H$20</definedName>
    <definedName name="_xlchart.v1.7" hidden="1">Sheet1!$H$24:$H$31</definedName>
    <definedName name="_xlchart.v1.8" hidden="1">Sheet1!$H$2:$H$9</definedName>
    <definedName name="_xlchart.v1.9" hidden="1">Sheet1!$H$13:$H$20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D3" i="3"/>
  <c r="C3" i="3"/>
  <c r="B3" i="3"/>
  <c r="S14" i="3"/>
  <c r="R14" i="3"/>
  <c r="Q14" i="3"/>
  <c r="J14" i="3"/>
  <c r="I14" i="3"/>
  <c r="H14" i="3"/>
  <c r="S13" i="3"/>
  <c r="R13" i="3"/>
  <c r="Q13" i="3"/>
  <c r="M13" i="3"/>
  <c r="L13" i="3"/>
  <c r="K13" i="3"/>
  <c r="J13" i="3"/>
  <c r="I13" i="3"/>
  <c r="H13" i="3"/>
  <c r="S12" i="3"/>
  <c r="R12" i="3"/>
  <c r="Q12" i="3"/>
  <c r="M12" i="3"/>
  <c r="L12" i="3"/>
  <c r="K12" i="3"/>
  <c r="J12" i="3"/>
  <c r="I12" i="3"/>
  <c r="H12" i="3"/>
  <c r="S11" i="3"/>
  <c r="R11" i="3"/>
  <c r="Q11" i="3"/>
  <c r="M11" i="3"/>
  <c r="L11" i="3"/>
  <c r="K11" i="3"/>
  <c r="J11" i="3"/>
  <c r="I11" i="3"/>
  <c r="H11" i="3"/>
  <c r="S10" i="3"/>
  <c r="R10" i="3"/>
  <c r="Q10" i="3"/>
  <c r="M10" i="3"/>
  <c r="L10" i="3"/>
  <c r="K10" i="3"/>
  <c r="J10" i="3"/>
  <c r="I10" i="3"/>
  <c r="H10" i="3"/>
  <c r="S9" i="3"/>
  <c r="R9" i="3"/>
  <c r="Q9" i="3"/>
  <c r="M9" i="3"/>
  <c r="L9" i="3"/>
  <c r="K9" i="3"/>
  <c r="J9" i="3"/>
  <c r="I9" i="3"/>
  <c r="H9" i="3"/>
  <c r="S8" i="3"/>
  <c r="R8" i="3"/>
  <c r="Q8" i="3"/>
  <c r="M8" i="3"/>
  <c r="L8" i="3"/>
  <c r="K8" i="3"/>
  <c r="J8" i="3"/>
  <c r="I8" i="3"/>
  <c r="H8" i="3"/>
  <c r="S7" i="3"/>
  <c r="R7" i="3"/>
  <c r="Q7" i="3"/>
  <c r="M7" i="3"/>
  <c r="L7" i="3"/>
  <c r="K7" i="3"/>
  <c r="J7" i="3"/>
  <c r="I7" i="3"/>
  <c r="H7" i="3"/>
  <c r="S6" i="3"/>
  <c r="R6" i="3"/>
  <c r="Q6" i="3"/>
  <c r="M6" i="3"/>
  <c r="L6" i="3"/>
  <c r="K6" i="3"/>
  <c r="J6" i="3"/>
  <c r="I6" i="3"/>
  <c r="H6" i="3"/>
  <c r="S5" i="3"/>
  <c r="R5" i="3"/>
  <c r="Q5" i="3"/>
  <c r="M5" i="3"/>
  <c r="L5" i="3"/>
  <c r="K5" i="3"/>
  <c r="J5" i="3"/>
  <c r="I5" i="3"/>
  <c r="H5" i="3"/>
  <c r="S4" i="3"/>
  <c r="R4" i="3"/>
  <c r="Q4" i="3"/>
  <c r="M4" i="3"/>
  <c r="L4" i="3"/>
  <c r="K4" i="3"/>
  <c r="J4" i="3"/>
  <c r="I4" i="3"/>
  <c r="H4" i="3"/>
  <c r="M3" i="3"/>
  <c r="L3" i="3"/>
  <c r="K3" i="3"/>
  <c r="J3" i="3"/>
  <c r="I3" i="3"/>
  <c r="H3" i="3"/>
  <c r="I31" i="2"/>
  <c r="H31" i="2"/>
  <c r="I30" i="2"/>
  <c r="H30" i="2"/>
  <c r="H24" i="2"/>
  <c r="I24" i="2"/>
  <c r="H25" i="2"/>
  <c r="I25" i="2"/>
  <c r="I23" i="2"/>
  <c r="H23" i="2"/>
  <c r="C30" i="2"/>
  <c r="E22" i="2"/>
  <c r="D24" i="2" s="1"/>
  <c r="K4" i="2"/>
  <c r="K5" i="2"/>
  <c r="K6" i="2"/>
  <c r="K7" i="2"/>
  <c r="K8" i="2"/>
  <c r="K9" i="2"/>
  <c r="K10" i="2"/>
  <c r="K11" i="2"/>
  <c r="K12" i="2"/>
  <c r="K13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I3" i="2"/>
  <c r="I4" i="2"/>
  <c r="I5" i="2"/>
  <c r="I6" i="2"/>
  <c r="I7" i="2"/>
  <c r="I8" i="2"/>
  <c r="I9" i="2"/>
  <c r="I10" i="2"/>
  <c r="I11" i="2"/>
  <c r="I12" i="2"/>
  <c r="I13" i="2"/>
  <c r="I14" i="2"/>
  <c r="H4" i="2"/>
  <c r="H5" i="2"/>
  <c r="H6" i="2"/>
  <c r="H7" i="2"/>
  <c r="H8" i="2"/>
  <c r="H9" i="2"/>
  <c r="H10" i="2"/>
  <c r="H11" i="2"/>
  <c r="H12" i="2"/>
  <c r="H13" i="2"/>
  <c r="H14" i="2"/>
  <c r="H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Q5" i="2"/>
  <c r="Q6" i="2"/>
  <c r="Q7" i="2"/>
  <c r="Q8" i="2"/>
  <c r="Q9" i="2"/>
  <c r="Q10" i="2"/>
  <c r="Q11" i="2"/>
  <c r="Q12" i="2"/>
  <c r="Q13" i="2"/>
  <c r="Q14" i="2"/>
  <c r="Q4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3" i="2"/>
  <c r="M3" i="2"/>
  <c r="C23" i="2"/>
  <c r="C25" i="2"/>
  <c r="C24" i="2"/>
  <c r="B24" i="2"/>
  <c r="B23" i="2"/>
  <c r="B25" i="2"/>
  <c r="A25" i="2"/>
  <c r="M25" i="1"/>
  <c r="M26" i="1"/>
  <c r="M27" i="1"/>
  <c r="M28" i="1"/>
  <c r="M29" i="1"/>
  <c r="M30" i="1"/>
  <c r="M31" i="1"/>
  <c r="M24" i="1"/>
  <c r="M14" i="1"/>
  <c r="M15" i="1"/>
  <c r="M16" i="1"/>
  <c r="M17" i="1"/>
  <c r="M18" i="1"/>
  <c r="M19" i="1"/>
  <c r="M20" i="1"/>
  <c r="M13" i="1"/>
  <c r="M3" i="1"/>
  <c r="M4" i="1"/>
  <c r="M5" i="1"/>
  <c r="M6" i="1"/>
  <c r="M7" i="1"/>
  <c r="M8" i="1"/>
  <c r="M9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L2" i="1"/>
  <c r="K2" i="1"/>
  <c r="J3" i="1"/>
  <c r="J4" i="1"/>
  <c r="J5" i="1"/>
  <c r="J6" i="1"/>
  <c r="J7" i="1"/>
  <c r="J8" i="1"/>
  <c r="J9" i="1"/>
  <c r="J14" i="1"/>
  <c r="J15" i="1"/>
  <c r="J16" i="1"/>
  <c r="J17" i="1"/>
  <c r="J18" i="1"/>
  <c r="J19" i="1"/>
  <c r="J20" i="1"/>
  <c r="J24" i="1"/>
  <c r="J25" i="1"/>
  <c r="J26" i="1"/>
  <c r="J27" i="1"/>
  <c r="J28" i="1"/>
  <c r="J29" i="1"/>
  <c r="J30" i="1"/>
  <c r="J31" i="1"/>
  <c r="J2" i="1"/>
  <c r="C38" i="1"/>
  <c r="C37" i="1"/>
  <c r="C36" i="1"/>
  <c r="B37" i="1"/>
  <c r="B38" i="1"/>
  <c r="B36" i="1"/>
  <c r="D25" i="2" l="1"/>
  <c r="D23" i="2"/>
  <c r="E35" i="1"/>
  <c r="D36" i="1" s="1"/>
  <c r="D38" i="1" l="1"/>
  <c r="D37" i="1"/>
</calcChain>
</file>

<file path=xl/sharedStrings.xml><?xml version="1.0" encoding="utf-8"?>
<sst xmlns="http://schemas.openxmlformats.org/spreadsheetml/2006/main" count="30" uniqueCount="21">
  <si>
    <t>t init</t>
  </si>
  <si>
    <t>J initial</t>
  </si>
  <si>
    <t>step</t>
  </si>
  <si>
    <t>log log nnn</t>
  </si>
  <si>
    <t>t eff</t>
  </si>
  <si>
    <t>J eff</t>
  </si>
  <si>
    <t>susceptibility</t>
  </si>
  <si>
    <t>Beta Max</t>
  </si>
  <si>
    <t>L</t>
  </si>
  <si>
    <t>1/L</t>
  </si>
  <si>
    <t>y intercept</t>
  </si>
  <si>
    <t>suscprime</t>
  </si>
  <si>
    <t>J</t>
  </si>
  <si>
    <t>B crit</t>
  </si>
  <si>
    <t>b intercept</t>
  </si>
  <si>
    <t>Chi</t>
  </si>
  <si>
    <t>abs error</t>
  </si>
  <si>
    <t>ver error</t>
  </si>
  <si>
    <t>hor abs error</t>
  </si>
  <si>
    <t>hor pos error</t>
  </si>
  <si>
    <t>hor neg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</si>
</sst>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Open Sans"/>
    </font>
    <font>
      <b/>
      <sz val="12"/>
      <color rgb="FF212529"/>
      <name val="Open Sans"/>
    </font>
    <font>
      <sz val="10"/>
      <color theme="1"/>
      <name val="Arial"/>
      <family val="2"/>
    </font>
    <font>
      <b/>
      <sz val="16"/>
      <color rgb="FF212529"/>
      <name val="Arial"/>
      <family val="2"/>
    </font>
    <font>
      <sz val="16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11" fontId="2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Evolution of Magnetic</a:t>
            </a:r>
            <a:r>
              <a:rPr lang="en-US" baseline="0"/>
              <a:t> Susceptibliity through 2 Iterations of the RSMI Algorithm.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6494694744719"/>
          <c:y val="0.10432924162593306"/>
          <c:w val="0.85954334934945598"/>
          <c:h val="0.76730597342357065"/>
        </c:manualLayout>
      </c:layout>
      <c:scatterChart>
        <c:scatterStyle val="lineMarker"/>
        <c:varyColors val="0"/>
        <c:ser>
          <c:idx val="0"/>
          <c:order val="0"/>
          <c:tx>
            <c:v>Initial Configuration (64x64)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Sheet1!$J$2:$J$9</c:f>
                <c:numCache>
                  <c:formatCode>General</c:formatCode>
                  <c:ptCount val="8"/>
                  <c:pt idx="0">
                    <c:v>9.7685634659999999E-3</c:v>
                  </c:pt>
                  <c:pt idx="1">
                    <c:v>1.2617715500000001E-2</c:v>
                  </c:pt>
                  <c:pt idx="2">
                    <c:v>1.5875825330000003E-2</c:v>
                  </c:pt>
                  <c:pt idx="3">
                    <c:v>1.699616776E-2</c:v>
                  </c:pt>
                  <c:pt idx="4">
                    <c:v>1.486954457E-2</c:v>
                  </c:pt>
                  <c:pt idx="5">
                    <c:v>1.118880098E-2</c:v>
                  </c:pt>
                  <c:pt idx="6">
                    <c:v>9.6898504639999997E-3</c:v>
                  </c:pt>
                  <c:pt idx="7">
                    <c:v>7.4961043589999998E-3</c:v>
                  </c:pt>
                </c:numCache>
              </c:numRef>
            </c:plus>
            <c:minus>
              <c:numRef>
                <c:f>Sheet1!$J$2:$J$9</c:f>
                <c:numCache>
                  <c:formatCode>General</c:formatCode>
                  <c:ptCount val="8"/>
                  <c:pt idx="0">
                    <c:v>9.7685634659999999E-3</c:v>
                  </c:pt>
                  <c:pt idx="1">
                    <c:v>1.2617715500000001E-2</c:v>
                  </c:pt>
                  <c:pt idx="2">
                    <c:v>1.5875825330000003E-2</c:v>
                  </c:pt>
                  <c:pt idx="3">
                    <c:v>1.699616776E-2</c:v>
                  </c:pt>
                  <c:pt idx="4">
                    <c:v>1.486954457E-2</c:v>
                  </c:pt>
                  <c:pt idx="5">
                    <c:v>1.118880098E-2</c:v>
                  </c:pt>
                  <c:pt idx="6">
                    <c:v>9.6898504639999997E-3</c:v>
                  </c:pt>
                  <c:pt idx="7">
                    <c:v>7.4961043589999998E-3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Sheet1!$G$2:$G$9</c:f>
              <c:numCache>
                <c:formatCode>General</c:formatCode>
                <c:ptCount val="8"/>
                <c:pt idx="0">
                  <c:v>0.41579360230000001</c:v>
                </c:pt>
                <c:pt idx="1">
                  <c:v>0.41983391749999999</c:v>
                </c:pt>
                <c:pt idx="2">
                  <c:v>0.4318730576</c:v>
                </c:pt>
                <c:pt idx="3">
                  <c:v>0.43627992560000001</c:v>
                </c:pt>
                <c:pt idx="4">
                  <c:v>0.44068679350000001</c:v>
                </c:pt>
                <c:pt idx="5">
                  <c:v>0.44509366140000001</c:v>
                </c:pt>
                <c:pt idx="6">
                  <c:v>0.44588216800000002</c:v>
                </c:pt>
                <c:pt idx="7">
                  <c:v>0.45004810420000002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2.62207801E-2</c:v>
                </c:pt>
                <c:pt idx="1">
                  <c:v>1.997938292E-2</c:v>
                </c:pt>
                <c:pt idx="2">
                  <c:v>3.3811765860000002E-2</c:v>
                </c:pt>
                <c:pt idx="3">
                  <c:v>3.8772966630000003E-2</c:v>
                </c:pt>
                <c:pt idx="4">
                  <c:v>3.510327295E-2</c:v>
                </c:pt>
                <c:pt idx="5">
                  <c:v>8.0098720270000007E-3</c:v>
                </c:pt>
                <c:pt idx="6">
                  <c:v>5.2276123610000003E-3</c:v>
                </c:pt>
                <c:pt idx="7">
                  <c:v>2.6400216E-3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6347-95F4-615806212C17}"/>
            </c:ext>
          </c:extLst>
        </c:ser>
        <c:ser>
          <c:idx val="1"/>
          <c:order val="1"/>
          <c:tx>
            <c:v>1 Iteration (32x32)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Sheet1!$J$13:$J$20</c:f>
                <c:numCache>
                  <c:formatCode>General</c:formatCode>
                  <c:ptCount val="8"/>
                  <c:pt idx="0">
                    <c:v>2.7566719999999999E-3</c:v>
                  </c:pt>
                  <c:pt idx="1">
                    <c:v>1.6751602900000002E-2</c:v>
                  </c:pt>
                  <c:pt idx="2">
                    <c:v>2.110438173E-2</c:v>
                  </c:pt>
                  <c:pt idx="3">
                    <c:v>2.2162262329999998E-2</c:v>
                  </c:pt>
                  <c:pt idx="4">
                    <c:v>2.0796543140000002E-2</c:v>
                  </c:pt>
                  <c:pt idx="5">
                    <c:v>1.6598349660000001E-2</c:v>
                  </c:pt>
                  <c:pt idx="6">
                    <c:v>1.5095561220000001E-2</c:v>
                  </c:pt>
                  <c:pt idx="7">
                    <c:v>1.303764567E-2</c:v>
                  </c:pt>
                </c:numCache>
              </c:numRef>
            </c:plus>
            <c:minus>
              <c:numRef>
                <c:f>Sheet1!$J$13:$J$20</c:f>
                <c:numCache>
                  <c:formatCode>General</c:formatCode>
                  <c:ptCount val="8"/>
                  <c:pt idx="0">
                    <c:v>2.7566719999999999E-3</c:v>
                  </c:pt>
                  <c:pt idx="1">
                    <c:v>1.6751602900000002E-2</c:v>
                  </c:pt>
                  <c:pt idx="2">
                    <c:v>2.110438173E-2</c:v>
                  </c:pt>
                  <c:pt idx="3">
                    <c:v>2.2162262329999998E-2</c:v>
                  </c:pt>
                  <c:pt idx="4">
                    <c:v>2.0796543140000002E-2</c:v>
                  </c:pt>
                  <c:pt idx="5">
                    <c:v>1.6598349660000001E-2</c:v>
                  </c:pt>
                  <c:pt idx="6">
                    <c:v>1.5095561220000001E-2</c:v>
                  </c:pt>
                  <c:pt idx="7">
                    <c:v>1.303764567E-2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Sheet1!$G$13:$G$20</c:f>
              <c:numCache>
                <c:formatCode>General</c:formatCode>
                <c:ptCount val="8"/>
                <c:pt idx="0">
                  <c:v>0.40537831740000002</c:v>
                </c:pt>
                <c:pt idx="1">
                  <c:v>0.41372673879999999</c:v>
                </c:pt>
                <c:pt idx="2">
                  <c:v>0.42151737630000002</c:v>
                </c:pt>
                <c:pt idx="3">
                  <c:v>0.4290902171</c:v>
                </c:pt>
                <c:pt idx="4">
                  <c:v>0.4382150045</c:v>
                </c:pt>
                <c:pt idx="5">
                  <c:v>0.44706981039999999</c:v>
                </c:pt>
                <c:pt idx="6">
                  <c:v>0.45455055119999999</c:v>
                </c:pt>
                <c:pt idx="7">
                  <c:v>0.46188348039999999</c:v>
                </c:pt>
              </c:numCache>
            </c:numRef>
          </c:xVal>
          <c:yVal>
            <c:numRef>
              <c:f>Sheet1!$H$13:$H$20</c:f>
              <c:numCache>
                <c:formatCode>General</c:formatCode>
                <c:ptCount val="8"/>
                <c:pt idx="0">
                  <c:v>3.100000525E-2</c:v>
                </c:pt>
                <c:pt idx="1">
                  <c:v>3.026799791E-2</c:v>
                </c:pt>
                <c:pt idx="2">
                  <c:v>5.2678159469999999E-2</c:v>
                </c:pt>
                <c:pt idx="3">
                  <c:v>4.7458839420000003E-2</c:v>
                </c:pt>
                <c:pt idx="4">
                  <c:v>4.652338617E-2</c:v>
                </c:pt>
                <c:pt idx="5">
                  <c:v>1.419147598E-2</c:v>
                </c:pt>
                <c:pt idx="6">
                  <c:v>1.022394223E-2</c:v>
                </c:pt>
                <c:pt idx="7">
                  <c:v>6.6095415649999999E-3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8-6347-95F4-615806212C17}"/>
            </c:ext>
          </c:extLst>
        </c:ser>
        <c:ser>
          <c:idx val="2"/>
          <c:order val="2"/>
          <c:tx>
            <c:v>2 iterations (16x16)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Sheet1!$J$24:$J$31</c:f>
                <c:numCache>
                  <c:formatCode>General</c:formatCode>
                  <c:ptCount val="8"/>
                  <c:pt idx="0">
                    <c:v>1.456161336E-2</c:v>
                  </c:pt>
                  <c:pt idx="1">
                    <c:v>2.3348405080000002E-2</c:v>
                  </c:pt>
                  <c:pt idx="2">
                    <c:v>2.790486855E-2</c:v>
                  </c:pt>
                  <c:pt idx="3">
                    <c:v>2.8647880019999999E-2</c:v>
                  </c:pt>
                  <c:pt idx="4">
                    <c:v>2.7558620309999997E-2</c:v>
                  </c:pt>
                  <c:pt idx="5">
                    <c:v>2.2401553339999998E-2</c:v>
                  </c:pt>
                  <c:pt idx="6">
                    <c:v>1.9944847199999997E-2</c:v>
                  </c:pt>
                  <c:pt idx="7">
                    <c:v>1.7234502500000002E-2</c:v>
                  </c:pt>
                </c:numCache>
              </c:numRef>
            </c:plus>
            <c:minus>
              <c:numRef>
                <c:f>Sheet1!$J$24:$J$31</c:f>
                <c:numCache>
                  <c:formatCode>General</c:formatCode>
                  <c:ptCount val="8"/>
                  <c:pt idx="0">
                    <c:v>1.456161336E-2</c:v>
                  </c:pt>
                  <c:pt idx="1">
                    <c:v>2.3348405080000002E-2</c:v>
                  </c:pt>
                  <c:pt idx="2">
                    <c:v>2.790486855E-2</c:v>
                  </c:pt>
                  <c:pt idx="3">
                    <c:v>2.8647880019999999E-2</c:v>
                  </c:pt>
                  <c:pt idx="4">
                    <c:v>2.7558620309999997E-2</c:v>
                  </c:pt>
                  <c:pt idx="5">
                    <c:v>2.2401553339999998E-2</c:v>
                  </c:pt>
                  <c:pt idx="6">
                    <c:v>1.9944847199999997E-2</c:v>
                  </c:pt>
                  <c:pt idx="7">
                    <c:v>1.7234502500000002E-2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Sheet1!$G$24:$G$31</c:f>
              <c:numCache>
                <c:formatCode>General</c:formatCode>
                <c:ptCount val="8"/>
                <c:pt idx="0">
                  <c:v>0.39361238079999999</c:v>
                </c:pt>
                <c:pt idx="1">
                  <c:v>0.40509163450000002</c:v>
                </c:pt>
                <c:pt idx="2">
                  <c:v>0.41493098319999999</c:v>
                </c:pt>
                <c:pt idx="3">
                  <c:v>0.42561569119999998</c:v>
                </c:pt>
                <c:pt idx="4">
                  <c:v>0.43825850399999999</c:v>
                </c:pt>
                <c:pt idx="5">
                  <c:v>0.45127138680000001</c:v>
                </c:pt>
                <c:pt idx="6">
                  <c:v>0.46195661180000003</c:v>
                </c:pt>
                <c:pt idx="7">
                  <c:v>0.47285584320000001</c:v>
                </c:pt>
              </c:numCache>
            </c:numRef>
          </c:xVal>
          <c:yVal>
            <c:numRef>
              <c:f>Sheet1!$H$24:$H$31</c:f>
              <c:numCache>
                <c:formatCode>General</c:formatCode>
                <c:ptCount val="8"/>
                <c:pt idx="0">
                  <c:v>4.5695837650000001E-2</c:v>
                </c:pt>
                <c:pt idx="1">
                  <c:v>7.2826532230000005E-2</c:v>
                </c:pt>
                <c:pt idx="2">
                  <c:v>6.3619062439999999E-2</c:v>
                </c:pt>
                <c:pt idx="3">
                  <c:v>5.7266834949999998E-2</c:v>
                </c:pt>
                <c:pt idx="4">
                  <c:v>5.6825878359999998E-2</c:v>
                </c:pt>
                <c:pt idx="5">
                  <c:v>2.3342871090000002E-2</c:v>
                </c:pt>
                <c:pt idx="6">
                  <c:v>1.6367372500000001E-2</c:v>
                </c:pt>
                <c:pt idx="7">
                  <c:v>1.078047845E-2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28-6347-95F4-61580621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56816"/>
        <c:axId val="1754394736"/>
      </c:scatterChart>
      <c:valAx>
        <c:axId val="1754356816"/>
        <c:scaling>
          <c:orientation val="minMax"/>
          <c:min val="0.370000000000000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Inverse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94736"/>
        <c:crosses val="autoZero"/>
        <c:crossBetween val="midCat"/>
      </c:valAx>
      <c:valAx>
        <c:axId val="1754394736"/>
        <c:scaling>
          <c:orientation val="minMax"/>
          <c:max val="0.11000000000000001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Susceptibility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200742230542046E-2"/>
          <c:y val="0.95070427249224254"/>
          <c:w val="0.81559851553891594"/>
          <c:h val="3.5126975815688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</a:t>
            </a:r>
            <a:r>
              <a:rPr lang="en-US" baseline="0"/>
              <a:t>ctive Inverse Critical Temperature through 2 Iterations of the RSMI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Measured Behavior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Sheet1!$B$36:$B$38</c:f>
              <c:numCache>
                <c:formatCode>General</c:formatCode>
                <c:ptCount val="3"/>
                <c:pt idx="0">
                  <c:v>1.5625E-2</c:v>
                </c:pt>
                <c:pt idx="1">
                  <c:v>3.125E-2</c:v>
                </c:pt>
                <c:pt idx="2">
                  <c:v>6.25E-2</c:v>
                </c:pt>
              </c:numCache>
            </c:numRef>
          </c:xVal>
          <c:yVal>
            <c:numRef>
              <c:f>Sheet1!$C$36:$C$38</c:f>
              <c:numCache>
                <c:formatCode>General</c:formatCode>
                <c:ptCount val="3"/>
                <c:pt idx="0">
                  <c:v>0.43627992560000001</c:v>
                </c:pt>
                <c:pt idx="1">
                  <c:v>0.4318730576</c:v>
                </c:pt>
                <c:pt idx="2">
                  <c:v>0.4274661897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A-B643-879F-CAEAE42D290D}"/>
            </c:ext>
          </c:extLst>
        </c:ser>
        <c:ser>
          <c:idx val="0"/>
          <c:order val="1"/>
          <c:tx>
            <c:v>True Behavior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Sheet1!$B$36:$B$38</c:f>
              <c:numCache>
                <c:formatCode>General</c:formatCode>
                <c:ptCount val="3"/>
                <c:pt idx="0">
                  <c:v>1.5625E-2</c:v>
                </c:pt>
                <c:pt idx="1">
                  <c:v>3.125E-2</c:v>
                </c:pt>
                <c:pt idx="2">
                  <c:v>6.25E-2</c:v>
                </c:pt>
              </c:numCache>
            </c:numRef>
          </c:xVal>
          <c:yVal>
            <c:numRef>
              <c:f>Sheet1!$D$36:$D$38</c:f>
              <c:numCache>
                <c:formatCode>General</c:formatCode>
                <c:ptCount val="3"/>
                <c:pt idx="0">
                  <c:v>0.4474980576</c:v>
                </c:pt>
                <c:pt idx="1">
                  <c:v>0.4318730576</c:v>
                </c:pt>
                <c:pt idx="2">
                  <c:v>0.4006230576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A-B643-879F-CAEAE42D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52880"/>
        <c:axId val="1775854560"/>
      </c:scatterChart>
      <c:valAx>
        <c:axId val="177585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/ Lattice size.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54560"/>
        <c:crosses val="autoZero"/>
        <c:crossBetween val="midCat"/>
      </c:valAx>
      <c:valAx>
        <c:axId val="17758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Inverse Critical Temperature.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0.4230593218</c:v>
                </c:pt>
                <c:pt idx="1">
                  <c:v>0.4274661897</c:v>
                </c:pt>
                <c:pt idx="2">
                  <c:v>0.4318730576</c:v>
                </c:pt>
                <c:pt idx="3">
                  <c:v>0.43627992560000001</c:v>
                </c:pt>
                <c:pt idx="4">
                  <c:v>0.44068679350000001</c:v>
                </c:pt>
                <c:pt idx="5">
                  <c:v>0.44509366140000001</c:v>
                </c:pt>
                <c:pt idx="6">
                  <c:v>0.44950052940000002</c:v>
                </c:pt>
                <c:pt idx="7">
                  <c:v>0.45390739730000002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1.6781299264</c:v>
                </c:pt>
                <c:pt idx="1">
                  <c:v>1.27868050688</c:v>
                </c:pt>
                <c:pt idx="2">
                  <c:v>2.1639530150400001</c:v>
                </c:pt>
                <c:pt idx="3">
                  <c:v>2.4814698643200002</c:v>
                </c:pt>
                <c:pt idx="4">
                  <c:v>2.2466094688</c:v>
                </c:pt>
                <c:pt idx="5">
                  <c:v>0.51263180972800004</c:v>
                </c:pt>
                <c:pt idx="6">
                  <c:v>0.33456719110400002</c:v>
                </c:pt>
                <c:pt idx="7">
                  <c:v>0.1689613824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D-114A-BD22-73496AF53B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Sheet1!$B$13:$B$20</c:f>
              <c:numCache>
                <c:formatCode>General</c:formatCode>
                <c:ptCount val="8"/>
                <c:pt idx="0">
                  <c:v>0.4230593218</c:v>
                </c:pt>
                <c:pt idx="1">
                  <c:v>0.4274661897</c:v>
                </c:pt>
                <c:pt idx="2">
                  <c:v>0.4318730576</c:v>
                </c:pt>
                <c:pt idx="3">
                  <c:v>0.43627992560000001</c:v>
                </c:pt>
                <c:pt idx="4">
                  <c:v>0.44068679350000001</c:v>
                </c:pt>
                <c:pt idx="5">
                  <c:v>0.44509366140000001</c:v>
                </c:pt>
                <c:pt idx="6">
                  <c:v>0.44950052940000002</c:v>
                </c:pt>
                <c:pt idx="7">
                  <c:v>0.45390739730000002</c:v>
                </c:pt>
              </c:numCache>
            </c:numRef>
          </c:xVal>
          <c:yVal>
            <c:numRef>
              <c:f>Sheet1!$M$13:$M$20</c:f>
              <c:numCache>
                <c:formatCode>General</c:formatCode>
                <c:ptCount val="8"/>
                <c:pt idx="0">
                  <c:v>0.99200016800000002</c:v>
                </c:pt>
                <c:pt idx="1">
                  <c:v>0.96857593312000001</c:v>
                </c:pt>
                <c:pt idx="2">
                  <c:v>1.68570110304</c:v>
                </c:pt>
                <c:pt idx="3">
                  <c:v>1.5186828614400001</c:v>
                </c:pt>
                <c:pt idx="4">
                  <c:v>1.48874835744</c:v>
                </c:pt>
                <c:pt idx="5">
                  <c:v>0.45412723135999999</c:v>
                </c:pt>
                <c:pt idx="6">
                  <c:v>0.32716615135999999</c:v>
                </c:pt>
                <c:pt idx="7">
                  <c:v>0.21150533008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D-114A-BD22-73496AF53B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Sheet1!$B$24:$B$31</c:f>
              <c:numCache>
                <c:formatCode>General</c:formatCode>
                <c:ptCount val="8"/>
                <c:pt idx="0">
                  <c:v>0.4230593218</c:v>
                </c:pt>
                <c:pt idx="1">
                  <c:v>0.4274661897</c:v>
                </c:pt>
                <c:pt idx="2">
                  <c:v>0.4318730576</c:v>
                </c:pt>
                <c:pt idx="3">
                  <c:v>0.43627992560000001</c:v>
                </c:pt>
                <c:pt idx="4">
                  <c:v>0.44068679350000001</c:v>
                </c:pt>
                <c:pt idx="5">
                  <c:v>0.44509366140000001</c:v>
                </c:pt>
                <c:pt idx="6">
                  <c:v>0.44950052940000002</c:v>
                </c:pt>
                <c:pt idx="7">
                  <c:v>0.45390739730000002</c:v>
                </c:pt>
              </c:numCache>
            </c:numRef>
          </c:xVal>
          <c:yVal>
            <c:numRef>
              <c:f>Sheet1!$M$24:$M$31</c:f>
              <c:numCache>
                <c:formatCode>General</c:formatCode>
                <c:ptCount val="8"/>
                <c:pt idx="0">
                  <c:v>0.73113340240000002</c:v>
                </c:pt>
                <c:pt idx="1">
                  <c:v>1.1652245156800001</c:v>
                </c:pt>
                <c:pt idx="2">
                  <c:v>1.01790499904</c:v>
                </c:pt>
                <c:pt idx="3">
                  <c:v>0.91626935919999997</c:v>
                </c:pt>
                <c:pt idx="4">
                  <c:v>0.90921405375999997</c:v>
                </c:pt>
                <c:pt idx="5">
                  <c:v>0.37348593744000003</c:v>
                </c:pt>
                <c:pt idx="6">
                  <c:v>0.26187796000000002</c:v>
                </c:pt>
                <c:pt idx="7">
                  <c:v>0.17248765520000001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D-114A-BD22-73496AF53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459024"/>
        <c:axId val="1777293472"/>
      </c:scatterChart>
      <c:valAx>
        <c:axId val="17754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93472"/>
        <c:crosses val="autoZero"/>
        <c:crossBetween val="midCat"/>
      </c:valAx>
      <c:valAx>
        <c:axId val="17772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Evolution of Magnetic Susceptibliity Through 2 Iterations of the RSMI Algorithm.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0414585713299957"/>
          <c:y val="1.3718116966148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0 Iterations (64x64)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Sheet2!$A$3:$A$14</c:f>
              <c:numCache>
                <c:formatCode>General</c:formatCode>
                <c:ptCount val="12"/>
                <c:pt idx="0">
                  <c:v>0.22034339680000001</c:v>
                </c:pt>
                <c:pt idx="1">
                  <c:v>0.35254943480000001</c:v>
                </c:pt>
                <c:pt idx="2">
                  <c:v>0.39661811419999998</c:v>
                </c:pt>
                <c:pt idx="3">
                  <c:v>0.4274661897</c:v>
                </c:pt>
                <c:pt idx="4">
                  <c:v>0.4318730576</c:v>
                </c:pt>
                <c:pt idx="5">
                  <c:v>0.43627992560000001</c:v>
                </c:pt>
                <c:pt idx="6">
                  <c:v>0.44068679350000001</c:v>
                </c:pt>
                <c:pt idx="7">
                  <c:v>0.44509366140000001</c:v>
                </c:pt>
                <c:pt idx="8">
                  <c:v>0.44950052940000002</c:v>
                </c:pt>
                <c:pt idx="9">
                  <c:v>0.48475547289999998</c:v>
                </c:pt>
                <c:pt idx="10">
                  <c:v>0.52882415220000001</c:v>
                </c:pt>
                <c:pt idx="11">
                  <c:v>0.66103019029999999</c:v>
                </c:pt>
              </c:numCache>
            </c:numRef>
          </c:xVal>
          <c:yVal>
            <c:numRef>
              <c:f>Sheet2!$D$3:$D$14</c:f>
              <c:numCache>
                <c:formatCode>General</c:formatCode>
                <c:ptCount val="12"/>
                <c:pt idx="0">
                  <c:v>3.6584217530000001E-4</c:v>
                </c:pt>
                <c:pt idx="1">
                  <c:v>1.6720017749999999E-3</c:v>
                </c:pt>
                <c:pt idx="2">
                  <c:v>6.4798778689999998E-3</c:v>
                </c:pt>
                <c:pt idx="3">
                  <c:v>3.4342163049999999E-2</c:v>
                </c:pt>
                <c:pt idx="4">
                  <c:v>3.9406263749999997E-2</c:v>
                </c:pt>
                <c:pt idx="5">
                  <c:v>3.4235722670000003E-2</c:v>
                </c:pt>
                <c:pt idx="6">
                  <c:v>1.905347613E-2</c:v>
                </c:pt>
                <c:pt idx="7">
                  <c:v>8.5407025280000003E-3</c:v>
                </c:pt>
                <c:pt idx="8">
                  <c:v>3.6497508449999999E-3</c:v>
                </c:pt>
                <c:pt idx="9">
                  <c:v>3.8612660309999999E-4</c:v>
                </c:pt>
                <c:pt idx="10">
                  <c:v>1.088458995E-4</c:v>
                </c:pt>
                <c:pt idx="11" formatCode="0.00E+00">
                  <c:v>1.7900000000000001E-5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B-D641-929C-592B5078A1FC}"/>
            </c:ext>
          </c:extLst>
        </c:ser>
        <c:ser>
          <c:idx val="1"/>
          <c:order val="1"/>
          <c:tx>
            <c:v>1 iteration (32x32)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Sheet2!$A$3:$A$14</c:f>
              <c:numCache>
                <c:formatCode>General</c:formatCode>
                <c:ptCount val="12"/>
                <c:pt idx="0">
                  <c:v>0.22034339680000001</c:v>
                </c:pt>
                <c:pt idx="1">
                  <c:v>0.35254943480000001</c:v>
                </c:pt>
                <c:pt idx="2">
                  <c:v>0.39661811419999998</c:v>
                </c:pt>
                <c:pt idx="3">
                  <c:v>0.4274661897</c:v>
                </c:pt>
                <c:pt idx="4">
                  <c:v>0.4318730576</c:v>
                </c:pt>
                <c:pt idx="5">
                  <c:v>0.43627992560000001</c:v>
                </c:pt>
                <c:pt idx="6">
                  <c:v>0.44068679350000001</c:v>
                </c:pt>
                <c:pt idx="7">
                  <c:v>0.44509366140000001</c:v>
                </c:pt>
                <c:pt idx="8">
                  <c:v>0.44950052940000002</c:v>
                </c:pt>
                <c:pt idx="9">
                  <c:v>0.48475547289999998</c:v>
                </c:pt>
                <c:pt idx="10">
                  <c:v>0.52882415220000001</c:v>
                </c:pt>
                <c:pt idx="11">
                  <c:v>0.66103019029999999</c:v>
                </c:pt>
              </c:numCache>
            </c:numRef>
          </c:xVal>
          <c:yVal>
            <c:numRef>
              <c:f>Sheet2!$C$3:$C$14</c:f>
              <c:numCache>
                <c:formatCode>General</c:formatCode>
                <c:ptCount val="12"/>
                <c:pt idx="0">
                  <c:v>1.3796713609999999E-3</c:v>
                </c:pt>
                <c:pt idx="1">
                  <c:v>7.0454907769999997E-3</c:v>
                </c:pt>
                <c:pt idx="2">
                  <c:v>2.230641677E-2</c:v>
                </c:pt>
                <c:pt idx="3">
                  <c:v>4.5928757600000002E-2</c:v>
                </c:pt>
                <c:pt idx="4">
                  <c:v>4.152529118E-2</c:v>
                </c:pt>
                <c:pt idx="5">
                  <c:v>3.4892636669999998E-2</c:v>
                </c:pt>
                <c:pt idx="6">
                  <c:v>2.2050156670000001E-2</c:v>
                </c:pt>
                <c:pt idx="7">
                  <c:v>2.0301304419999999E-2</c:v>
                </c:pt>
                <c:pt idx="8">
                  <c:v>1.5680429570000001E-2</c:v>
                </c:pt>
                <c:pt idx="9">
                  <c:v>1.4228365820000001E-3</c:v>
                </c:pt>
                <c:pt idx="10">
                  <c:v>4.9997919859999995E-4</c:v>
                </c:pt>
                <c:pt idx="11">
                  <c:v>5.0123791399999998E-5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B-D641-929C-592B5078A1FC}"/>
            </c:ext>
          </c:extLst>
        </c:ser>
        <c:ser>
          <c:idx val="0"/>
          <c:order val="2"/>
          <c:tx>
            <c:v>2 Iterations (16x16)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Sheet2!$K$3:$K$14</c:f>
                <c:numCache>
                  <c:formatCode>General</c:formatCode>
                  <c:ptCount val="12"/>
                  <c:pt idx="0">
                    <c:v>6.6103018999999999E-2</c:v>
                  </c:pt>
                  <c:pt idx="1">
                    <c:v>2.2034339699999989E-2</c:v>
                  </c:pt>
                  <c:pt idx="2">
                    <c:v>1.5424037750000008E-2</c:v>
                  </c:pt>
                  <c:pt idx="3">
                    <c:v>2.20343395E-3</c:v>
                  </c:pt>
                  <c:pt idx="4">
                    <c:v>2.2034340000000041E-3</c:v>
                  </c:pt>
                  <c:pt idx="5">
                    <c:v>2.20343395E-3</c:v>
                  </c:pt>
                  <c:pt idx="6">
                    <c:v>2.20343395E-3</c:v>
                  </c:pt>
                  <c:pt idx="7">
                    <c:v>2.2034340000000041E-3</c:v>
                  </c:pt>
                  <c:pt idx="8">
                    <c:v>1.7627471749999984E-2</c:v>
                  </c:pt>
                  <c:pt idx="9">
                    <c:v>2.2034339650000012E-2</c:v>
                  </c:pt>
                  <c:pt idx="10">
                    <c:v>6.6103019049999989E-2</c:v>
                  </c:pt>
                  <c:pt idx="11">
                    <c:v>0</c:v>
                  </c:pt>
                </c:numCache>
              </c:numRef>
            </c:plus>
            <c:minus>
              <c:numRef>
                <c:f>Sheet2!$K$2:$K$13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6.6103018999999999E-2</c:v>
                  </c:pt>
                  <c:pt idx="2">
                    <c:v>2.2034339699999989E-2</c:v>
                  </c:pt>
                  <c:pt idx="3">
                    <c:v>1.5424037750000008E-2</c:v>
                  </c:pt>
                  <c:pt idx="4">
                    <c:v>2.20343395E-3</c:v>
                  </c:pt>
                  <c:pt idx="5">
                    <c:v>2.2034340000000041E-3</c:v>
                  </c:pt>
                  <c:pt idx="6">
                    <c:v>2.20343395E-3</c:v>
                  </c:pt>
                  <c:pt idx="7">
                    <c:v>2.20343395E-3</c:v>
                  </c:pt>
                  <c:pt idx="8">
                    <c:v>2.2034340000000041E-3</c:v>
                  </c:pt>
                  <c:pt idx="9">
                    <c:v>1.7627471749999984E-2</c:v>
                  </c:pt>
                  <c:pt idx="10">
                    <c:v>2.2034339650000012E-2</c:v>
                  </c:pt>
                  <c:pt idx="11">
                    <c:v>6.6103019049999989E-2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plus>
              <c:numRef>
                <c:f>Sheet2!$H$3:$H$14</c:f>
                <c:numCache>
                  <c:formatCode>General</c:formatCode>
                  <c:ptCount val="12"/>
                  <c:pt idx="0">
                    <c:v>1.4044514075041073E-4</c:v>
                  </c:pt>
                  <c:pt idx="1">
                    <c:v>2.6166824771549544E-3</c:v>
                  </c:pt>
                  <c:pt idx="2">
                    <c:v>9.6432685817895263E-3</c:v>
                  </c:pt>
                  <c:pt idx="3">
                    <c:v>1.1739491980018351E-2</c:v>
                  </c:pt>
                  <c:pt idx="4">
                    <c:v>1.0309275587111075E-2</c:v>
                  </c:pt>
                  <c:pt idx="5">
                    <c:v>1.0139518364911147E-2</c:v>
                  </c:pt>
                  <c:pt idx="6">
                    <c:v>8.0991394271720495E-3</c:v>
                  </c:pt>
                  <c:pt idx="7">
                    <c:v>5.7951382652412274E-3</c:v>
                  </c:pt>
                  <c:pt idx="8">
                    <c:v>4.4547264814849413E-3</c:v>
                  </c:pt>
                  <c:pt idx="9">
                    <c:v>6.9851613755558426E-4</c:v>
                  </c:pt>
                  <c:pt idx="10">
                    <c:v>1.2685866989729086E-4</c:v>
                  </c:pt>
                  <c:pt idx="11">
                    <c:v>5.6872226961155468E-6</c:v>
                  </c:pt>
                </c:numCache>
              </c:numRef>
            </c:plus>
            <c:minus>
              <c:numRef>
                <c:f>Sheet2!$H$3:$H$14</c:f>
                <c:numCache>
                  <c:formatCode>General</c:formatCode>
                  <c:ptCount val="12"/>
                  <c:pt idx="0">
                    <c:v>1.4044514075041073E-4</c:v>
                  </c:pt>
                  <c:pt idx="1">
                    <c:v>2.6166824771549544E-3</c:v>
                  </c:pt>
                  <c:pt idx="2">
                    <c:v>9.6432685817895263E-3</c:v>
                  </c:pt>
                  <c:pt idx="3">
                    <c:v>1.1739491980018351E-2</c:v>
                  </c:pt>
                  <c:pt idx="4">
                    <c:v>1.0309275587111075E-2</c:v>
                  </c:pt>
                  <c:pt idx="5">
                    <c:v>1.0139518364911147E-2</c:v>
                  </c:pt>
                  <c:pt idx="6">
                    <c:v>8.0991394271720495E-3</c:v>
                  </c:pt>
                  <c:pt idx="7">
                    <c:v>5.7951382652412274E-3</c:v>
                  </c:pt>
                  <c:pt idx="8">
                    <c:v>4.4547264814849413E-3</c:v>
                  </c:pt>
                  <c:pt idx="9">
                    <c:v>6.9851613755558426E-4</c:v>
                  </c:pt>
                  <c:pt idx="10">
                    <c:v>1.2685866989729086E-4</c:v>
                  </c:pt>
                  <c:pt idx="11">
                    <c:v>5.6872226961155468E-6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Sheet2!$A$3:$A$14</c:f>
              <c:numCache>
                <c:formatCode>General</c:formatCode>
                <c:ptCount val="12"/>
                <c:pt idx="0">
                  <c:v>0.22034339680000001</c:v>
                </c:pt>
                <c:pt idx="1">
                  <c:v>0.35254943480000001</c:v>
                </c:pt>
                <c:pt idx="2">
                  <c:v>0.39661811419999998</c:v>
                </c:pt>
                <c:pt idx="3">
                  <c:v>0.4274661897</c:v>
                </c:pt>
                <c:pt idx="4">
                  <c:v>0.4318730576</c:v>
                </c:pt>
                <c:pt idx="5">
                  <c:v>0.43627992560000001</c:v>
                </c:pt>
                <c:pt idx="6">
                  <c:v>0.44068679350000001</c:v>
                </c:pt>
                <c:pt idx="7">
                  <c:v>0.44509366140000001</c:v>
                </c:pt>
                <c:pt idx="8">
                  <c:v>0.44950052940000002</c:v>
                </c:pt>
                <c:pt idx="9">
                  <c:v>0.48475547289999998</c:v>
                </c:pt>
                <c:pt idx="10">
                  <c:v>0.52882415220000001</c:v>
                </c:pt>
                <c:pt idx="11">
                  <c:v>0.66103019029999999</c:v>
                </c:pt>
              </c:numCache>
            </c:numRef>
          </c:xVal>
          <c:yVal>
            <c:numRef>
              <c:f>Sheet2!$B$3:$B$14</c:f>
              <c:numCache>
                <c:formatCode>General</c:formatCode>
                <c:ptCount val="12"/>
                <c:pt idx="0">
                  <c:v>5.855324732E-3</c:v>
                </c:pt>
                <c:pt idx="1">
                  <c:v>2.6649996620000001E-2</c:v>
                </c:pt>
                <c:pt idx="2">
                  <c:v>5.131139052E-2</c:v>
                </c:pt>
                <c:pt idx="3">
                  <c:v>5.0272455360000003E-2</c:v>
                </c:pt>
                <c:pt idx="4">
                  <c:v>4.4570023860000002E-2</c:v>
                </c:pt>
                <c:pt idx="5">
                  <c:v>4.287517699E-2</c:v>
                </c:pt>
                <c:pt idx="6">
                  <c:v>3.6384235199999997E-2</c:v>
                </c:pt>
                <c:pt idx="7">
                  <c:v>2.7956503090000001E-2</c:v>
                </c:pt>
                <c:pt idx="8">
                  <c:v>2.2986079249999999E-2</c:v>
                </c:pt>
                <c:pt idx="9">
                  <c:v>5.7692558609999996E-3</c:v>
                </c:pt>
                <c:pt idx="10">
                  <c:v>1.6996097290000001E-3</c:v>
                </c:pt>
                <c:pt idx="11">
                  <c:v>2.043489791E-4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B-D641-929C-592B5078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75104"/>
        <c:axId val="1756243488"/>
      </c:scatterChart>
      <c:valAx>
        <c:axId val="1550475104"/>
        <c:scaling>
          <c:orientation val="minMax"/>
          <c:max val="0.6800000000000001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</a:t>
                </a:r>
                <a:r>
                  <a:rPr lang="en-US" baseline="0"/>
                  <a:t> Inverse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3488"/>
        <c:crosses val="autoZero"/>
        <c:crossBetween val="midCat"/>
      </c:valAx>
      <c:valAx>
        <c:axId val="17562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Susceptibillity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Inverse</a:t>
            </a:r>
            <a:r>
              <a:rPr lang="en-US" baseline="0"/>
              <a:t> Critical Temperature Through 2 Iterations of RSMI Algorithm.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Behavior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728172342561944"/>
                  <c:y val="-0.168272049233598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 = -0.7857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Sheet2!$F$23:$F$25</c:f>
                <c:numCache>
                  <c:formatCode>General</c:formatCode>
                  <c:ptCount val="3"/>
                  <c:pt idx="0">
                    <c:v>1.5424037750000008E-2</c:v>
                  </c:pt>
                  <c:pt idx="1">
                    <c:v>2.20343395E-3</c:v>
                  </c:pt>
                  <c:pt idx="2">
                    <c:v>2.2034340000000041E-3</c:v>
                  </c:pt>
                </c:numCache>
              </c:numRef>
            </c:plus>
            <c:minus>
              <c:numRef>
                <c:f>Sheet2!$G$23:$G$25</c:f>
                <c:numCache>
                  <c:formatCode>General</c:formatCode>
                  <c:ptCount val="3"/>
                  <c:pt idx="0">
                    <c:v>2.2034339699999989E-2</c:v>
                  </c:pt>
                  <c:pt idx="1">
                    <c:v>1.5424037750000008E-2</c:v>
                  </c:pt>
                  <c:pt idx="2">
                    <c:v>2.20343395E-3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Sheet2!$B$23:$B$25</c:f>
              <c:numCache>
                <c:formatCode>General</c:formatCode>
                <c:ptCount val="3"/>
                <c:pt idx="0">
                  <c:v>6.25E-2</c:v>
                </c:pt>
                <c:pt idx="1">
                  <c:v>3.125E-2</c:v>
                </c:pt>
                <c:pt idx="2">
                  <c:v>1.5625E-2</c:v>
                </c:pt>
              </c:numCache>
            </c:numRef>
          </c:xVal>
          <c:yVal>
            <c:numRef>
              <c:f>Sheet2!$C$23:$C$25</c:f>
              <c:numCache>
                <c:formatCode>General</c:formatCode>
                <c:ptCount val="3"/>
                <c:pt idx="0">
                  <c:v>0.39661811419999998</c:v>
                </c:pt>
                <c:pt idx="1">
                  <c:v>0.4274661897</c:v>
                </c:pt>
                <c:pt idx="2">
                  <c:v>0.4318730576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9-FC44-8A9A-2538C82DED1E}"/>
            </c:ext>
          </c:extLst>
        </c:ser>
        <c:ser>
          <c:idx val="1"/>
          <c:order val="1"/>
          <c:tx>
            <c:v>True Behavior (slope)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Sheet2!$B$23:$B$25</c:f>
              <c:numCache>
                <c:formatCode>General</c:formatCode>
                <c:ptCount val="3"/>
                <c:pt idx="0">
                  <c:v>6.25E-2</c:v>
                </c:pt>
                <c:pt idx="1">
                  <c:v>3.125E-2</c:v>
                </c:pt>
                <c:pt idx="2">
                  <c:v>1.5625E-2</c:v>
                </c:pt>
              </c:numCache>
            </c:numRef>
          </c:xVal>
          <c:yVal>
            <c:numRef>
              <c:f>Sheet2!$D$23:$D$25</c:f>
              <c:numCache>
                <c:formatCode>General</c:formatCode>
                <c:ptCount val="3"/>
                <c:pt idx="0">
                  <c:v>0.39196618970000002</c:v>
                </c:pt>
                <c:pt idx="1">
                  <c:v>0.42321618970000002</c:v>
                </c:pt>
                <c:pt idx="2">
                  <c:v>0.43884118970000002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9-FC44-8A9A-2538C82D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79872"/>
        <c:axId val="1759546912"/>
      </c:scatterChart>
      <c:valAx>
        <c:axId val="1759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1/Lattice</a:t>
                </a:r>
                <a:r>
                  <a:rPr lang="en-US" baseline="0"/>
                  <a:t> Width.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6912"/>
        <c:crosses val="autoZero"/>
        <c:crossBetween val="midCat"/>
      </c:valAx>
      <c:valAx>
        <c:axId val="1759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</a:t>
                </a:r>
                <a:r>
                  <a:rPr lang="en-US" baseline="0"/>
                  <a:t> Critical Inverse Temperature.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Evolution of Magnetic Susceptibliity Through 2 Iterations of the RSMI Algorithm.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0414585713299957"/>
          <c:y val="1.3718116966148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0 Iterations (64x64)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'Sheet2 (2)'!$A$3:$A$14</c:f>
              <c:numCache>
                <c:formatCode>General</c:formatCode>
                <c:ptCount val="12"/>
                <c:pt idx="0">
                  <c:v>0.22034339680000001</c:v>
                </c:pt>
                <c:pt idx="1">
                  <c:v>0.35254943480000001</c:v>
                </c:pt>
                <c:pt idx="2">
                  <c:v>0.39661811419999998</c:v>
                </c:pt>
                <c:pt idx="3">
                  <c:v>0.4274661897</c:v>
                </c:pt>
                <c:pt idx="4">
                  <c:v>0.4318730576</c:v>
                </c:pt>
                <c:pt idx="5">
                  <c:v>0.43627992560000001</c:v>
                </c:pt>
                <c:pt idx="6">
                  <c:v>0.44068679350000001</c:v>
                </c:pt>
                <c:pt idx="7">
                  <c:v>0.44509366140000001</c:v>
                </c:pt>
                <c:pt idx="8">
                  <c:v>0.44950052940000002</c:v>
                </c:pt>
                <c:pt idx="9">
                  <c:v>0.48475547289999998</c:v>
                </c:pt>
                <c:pt idx="10">
                  <c:v>0.52882415220000001</c:v>
                </c:pt>
                <c:pt idx="11">
                  <c:v>0.66103019029999999</c:v>
                </c:pt>
              </c:numCache>
            </c:numRef>
          </c:xVal>
          <c:yVal>
            <c:numRef>
              <c:f>'Sheet2 (2)'!$B$3:$B$14</c:f>
              <c:numCache>
                <c:formatCode>General</c:formatCode>
                <c:ptCount val="12"/>
                <c:pt idx="0">
                  <c:v>9.3685195712E-2</c:v>
                </c:pt>
                <c:pt idx="1">
                  <c:v>0.42639994592000002</c:v>
                </c:pt>
                <c:pt idx="2">
                  <c:v>0.82098224832</c:v>
                </c:pt>
                <c:pt idx="3">
                  <c:v>0.80435928576000004</c:v>
                </c:pt>
                <c:pt idx="4">
                  <c:v>0.71312038176000003</c:v>
                </c:pt>
                <c:pt idx="5">
                  <c:v>0.68600283183999999</c:v>
                </c:pt>
                <c:pt idx="6">
                  <c:v>0.58214776319999995</c:v>
                </c:pt>
                <c:pt idx="7">
                  <c:v>0.44730404944000002</c:v>
                </c:pt>
                <c:pt idx="8">
                  <c:v>0.36777726799999999</c:v>
                </c:pt>
                <c:pt idx="9">
                  <c:v>9.2308093775999994E-2</c:v>
                </c:pt>
                <c:pt idx="10">
                  <c:v>2.7193755664000001E-2</c:v>
                </c:pt>
                <c:pt idx="11">
                  <c:v>3.2695836656E-3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9-884F-85F9-08F1ACCFB22B}"/>
            </c:ext>
          </c:extLst>
        </c:ser>
        <c:ser>
          <c:idx val="1"/>
          <c:order val="1"/>
          <c:tx>
            <c:v>1 iteration (32x32)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'Sheet2 (2)'!$A$3:$A$14</c:f>
              <c:numCache>
                <c:formatCode>General</c:formatCode>
                <c:ptCount val="12"/>
                <c:pt idx="0">
                  <c:v>0.22034339680000001</c:v>
                </c:pt>
                <c:pt idx="1">
                  <c:v>0.35254943480000001</c:v>
                </c:pt>
                <c:pt idx="2">
                  <c:v>0.39661811419999998</c:v>
                </c:pt>
                <c:pt idx="3">
                  <c:v>0.4274661897</c:v>
                </c:pt>
                <c:pt idx="4">
                  <c:v>0.4318730576</c:v>
                </c:pt>
                <c:pt idx="5">
                  <c:v>0.43627992560000001</c:v>
                </c:pt>
                <c:pt idx="6">
                  <c:v>0.44068679350000001</c:v>
                </c:pt>
                <c:pt idx="7">
                  <c:v>0.44509366140000001</c:v>
                </c:pt>
                <c:pt idx="8">
                  <c:v>0.44950052940000002</c:v>
                </c:pt>
                <c:pt idx="9">
                  <c:v>0.48475547289999998</c:v>
                </c:pt>
                <c:pt idx="10">
                  <c:v>0.52882415220000001</c:v>
                </c:pt>
                <c:pt idx="11">
                  <c:v>0.66103019029999999</c:v>
                </c:pt>
              </c:numCache>
            </c:numRef>
          </c:xVal>
          <c:yVal>
            <c:numRef>
              <c:f>'Sheet2 (2)'!$C$3:$C$14</c:f>
              <c:numCache>
                <c:formatCode>General</c:formatCode>
                <c:ptCount val="12"/>
                <c:pt idx="0">
                  <c:v>4.4149483551999998E-2</c:v>
                </c:pt>
                <c:pt idx="1">
                  <c:v>0.22545570486399999</c:v>
                </c:pt>
                <c:pt idx="2">
                  <c:v>0.71380533664000001</c:v>
                </c:pt>
                <c:pt idx="3">
                  <c:v>1.4697202432000001</c:v>
                </c:pt>
                <c:pt idx="4">
                  <c:v>1.32880931776</c:v>
                </c:pt>
                <c:pt idx="5">
                  <c:v>1.1165643734399999</c:v>
                </c:pt>
                <c:pt idx="6">
                  <c:v>0.70560501344000004</c:v>
                </c:pt>
                <c:pt idx="7">
                  <c:v>0.64964174143999998</c:v>
                </c:pt>
                <c:pt idx="8">
                  <c:v>0.50177374624000004</c:v>
                </c:pt>
                <c:pt idx="9">
                  <c:v>4.5530770624000003E-2</c:v>
                </c:pt>
                <c:pt idx="10">
                  <c:v>1.5999334355199998E-2</c:v>
                </c:pt>
                <c:pt idx="11">
                  <c:v>1.6039613247999999E-3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9-884F-85F9-08F1ACCFB22B}"/>
            </c:ext>
          </c:extLst>
        </c:ser>
        <c:ser>
          <c:idx val="0"/>
          <c:order val="2"/>
          <c:tx>
            <c:v>2 Iterations (16x16)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'Sheet2 (2)'!$K$3:$K$14</c:f>
                <c:numCache>
                  <c:formatCode>General</c:formatCode>
                  <c:ptCount val="12"/>
                  <c:pt idx="0">
                    <c:v>6.6103018999999999E-2</c:v>
                  </c:pt>
                  <c:pt idx="1">
                    <c:v>2.2034339699999989E-2</c:v>
                  </c:pt>
                  <c:pt idx="2">
                    <c:v>1.5424037750000008E-2</c:v>
                  </c:pt>
                  <c:pt idx="3">
                    <c:v>2.20343395E-3</c:v>
                  </c:pt>
                  <c:pt idx="4">
                    <c:v>2.2034340000000041E-3</c:v>
                  </c:pt>
                  <c:pt idx="5">
                    <c:v>2.20343395E-3</c:v>
                  </c:pt>
                  <c:pt idx="6">
                    <c:v>2.20343395E-3</c:v>
                  </c:pt>
                  <c:pt idx="7">
                    <c:v>2.2034340000000041E-3</c:v>
                  </c:pt>
                  <c:pt idx="8">
                    <c:v>1.7627471749999984E-2</c:v>
                  </c:pt>
                  <c:pt idx="9">
                    <c:v>2.2034339650000012E-2</c:v>
                  </c:pt>
                  <c:pt idx="10">
                    <c:v>6.6103019049999989E-2</c:v>
                  </c:pt>
                  <c:pt idx="11">
                    <c:v>0</c:v>
                  </c:pt>
                </c:numCache>
              </c:numRef>
            </c:plus>
            <c:minus>
              <c:numRef>
                <c:f>'Sheet2 (2)'!$K$2:$K$13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6.6103018999999999E-2</c:v>
                  </c:pt>
                  <c:pt idx="2">
                    <c:v>2.2034339699999989E-2</c:v>
                  </c:pt>
                  <c:pt idx="3">
                    <c:v>1.5424037750000008E-2</c:v>
                  </c:pt>
                  <c:pt idx="4">
                    <c:v>2.20343395E-3</c:v>
                  </c:pt>
                  <c:pt idx="5">
                    <c:v>2.2034340000000041E-3</c:v>
                  </c:pt>
                  <c:pt idx="6">
                    <c:v>2.20343395E-3</c:v>
                  </c:pt>
                  <c:pt idx="7">
                    <c:v>2.20343395E-3</c:v>
                  </c:pt>
                  <c:pt idx="8">
                    <c:v>2.2034340000000041E-3</c:v>
                  </c:pt>
                  <c:pt idx="9">
                    <c:v>1.7627471749999984E-2</c:v>
                  </c:pt>
                  <c:pt idx="10">
                    <c:v>2.2034339650000012E-2</c:v>
                  </c:pt>
                  <c:pt idx="11">
                    <c:v>6.6103019049999989E-2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'Sheet2 (2)'!$A$3:$A$14</c:f>
              <c:numCache>
                <c:formatCode>General</c:formatCode>
                <c:ptCount val="12"/>
                <c:pt idx="0">
                  <c:v>0.22034339680000001</c:v>
                </c:pt>
                <c:pt idx="1">
                  <c:v>0.35254943480000001</c:v>
                </c:pt>
                <c:pt idx="2">
                  <c:v>0.39661811419999998</c:v>
                </c:pt>
                <c:pt idx="3">
                  <c:v>0.4274661897</c:v>
                </c:pt>
                <c:pt idx="4">
                  <c:v>0.4318730576</c:v>
                </c:pt>
                <c:pt idx="5">
                  <c:v>0.43627992560000001</c:v>
                </c:pt>
                <c:pt idx="6">
                  <c:v>0.44068679350000001</c:v>
                </c:pt>
                <c:pt idx="7">
                  <c:v>0.44509366140000001</c:v>
                </c:pt>
                <c:pt idx="8">
                  <c:v>0.44950052940000002</c:v>
                </c:pt>
                <c:pt idx="9">
                  <c:v>0.48475547289999998</c:v>
                </c:pt>
                <c:pt idx="10">
                  <c:v>0.52882415220000001</c:v>
                </c:pt>
                <c:pt idx="11">
                  <c:v>0.66103019029999999</c:v>
                </c:pt>
              </c:numCache>
            </c:numRef>
          </c:xVal>
          <c:yVal>
            <c:numRef>
              <c:f>'Sheet2 (2)'!$B$20:$B$31</c:f>
              <c:numCache>
                <c:formatCode>General</c:formatCode>
                <c:ptCount val="12"/>
                <c:pt idx="0">
                  <c:v>5.855324732E-3</c:v>
                </c:pt>
                <c:pt idx="1">
                  <c:v>2.6649996620000001E-2</c:v>
                </c:pt>
                <c:pt idx="2">
                  <c:v>5.131139052E-2</c:v>
                </c:pt>
                <c:pt idx="3">
                  <c:v>5.0272455360000003E-2</c:v>
                </c:pt>
                <c:pt idx="4">
                  <c:v>4.4570023860000002E-2</c:v>
                </c:pt>
                <c:pt idx="5">
                  <c:v>4.287517699E-2</c:v>
                </c:pt>
                <c:pt idx="6">
                  <c:v>3.6384235199999997E-2</c:v>
                </c:pt>
                <c:pt idx="7">
                  <c:v>2.7956503090000001E-2</c:v>
                </c:pt>
                <c:pt idx="8">
                  <c:v>2.2986079249999999E-2</c:v>
                </c:pt>
                <c:pt idx="9">
                  <c:v>5.7692558609999996E-3</c:v>
                </c:pt>
                <c:pt idx="10">
                  <c:v>1.6996097290000001E-3</c:v>
                </c:pt>
                <c:pt idx="11">
                  <c:v>2.043489791E-4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9-884F-85F9-08F1ACCF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75104"/>
        <c:axId val="1756243488"/>
      </c:scatterChart>
      <c:valAx>
        <c:axId val="1550475104"/>
        <c:scaling>
          <c:orientation val="minMax"/>
          <c:max val="0.6800000000000001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</a:t>
                </a:r>
                <a:r>
                  <a:rPr lang="en-US" baseline="0"/>
                  <a:t> Inverse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3488"/>
        <c:crosses val="autoZero"/>
        <c:crossBetween val="midCat"/>
      </c:valAx>
      <c:valAx>
        <c:axId val="17562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Susceptibillity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770372</xdr:colOff>
      <xdr:row>0</xdr:row>
      <xdr:rowOff>0</xdr:rowOff>
    </xdr:from>
    <xdr:to>
      <xdr:col>25</xdr:col>
      <xdr:colOff>516372</xdr:colOff>
      <xdr:row>42</xdr:row>
      <xdr:rowOff>41868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9CA52-4EC6-6844-BDFB-66FBB068E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165518</xdr:colOff>
      <xdr:row>44</xdr:row>
      <xdr:rowOff>106694</xdr:rowOff>
    </xdr:from>
    <xdr:to>
      <xdr:col>23</xdr:col>
      <xdr:colOff>607925</xdr:colOff>
      <xdr:row>59</xdr:row>
      <xdr:rowOff>209340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E2E56-4B82-B549-A77B-3B5DFC0D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505209</xdr:colOff>
      <xdr:row>37</xdr:row>
      <xdr:rowOff>184499</xdr:rowOff>
    </xdr:from>
    <xdr:to>
      <xdr:col>14</xdr:col>
      <xdr:colOff>136770</xdr:colOff>
      <xdr:row>50</xdr:row>
      <xdr:rowOff>206270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6F0C7-779A-654E-8FF2-A40FBD5A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18</xdr:row>
      <xdr:rowOff>12700</xdr:rowOff>
    </xdr:from>
    <xdr:to>
      <xdr:col>29</xdr:col>
      <xdr:colOff>508000</xdr:colOff>
      <xdr:row>49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1E640-79AA-154C-AAAD-C1904286F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777240</xdr:colOff>
      <xdr:row>33</xdr:row>
      <xdr:rowOff>124460</xdr:rowOff>
    </xdr:from>
    <xdr:to>
      <xdr:col>11</xdr:col>
      <xdr:colOff>88900</xdr:colOff>
      <xdr:row>53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24AF1-8801-8347-B6BE-78F46466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18</xdr:row>
      <xdr:rowOff>12700</xdr:rowOff>
    </xdr:from>
    <xdr:to>
      <xdr:col>30</xdr:col>
      <xdr:colOff>711200</xdr:colOff>
      <xdr:row>49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B18DB-DD0C-BE4D-A75E-7A6DD0155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3838-4486-2945-83D4-9BADD7710060}">
  <dimension ref="A1:M67"/>
  <sheetViews>
    <sheetView topLeftCell="E1" zoomScale="91" workbookViewId="0">
      <selection activeCell="P53" sqref="P53"/>
    </sheetView>
  </sheetViews>
  <sheetFormatPr baseColWidth="10" defaultRowHeight="16"/>
  <sheetData>
    <row r="1" spans="1:13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  <c r="I1" s="3"/>
      <c r="M1" t="s">
        <v>11</v>
      </c>
    </row>
    <row r="2" spans="1:13">
      <c r="B2" s="1">
        <v>0.4230593218</v>
      </c>
      <c r="C2" s="1">
        <v>0</v>
      </c>
      <c r="D2" s="1">
        <v>0.55314403999999995</v>
      </c>
      <c r="E2" s="1">
        <v>-0.58979360609999998</v>
      </c>
      <c r="F2" s="1">
        <v>-5.6487263910000002E-2</v>
      </c>
      <c r="G2" s="1">
        <v>0.41579360230000001</v>
      </c>
      <c r="H2" s="1">
        <v>2.62207801E-2</v>
      </c>
      <c r="I2" s="1">
        <v>9.7685634660000006E-2</v>
      </c>
      <c r="J2">
        <f>I2/10</f>
        <v>9.7685634659999999E-3</v>
      </c>
      <c r="K2">
        <f>H2+J2</f>
        <v>3.5989343566000004E-2</v>
      </c>
      <c r="L2">
        <f>H2-J2</f>
        <v>1.6452216634E-2</v>
      </c>
      <c r="M2">
        <f>64*H2</f>
        <v>1.6781299264</v>
      </c>
    </row>
    <row r="3" spans="1:13">
      <c r="B3" s="1">
        <v>0.4274661897</v>
      </c>
      <c r="C3" s="1">
        <v>0</v>
      </c>
      <c r="D3" s="1">
        <v>-0.62282300469999996</v>
      </c>
      <c r="E3" s="1">
        <v>-0.62282300469999996</v>
      </c>
      <c r="F3" s="1">
        <v>-4.7319040069999999E-2</v>
      </c>
      <c r="G3" s="1">
        <v>0.41983391749999999</v>
      </c>
      <c r="H3" s="1">
        <v>1.997938292E-2</v>
      </c>
      <c r="I3" s="1">
        <v>0.12617715500000001</v>
      </c>
      <c r="J3">
        <f t="shared" ref="J3:J31" si="0">I3/10</f>
        <v>1.2617715500000001E-2</v>
      </c>
      <c r="K3">
        <f t="shared" ref="K3:K31" si="1">H3+J3</f>
        <v>3.2597098419999998E-2</v>
      </c>
      <c r="L3">
        <f t="shared" ref="L3:L31" si="2">H3-J3</f>
        <v>7.3616674199999989E-3</v>
      </c>
      <c r="M3">
        <f t="shared" ref="M3:M9" si="3">64*H3</f>
        <v>1.27868050688</v>
      </c>
    </row>
    <row r="4" spans="1:13">
      <c r="B4" s="1">
        <v>0.4318730576</v>
      </c>
      <c r="C4" s="1">
        <v>0</v>
      </c>
      <c r="D4" s="1">
        <v>-0.664158158</v>
      </c>
      <c r="E4" s="1">
        <v>-0.664158158</v>
      </c>
      <c r="F4" s="1">
        <v>-3.5862639119999998E-2</v>
      </c>
      <c r="G4" s="1">
        <v>0.4318730576</v>
      </c>
      <c r="H4" s="1">
        <v>3.3811765860000002E-2</v>
      </c>
      <c r="I4" s="1">
        <v>0.15875825330000001</v>
      </c>
      <c r="J4">
        <f t="shared" si="0"/>
        <v>1.5875825330000003E-2</v>
      </c>
      <c r="K4">
        <f t="shared" si="1"/>
        <v>4.9687591190000005E-2</v>
      </c>
      <c r="L4">
        <f t="shared" si="2"/>
        <v>1.793594053E-2</v>
      </c>
      <c r="M4">
        <f t="shared" si="3"/>
        <v>2.1639530150400001</v>
      </c>
    </row>
    <row r="5" spans="1:13">
      <c r="B5" s="1">
        <v>0.43627992560000001</v>
      </c>
      <c r="C5" s="1">
        <v>0</v>
      </c>
      <c r="D5" s="1">
        <v>-0.70396673320000003</v>
      </c>
      <c r="E5" s="1">
        <v>-0.70396673320000003</v>
      </c>
      <c r="F5" s="1">
        <v>-2.484745436E-2</v>
      </c>
      <c r="G5" s="1">
        <v>0.43627992560000001</v>
      </c>
      <c r="H5" s="2">
        <v>3.8772966630000003E-2</v>
      </c>
      <c r="I5" s="1">
        <v>0.1699616776</v>
      </c>
      <c r="J5">
        <f t="shared" si="0"/>
        <v>1.699616776E-2</v>
      </c>
      <c r="K5">
        <f t="shared" si="1"/>
        <v>5.5769134390000002E-2</v>
      </c>
      <c r="L5">
        <f t="shared" si="2"/>
        <v>2.1776798870000003E-2</v>
      </c>
      <c r="M5">
        <f t="shared" si="3"/>
        <v>2.4814698643200002</v>
      </c>
    </row>
    <row r="6" spans="1:13">
      <c r="B6" s="1">
        <v>0.44068679350000001</v>
      </c>
      <c r="C6" s="1">
        <v>0</v>
      </c>
      <c r="D6" s="1">
        <v>-0.7521390952</v>
      </c>
      <c r="E6" s="1">
        <v>-0.7521390952</v>
      </c>
      <c r="F6" s="1">
        <v>-1.1541617610000001E-2</v>
      </c>
      <c r="G6" s="1">
        <v>0.44068679350000001</v>
      </c>
      <c r="H6" s="1">
        <v>3.510327295E-2</v>
      </c>
      <c r="I6" s="1">
        <v>0.14869544570000001</v>
      </c>
      <c r="J6">
        <f t="shared" si="0"/>
        <v>1.486954457E-2</v>
      </c>
      <c r="K6">
        <f t="shared" si="1"/>
        <v>4.9972817520000004E-2</v>
      </c>
      <c r="L6">
        <f t="shared" si="2"/>
        <v>2.023372838E-2</v>
      </c>
      <c r="M6">
        <f t="shared" si="3"/>
        <v>2.2466094688</v>
      </c>
    </row>
    <row r="7" spans="1:13">
      <c r="B7" s="1">
        <v>0.44509366140000001</v>
      </c>
      <c r="C7" s="1">
        <v>0</v>
      </c>
      <c r="D7" s="1">
        <v>-0.79986028200000003</v>
      </c>
      <c r="E7" s="1">
        <v>-0.79986028200000003</v>
      </c>
      <c r="F7" s="1">
        <v>1.614213253E-3</v>
      </c>
      <c r="G7" s="1">
        <v>0.44509366140000001</v>
      </c>
      <c r="H7" s="1">
        <v>8.0098720270000007E-3</v>
      </c>
      <c r="I7" s="1">
        <v>0.11188800979999999</v>
      </c>
      <c r="J7">
        <f t="shared" si="0"/>
        <v>1.118880098E-2</v>
      </c>
      <c r="K7">
        <f t="shared" si="1"/>
        <v>1.9198673007000001E-2</v>
      </c>
      <c r="L7">
        <f t="shared" si="2"/>
        <v>-3.1789289529999994E-3</v>
      </c>
      <c r="M7">
        <f t="shared" si="3"/>
        <v>0.51263180972800004</v>
      </c>
    </row>
    <row r="8" spans="1:13">
      <c r="B8" s="1">
        <v>0.44950052940000002</v>
      </c>
      <c r="C8" s="1">
        <v>0</v>
      </c>
      <c r="D8" s="1">
        <v>-0.83683173340000006</v>
      </c>
      <c r="E8" s="1">
        <v>-0.83683173340000006</v>
      </c>
      <c r="F8" s="1">
        <v>1.1789267460000001E-2</v>
      </c>
      <c r="G8" s="1">
        <v>0.44588216800000002</v>
      </c>
      <c r="H8" s="1">
        <v>5.2276123610000003E-3</v>
      </c>
      <c r="I8" s="1">
        <v>9.6898504639999994E-2</v>
      </c>
      <c r="J8">
        <f t="shared" si="0"/>
        <v>9.6898504639999997E-3</v>
      </c>
      <c r="K8">
        <f t="shared" si="1"/>
        <v>1.4917462825E-2</v>
      </c>
      <c r="L8">
        <f t="shared" si="2"/>
        <v>-4.4622381029999995E-3</v>
      </c>
      <c r="M8">
        <f t="shared" si="3"/>
        <v>0.33456719110400002</v>
      </c>
    </row>
    <row r="9" spans="1:13">
      <c r="B9" s="3">
        <v>0.45390739730000002</v>
      </c>
      <c r="C9" s="3">
        <v>0</v>
      </c>
      <c r="D9" s="3">
        <v>-0.8712295806</v>
      </c>
      <c r="E9" s="3">
        <v>-0.8712295806</v>
      </c>
      <c r="F9" s="3">
        <v>2.124254867E-2</v>
      </c>
      <c r="G9" s="3">
        <v>0.45004810420000002</v>
      </c>
      <c r="H9" s="3">
        <v>2.6400216E-3</v>
      </c>
      <c r="I9" s="1">
        <v>7.4961043589999998E-2</v>
      </c>
      <c r="J9">
        <f t="shared" si="0"/>
        <v>7.4961043589999998E-3</v>
      </c>
      <c r="K9">
        <f t="shared" si="1"/>
        <v>1.0136125959E-2</v>
      </c>
      <c r="L9">
        <f t="shared" si="2"/>
        <v>-4.8560827589999994E-3</v>
      </c>
      <c r="M9">
        <f t="shared" si="3"/>
        <v>0.1689613824</v>
      </c>
    </row>
    <row r="10" spans="1:13">
      <c r="B10" s="3"/>
      <c r="C10" s="3"/>
      <c r="D10" s="3"/>
      <c r="E10" s="3"/>
      <c r="F10" s="3"/>
      <c r="G10" s="3"/>
      <c r="H10" s="3"/>
      <c r="I10" s="3"/>
    </row>
    <row r="11" spans="1:13">
      <c r="B11" s="1"/>
      <c r="C11" s="1"/>
      <c r="D11" s="1"/>
      <c r="E11" s="1"/>
      <c r="F11" s="1"/>
      <c r="G11" s="1"/>
      <c r="H11" s="1"/>
      <c r="I11" s="1"/>
    </row>
    <row r="12" spans="1:13">
      <c r="B12" s="1"/>
      <c r="C12" s="1"/>
      <c r="D12" s="1"/>
      <c r="E12" s="1"/>
      <c r="F12" s="1"/>
      <c r="G12" s="1"/>
      <c r="H12" s="1"/>
      <c r="I12" s="1"/>
    </row>
    <row r="13" spans="1:13">
      <c r="B13" s="1">
        <v>0.4230593218</v>
      </c>
      <c r="C13" s="1">
        <v>1</v>
      </c>
      <c r="D13" s="1">
        <v>0.48672852</v>
      </c>
      <c r="E13" s="1">
        <v>-0.50485377880000004</v>
      </c>
      <c r="F13" s="1">
        <v>-8.0121475550000001E-2</v>
      </c>
      <c r="G13" s="1">
        <v>0.40537831740000002</v>
      </c>
      <c r="H13" s="1">
        <v>3.100000525E-2</v>
      </c>
      <c r="I13" s="1">
        <v>2.7566719999999999E-3</v>
      </c>
      <c r="J13" s="1">
        <v>2.7566719999999999E-3</v>
      </c>
      <c r="K13">
        <f t="shared" si="1"/>
        <v>3.3756677249999999E-2</v>
      </c>
      <c r="L13">
        <f t="shared" si="2"/>
        <v>2.8243333250000002E-2</v>
      </c>
      <c r="M13">
        <f>32*H13</f>
        <v>0.99200016800000002</v>
      </c>
    </row>
    <row r="14" spans="1:13">
      <c r="B14" s="1">
        <v>0.4274661897</v>
      </c>
      <c r="C14" s="1">
        <v>1</v>
      </c>
      <c r="D14" s="1">
        <v>-0.57291424670000002</v>
      </c>
      <c r="E14" s="1">
        <v>-0.57291424670000002</v>
      </c>
      <c r="F14" s="1">
        <v>-6.117736033E-2</v>
      </c>
      <c r="G14" s="1">
        <v>0.41372673879999999</v>
      </c>
      <c r="H14" s="1">
        <v>3.026799791E-2</v>
      </c>
      <c r="I14" s="1">
        <v>0.16751602900000001</v>
      </c>
      <c r="J14">
        <f t="shared" si="0"/>
        <v>1.6751602900000002E-2</v>
      </c>
      <c r="K14">
        <f t="shared" si="1"/>
        <v>4.7019600810000006E-2</v>
      </c>
      <c r="L14">
        <f t="shared" si="2"/>
        <v>1.3516395009999998E-2</v>
      </c>
      <c r="M14">
        <f t="shared" ref="M14:M20" si="4">32*H14</f>
        <v>0.96857593312000001</v>
      </c>
    </row>
    <row r="15" spans="1:13">
      <c r="B15" s="1">
        <v>0.4318730576</v>
      </c>
      <c r="C15" s="1">
        <v>1</v>
      </c>
      <c r="D15" s="1">
        <v>-0.63659830539999995</v>
      </c>
      <c r="E15" s="1">
        <v>-0.63659830539999995</v>
      </c>
      <c r="F15" s="1">
        <v>-4.3498959990000002E-2</v>
      </c>
      <c r="G15" s="1">
        <v>0.42151737630000002</v>
      </c>
      <c r="H15" s="2">
        <v>5.2678159469999999E-2</v>
      </c>
      <c r="I15" s="1">
        <v>0.21104381729999999</v>
      </c>
      <c r="J15">
        <f t="shared" si="0"/>
        <v>2.110438173E-2</v>
      </c>
      <c r="K15">
        <f t="shared" si="1"/>
        <v>7.3782541199999996E-2</v>
      </c>
      <c r="L15">
        <f t="shared" si="2"/>
        <v>3.1573777740000003E-2</v>
      </c>
      <c r="M15">
        <f t="shared" si="4"/>
        <v>1.68570110304</v>
      </c>
    </row>
    <row r="16" spans="1:13">
      <c r="B16" s="1">
        <v>0.43627992560000001</v>
      </c>
      <c r="C16" s="1">
        <v>1</v>
      </c>
      <c r="D16" s="1">
        <v>-0.69866015719999996</v>
      </c>
      <c r="E16" s="1">
        <v>-0.69866015719999996</v>
      </c>
      <c r="F16" s="1">
        <v>-2.63147808E-2</v>
      </c>
      <c r="G16" s="1">
        <v>0.4290902171</v>
      </c>
      <c r="H16" s="1">
        <v>4.7458839420000003E-2</v>
      </c>
      <c r="I16" s="1">
        <v>0.22162262329999999</v>
      </c>
      <c r="J16">
        <f t="shared" si="0"/>
        <v>2.2162262329999998E-2</v>
      </c>
      <c r="K16">
        <f t="shared" si="1"/>
        <v>6.9621101749999997E-2</v>
      </c>
      <c r="L16">
        <f t="shared" si="2"/>
        <v>2.5296577090000005E-2</v>
      </c>
      <c r="M16">
        <f t="shared" si="4"/>
        <v>1.5186828614400001</v>
      </c>
    </row>
    <row r="17" spans="2:13">
      <c r="B17" s="3">
        <v>0.44068679350000001</v>
      </c>
      <c r="C17" s="3">
        <v>1</v>
      </c>
      <c r="D17" s="3">
        <v>-0.77364782649999997</v>
      </c>
      <c r="E17" s="3">
        <v>-0.77364782649999997</v>
      </c>
      <c r="F17" s="3">
        <v>-5.6089473799999998E-3</v>
      </c>
      <c r="G17" s="3">
        <v>0.4382150045</v>
      </c>
      <c r="H17" s="3">
        <v>4.652338617E-2</v>
      </c>
      <c r="I17" s="1">
        <v>0.20796543140000001</v>
      </c>
      <c r="J17">
        <f t="shared" si="0"/>
        <v>2.0796543140000002E-2</v>
      </c>
      <c r="K17">
        <f t="shared" si="1"/>
        <v>6.7319929309999998E-2</v>
      </c>
      <c r="L17">
        <f t="shared" si="2"/>
        <v>2.5726843029999998E-2</v>
      </c>
      <c r="M17">
        <f t="shared" si="4"/>
        <v>1.48874835744</v>
      </c>
    </row>
    <row r="18" spans="2:13">
      <c r="B18" s="1">
        <v>0.44509366140000001</v>
      </c>
      <c r="C18" s="1">
        <v>1</v>
      </c>
      <c r="D18" s="1">
        <v>-0.84663320649999996</v>
      </c>
      <c r="E18" s="1">
        <v>-0.84663320649999996</v>
      </c>
      <c r="F18" s="1">
        <v>1.448424823E-2</v>
      </c>
      <c r="G18" s="1">
        <v>0.44706981039999999</v>
      </c>
      <c r="H18" s="1">
        <v>1.419147598E-2</v>
      </c>
      <c r="I18" s="1">
        <v>0.1659834966</v>
      </c>
      <c r="J18">
        <f t="shared" si="0"/>
        <v>1.6598349660000001E-2</v>
      </c>
      <c r="K18">
        <f t="shared" si="1"/>
        <v>3.0789825640000001E-2</v>
      </c>
      <c r="L18">
        <f t="shared" si="2"/>
        <v>-2.4068736800000011E-3</v>
      </c>
      <c r="M18">
        <f t="shared" si="4"/>
        <v>0.45412723135999999</v>
      </c>
    </row>
    <row r="19" spans="2:13">
      <c r="B19" s="3">
        <v>0.44950052940000002</v>
      </c>
      <c r="C19" s="3">
        <v>1</v>
      </c>
      <c r="D19" s="3">
        <v>-0.90845902990000005</v>
      </c>
      <c r="E19" s="3">
        <v>-0.90845902990000005</v>
      </c>
      <c r="F19" s="3">
        <v>3.1459435289999997E-2</v>
      </c>
      <c r="G19" s="3">
        <v>0.45455055119999999</v>
      </c>
      <c r="H19" s="3">
        <v>1.022394223E-2</v>
      </c>
      <c r="I19" s="1">
        <v>0.15095561220000001</v>
      </c>
      <c r="J19">
        <f t="shared" si="0"/>
        <v>1.5095561220000001E-2</v>
      </c>
      <c r="K19">
        <f t="shared" si="1"/>
        <v>2.5319503450000003E-2</v>
      </c>
      <c r="L19">
        <f t="shared" si="2"/>
        <v>-4.8716189900000016E-3</v>
      </c>
      <c r="M19">
        <f t="shared" si="4"/>
        <v>0.32716615135999999</v>
      </c>
    </row>
    <row r="20" spans="2:13">
      <c r="B20" s="1">
        <v>0.45390739730000002</v>
      </c>
      <c r="C20" s="1">
        <v>1</v>
      </c>
      <c r="D20" s="1">
        <v>-0.96921090769999996</v>
      </c>
      <c r="E20" s="1">
        <v>-0.96921090769999996</v>
      </c>
      <c r="F20" s="1">
        <v>4.8099210660000002E-2</v>
      </c>
      <c r="G20" s="1">
        <v>0.46188348039999999</v>
      </c>
      <c r="H20" s="1">
        <v>6.6095415649999999E-3</v>
      </c>
      <c r="I20" s="1">
        <v>0.1303764567</v>
      </c>
      <c r="J20">
        <f t="shared" si="0"/>
        <v>1.303764567E-2</v>
      </c>
      <c r="K20">
        <f t="shared" si="1"/>
        <v>1.9647187235000002E-2</v>
      </c>
      <c r="L20">
        <f t="shared" si="2"/>
        <v>-6.4281041050000005E-3</v>
      </c>
      <c r="M20">
        <f t="shared" si="4"/>
        <v>0.21150533008</v>
      </c>
    </row>
    <row r="21" spans="2:13">
      <c r="B21" s="1"/>
      <c r="C21" s="1"/>
      <c r="D21" s="1"/>
      <c r="E21" s="1"/>
      <c r="F21" s="1"/>
      <c r="G21" s="1"/>
      <c r="H21" s="1"/>
      <c r="I21" s="1"/>
    </row>
    <row r="22" spans="2:13">
      <c r="B22" s="1"/>
      <c r="C22" s="1"/>
      <c r="D22" s="1"/>
      <c r="E22" s="1"/>
      <c r="F22" s="1"/>
      <c r="G22" s="1"/>
      <c r="H22" s="1"/>
      <c r="I22" s="1"/>
    </row>
    <row r="23" spans="2:13">
      <c r="B23" s="1"/>
      <c r="C23" s="1"/>
      <c r="D23" s="1"/>
      <c r="E23" s="1"/>
      <c r="F23" s="1"/>
      <c r="G23" s="1"/>
      <c r="H23" s="1"/>
      <c r="I23" s="1"/>
    </row>
    <row r="24" spans="2:13">
      <c r="B24" s="1">
        <v>0.4230593218</v>
      </c>
      <c r="C24" s="1">
        <v>2</v>
      </c>
      <c r="D24" s="1">
        <v>0.40764844</v>
      </c>
      <c r="E24" s="1">
        <v>-0.40925375250000001</v>
      </c>
      <c r="F24" s="1">
        <v>-0.10682056600000001</v>
      </c>
      <c r="G24" s="1">
        <v>0.39361238079999999</v>
      </c>
      <c r="H24" s="1">
        <v>4.5695837650000001E-2</v>
      </c>
      <c r="I24" s="1">
        <v>0.1456161336</v>
      </c>
      <c r="J24">
        <f t="shared" si="0"/>
        <v>1.456161336E-2</v>
      </c>
      <c r="K24">
        <f t="shared" si="1"/>
        <v>6.0257451010000004E-2</v>
      </c>
      <c r="L24">
        <f t="shared" si="2"/>
        <v>3.1134224290000002E-2</v>
      </c>
      <c r="M24">
        <f>16*H24:H31</f>
        <v>0.73113340240000002</v>
      </c>
    </row>
    <row r="25" spans="2:13">
      <c r="B25" s="1">
        <v>0.4274661897</v>
      </c>
      <c r="C25" s="1">
        <v>2</v>
      </c>
      <c r="D25" s="1">
        <v>-0.50251996359999995</v>
      </c>
      <c r="E25" s="1">
        <v>-0.50251996359999995</v>
      </c>
      <c r="F25" s="1">
        <v>-8.0772011980000002E-2</v>
      </c>
      <c r="G25" s="1">
        <v>0.40509163450000002</v>
      </c>
      <c r="H25" s="2">
        <v>7.2826532230000005E-2</v>
      </c>
      <c r="I25" s="1">
        <v>0.23348405080000001</v>
      </c>
      <c r="J25">
        <f t="shared" si="0"/>
        <v>2.3348405080000002E-2</v>
      </c>
      <c r="K25">
        <f t="shared" si="1"/>
        <v>9.6174937310000014E-2</v>
      </c>
      <c r="L25">
        <f t="shared" si="2"/>
        <v>4.9478127150000002E-2</v>
      </c>
      <c r="M25">
        <f t="shared" ref="M25:M31" si="5">16*H25:H32</f>
        <v>1.1652245156800001</v>
      </c>
    </row>
    <row r="26" spans="2:13">
      <c r="B26" s="3">
        <v>0.4318730576</v>
      </c>
      <c r="C26" s="3">
        <v>2</v>
      </c>
      <c r="D26" s="3">
        <v>-0.58274748200000004</v>
      </c>
      <c r="E26" s="3">
        <v>-0.58274748200000004</v>
      </c>
      <c r="F26" s="3">
        <v>-5.8444706589999999E-2</v>
      </c>
      <c r="G26" s="3">
        <v>0.41493098319999999</v>
      </c>
      <c r="H26" s="3">
        <v>6.3619062439999999E-2</v>
      </c>
      <c r="I26" s="1">
        <v>0.2790486855</v>
      </c>
      <c r="J26">
        <f t="shared" si="0"/>
        <v>2.790486855E-2</v>
      </c>
      <c r="K26">
        <f t="shared" si="1"/>
        <v>9.1523930990000002E-2</v>
      </c>
      <c r="L26">
        <f t="shared" si="2"/>
        <v>3.5714193889999996E-2</v>
      </c>
      <c r="M26">
        <f t="shared" si="5"/>
        <v>1.01790499904</v>
      </c>
    </row>
    <row r="27" spans="2:13">
      <c r="B27" s="3">
        <v>0.43627992560000001</v>
      </c>
      <c r="C27" s="3">
        <v>2</v>
      </c>
      <c r="D27" s="3">
        <v>-0.67016594910000005</v>
      </c>
      <c r="E27" s="3">
        <v>-0.67016594910000005</v>
      </c>
      <c r="F27" s="3">
        <v>-3.4199123989999997E-2</v>
      </c>
      <c r="G27" s="3">
        <v>0.42561569119999998</v>
      </c>
      <c r="H27" s="3">
        <v>5.7266834949999998E-2</v>
      </c>
      <c r="I27" s="1">
        <v>0.28647880019999999</v>
      </c>
      <c r="J27">
        <f t="shared" si="0"/>
        <v>2.8647880019999999E-2</v>
      </c>
      <c r="K27">
        <f t="shared" si="1"/>
        <v>8.591471497E-2</v>
      </c>
      <c r="L27">
        <f t="shared" si="2"/>
        <v>2.8618954929999999E-2</v>
      </c>
      <c r="M27">
        <f t="shared" si="5"/>
        <v>0.91626935919999997</v>
      </c>
    </row>
    <row r="28" spans="2:13">
      <c r="B28" s="3">
        <v>0.44068679350000001</v>
      </c>
      <c r="C28" s="3">
        <v>2</v>
      </c>
      <c r="D28" s="3">
        <v>-0.77400584829999997</v>
      </c>
      <c r="E28" s="3">
        <v>-0.77400584829999997</v>
      </c>
      <c r="F28" s="3">
        <v>-5.5102389729999998E-3</v>
      </c>
      <c r="G28" s="3">
        <v>0.43825850399999999</v>
      </c>
      <c r="H28" s="3">
        <v>5.6825878359999998E-2</v>
      </c>
      <c r="I28" s="1">
        <v>0.27558620309999998</v>
      </c>
      <c r="J28">
        <f t="shared" si="0"/>
        <v>2.7558620309999997E-2</v>
      </c>
      <c r="K28">
        <f t="shared" si="1"/>
        <v>8.4384498670000002E-2</v>
      </c>
      <c r="L28">
        <f t="shared" si="2"/>
        <v>2.9267258050000002E-2</v>
      </c>
      <c r="M28">
        <f t="shared" si="5"/>
        <v>0.90921405375999997</v>
      </c>
    </row>
    <row r="29" spans="2:13">
      <c r="B29" s="3">
        <v>0.44509366140000001</v>
      </c>
      <c r="C29" s="3">
        <v>2</v>
      </c>
      <c r="D29" s="3">
        <v>-0.8813391022</v>
      </c>
      <c r="E29" s="3">
        <v>-0.8813391022</v>
      </c>
      <c r="F29" s="3">
        <v>2.4018403550000001E-2</v>
      </c>
      <c r="G29" s="3">
        <v>0.45127138680000001</v>
      </c>
      <c r="H29" s="3">
        <v>2.3342871090000002E-2</v>
      </c>
      <c r="I29" s="1">
        <v>0.22401553339999999</v>
      </c>
      <c r="J29">
        <f t="shared" si="0"/>
        <v>2.2401553339999998E-2</v>
      </c>
      <c r="K29">
        <f t="shared" si="1"/>
        <v>4.574442443E-2</v>
      </c>
      <c r="L29">
        <f t="shared" si="2"/>
        <v>9.4131775000000362E-4</v>
      </c>
      <c r="M29">
        <f t="shared" si="5"/>
        <v>0.37348593744000003</v>
      </c>
    </row>
    <row r="30" spans="2:13">
      <c r="B30" s="3">
        <v>0.44950052940000002</v>
      </c>
      <c r="C30" s="3">
        <v>2</v>
      </c>
      <c r="D30" s="3">
        <v>-0.96981752310000002</v>
      </c>
      <c r="E30" s="3">
        <v>-0.96981752310000002</v>
      </c>
      <c r="F30" s="3">
        <v>4.8265159330000001E-2</v>
      </c>
      <c r="G30" s="3">
        <v>0.46195661180000003</v>
      </c>
      <c r="H30" s="3">
        <v>1.6367372500000001E-2</v>
      </c>
      <c r="I30" s="1">
        <v>0.19944847199999999</v>
      </c>
      <c r="J30">
        <f t="shared" si="0"/>
        <v>1.9944847199999997E-2</v>
      </c>
      <c r="K30">
        <f t="shared" si="1"/>
        <v>3.6312219699999995E-2</v>
      </c>
      <c r="L30">
        <f t="shared" si="2"/>
        <v>-3.5774746999999961E-3</v>
      </c>
      <c r="M30">
        <f t="shared" si="5"/>
        <v>0.26187796000000002</v>
      </c>
    </row>
    <row r="31" spans="2:13">
      <c r="B31" s="3">
        <v>0.45390739730000002</v>
      </c>
      <c r="C31" s="3">
        <v>2</v>
      </c>
      <c r="D31" s="3">
        <v>-1.060387814</v>
      </c>
      <c r="E31" s="3">
        <v>-1.060387814</v>
      </c>
      <c r="F31" s="3">
        <v>7.2997535220000007E-2</v>
      </c>
      <c r="G31" s="3">
        <v>0.47285584320000001</v>
      </c>
      <c r="H31" s="3">
        <v>1.078047845E-2</v>
      </c>
      <c r="I31" s="1">
        <v>0.17234502500000001</v>
      </c>
      <c r="J31">
        <f t="shared" si="0"/>
        <v>1.7234502500000002E-2</v>
      </c>
      <c r="K31">
        <f t="shared" si="1"/>
        <v>2.8014980950000004E-2</v>
      </c>
      <c r="L31">
        <f t="shared" si="2"/>
        <v>-6.4540240500000016E-3</v>
      </c>
      <c r="M31">
        <f t="shared" si="5"/>
        <v>0.17248765520000001</v>
      </c>
    </row>
    <row r="35" spans="1:8">
      <c r="A35" t="s">
        <v>8</v>
      </c>
      <c r="B35" t="s">
        <v>9</v>
      </c>
      <c r="C35" t="s">
        <v>7</v>
      </c>
      <c r="D35" t="s">
        <v>10</v>
      </c>
      <c r="E35">
        <f>C37+B37</f>
        <v>0.4631230576</v>
      </c>
    </row>
    <row r="36" spans="1:8">
      <c r="A36">
        <v>64</v>
      </c>
      <c r="B36" s="4">
        <f>1/A36</f>
        <v>1.5625E-2</v>
      </c>
      <c r="C36">
        <f>B5</f>
        <v>0.43627992560000001</v>
      </c>
      <c r="D36">
        <f>$E$35-B36</f>
        <v>0.4474980576</v>
      </c>
    </row>
    <row r="37" spans="1:8">
      <c r="A37">
        <v>32</v>
      </c>
      <c r="B37" s="4">
        <f t="shared" ref="B37:B38" si="6">1/A37</f>
        <v>3.125E-2</v>
      </c>
      <c r="C37">
        <f>B15</f>
        <v>0.4318730576</v>
      </c>
      <c r="D37">
        <f>$E$35-B37</f>
        <v>0.4318730576</v>
      </c>
    </row>
    <row r="38" spans="1:8">
      <c r="A38">
        <v>16</v>
      </c>
      <c r="B38" s="4">
        <f t="shared" si="6"/>
        <v>6.25E-2</v>
      </c>
      <c r="C38">
        <f>B25</f>
        <v>0.4274661897</v>
      </c>
      <c r="D38">
        <f t="shared" ref="D38" si="7">$E$35-B38</f>
        <v>0.4006230576</v>
      </c>
    </row>
    <row r="46" spans="1:8">
      <c r="F46" s="1">
        <v>0.12617715500000001</v>
      </c>
      <c r="G46" s="1">
        <v>0.16751602900000001</v>
      </c>
      <c r="H46" s="1">
        <v>0.23348405080000001</v>
      </c>
    </row>
    <row r="47" spans="1:8">
      <c r="D47" s="1">
        <v>0.16751602900000001</v>
      </c>
      <c r="F47" s="1">
        <v>0.15875825330000001</v>
      </c>
      <c r="G47" s="1">
        <v>0.21104381729999999</v>
      </c>
      <c r="H47" s="1">
        <v>0.2790486855</v>
      </c>
    </row>
    <row r="48" spans="1:8">
      <c r="D48" s="1">
        <v>0.23348405080000001</v>
      </c>
      <c r="F48" s="1">
        <v>0.1699616776</v>
      </c>
      <c r="G48" s="1">
        <v>0.22162262329999999</v>
      </c>
      <c r="H48" s="1">
        <v>0.28647880019999999</v>
      </c>
    </row>
    <row r="49" spans="4:8">
      <c r="F49" s="1">
        <v>0.14869544570000001</v>
      </c>
      <c r="G49" s="1">
        <v>0.20796543140000001</v>
      </c>
      <c r="H49" s="1">
        <v>0.27558620309999998</v>
      </c>
    </row>
    <row r="50" spans="4:8">
      <c r="D50" s="1">
        <v>0.21104381729999999</v>
      </c>
      <c r="F50" s="1">
        <v>0.11188800979999999</v>
      </c>
      <c r="G50" s="1">
        <v>0.1659834966</v>
      </c>
      <c r="H50" s="1">
        <v>0.22401553339999999</v>
      </c>
    </row>
    <row r="51" spans="4:8">
      <c r="D51" s="1">
        <v>0.2790486855</v>
      </c>
      <c r="F51" s="1">
        <v>9.6898504639999994E-2</v>
      </c>
      <c r="G51" s="1">
        <v>0.15095561220000001</v>
      </c>
      <c r="H51" s="1">
        <v>0.19944847199999999</v>
      </c>
    </row>
    <row r="52" spans="4:8">
      <c r="F52" s="1">
        <v>7.4961043589999998E-2</v>
      </c>
      <c r="G52" s="1">
        <v>0.1303764567</v>
      </c>
      <c r="H52" s="1">
        <v>0.17234502500000001</v>
      </c>
    </row>
    <row r="53" spans="4:8">
      <c r="D53" s="1">
        <v>0.22162262329999999</v>
      </c>
    </row>
    <row r="54" spans="4:8">
      <c r="D54" s="1">
        <v>0.28647880019999999</v>
      </c>
    </row>
    <row r="56" spans="4:8">
      <c r="D56" s="1">
        <v>0.20796543140000001</v>
      </c>
    </row>
    <row r="57" spans="4:8">
      <c r="D57" s="1">
        <v>0.27558620309999998</v>
      </c>
    </row>
    <row r="60" spans="4:8">
      <c r="D60" s="1">
        <v>0.1659834966</v>
      </c>
    </row>
    <row r="61" spans="4:8">
      <c r="D61" s="1">
        <v>0.22401553339999999</v>
      </c>
    </row>
    <row r="63" spans="4:8">
      <c r="D63" s="1">
        <v>0.15095561220000001</v>
      </c>
    </row>
    <row r="64" spans="4:8">
      <c r="D64" s="1">
        <v>0.19944847199999999</v>
      </c>
    </row>
    <row r="66" spans="4:4">
      <c r="D66" s="1">
        <v>0.1303764567</v>
      </c>
    </row>
    <row r="67" spans="4:4">
      <c r="D67" s="1">
        <v>0.17234502500000001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54C7-B239-9542-9F43-CDD99CAF0AB5}">
  <dimension ref="A1:V42"/>
  <sheetViews>
    <sheetView tabSelected="1" topLeftCell="A5" zoomScaleNormal="75" workbookViewId="0">
      <selection activeCell="N52" sqref="N52"/>
    </sheetView>
  </sheetViews>
  <sheetFormatPr baseColWidth="10" defaultRowHeight="16"/>
  <sheetData>
    <row r="1" spans="1:22">
      <c r="B1" t="s">
        <v>15</v>
      </c>
      <c r="E1" t="s">
        <v>17</v>
      </c>
      <c r="H1" t="s">
        <v>16</v>
      </c>
      <c r="K1" t="s">
        <v>19</v>
      </c>
      <c r="Q1" t="s">
        <v>20</v>
      </c>
      <c r="T1" t="s">
        <v>18</v>
      </c>
    </row>
    <row r="2" spans="1:22">
      <c r="A2" s="2" t="s">
        <v>12</v>
      </c>
      <c r="B2" s="2">
        <v>16</v>
      </c>
      <c r="C2" s="3">
        <v>32</v>
      </c>
      <c r="D2" s="3">
        <v>64</v>
      </c>
      <c r="E2" s="2">
        <v>16</v>
      </c>
      <c r="F2" s="3">
        <v>32</v>
      </c>
      <c r="G2" s="3">
        <v>64</v>
      </c>
      <c r="H2" s="2">
        <v>16</v>
      </c>
      <c r="I2" s="3">
        <v>32</v>
      </c>
      <c r="J2" s="3">
        <v>64</v>
      </c>
      <c r="K2" s="2">
        <v>0</v>
      </c>
      <c r="L2" s="3">
        <v>32</v>
      </c>
      <c r="M2" s="3">
        <v>64</v>
      </c>
      <c r="N2" s="2"/>
      <c r="O2" s="3"/>
      <c r="P2" s="3"/>
      <c r="Q2" s="2">
        <v>16</v>
      </c>
      <c r="R2" s="3">
        <v>32</v>
      </c>
      <c r="S2" s="3">
        <v>64</v>
      </c>
      <c r="T2" s="2"/>
      <c r="U2" s="3"/>
      <c r="V2" s="3"/>
    </row>
    <row r="3" spans="1:22" ht="20">
      <c r="A3" s="1">
        <v>0.22034339680000001</v>
      </c>
      <c r="B3" s="1">
        <v>5.855324732E-3</v>
      </c>
      <c r="C3" s="1">
        <v>1.3796713609999999E-3</v>
      </c>
      <c r="D3" s="1">
        <v>3.6584217530000001E-4</v>
      </c>
      <c r="E3" s="7">
        <v>2.3985884161618301E-2</v>
      </c>
      <c r="F3" s="7">
        <v>5.3459303125517202E-3</v>
      </c>
      <c r="G3" s="6"/>
      <c r="H3" s="6">
        <f>B3*E3</f>
        <v>1.4044514075041073E-4</v>
      </c>
      <c r="I3" s="6">
        <f>C3*F3</f>
        <v>7.3756269501293867E-6</v>
      </c>
      <c r="J3" s="6">
        <f>D3*G3</f>
        <v>0</v>
      </c>
      <c r="K3">
        <f>($A4-$A3)/2</f>
        <v>6.6103018999999999E-2</v>
      </c>
      <c r="L3">
        <f t="shared" ref="L3:M3" si="0">(B4-B3)/2</f>
        <v>1.0397335944E-2</v>
      </c>
      <c r="M3">
        <f t="shared" si="0"/>
        <v>2.832909708E-3</v>
      </c>
      <c r="N3" s="6"/>
      <c r="O3" s="6"/>
      <c r="P3" s="6"/>
      <c r="T3" s="6"/>
      <c r="U3" s="6"/>
      <c r="V3" s="6"/>
    </row>
    <row r="4" spans="1:22" ht="20">
      <c r="A4" s="1">
        <v>0.35254943480000001</v>
      </c>
      <c r="B4" s="1">
        <v>2.6649996620000001E-2</v>
      </c>
      <c r="C4" s="1">
        <v>7.0454907769999997E-3</v>
      </c>
      <c r="D4" s="1">
        <v>1.6720017749999999E-3</v>
      </c>
      <c r="E4" s="7">
        <v>9.8186972196132094E-2</v>
      </c>
      <c r="F4" s="7">
        <v>2.71688937306147E-2</v>
      </c>
      <c r="G4" s="7"/>
      <c r="H4" s="6">
        <f t="shared" ref="H4:J14" si="1">B4*E4</f>
        <v>2.6166824771549544E-3</v>
      </c>
      <c r="I4" s="6">
        <f t="shared" si="1"/>
        <v>1.9141819020033899E-4</v>
      </c>
      <c r="J4" s="6">
        <f t="shared" si="1"/>
        <v>0</v>
      </c>
      <c r="K4">
        <f t="shared" ref="K4:K13" si="2">($A5-$A4)/2</f>
        <v>2.2034339699999989E-2</v>
      </c>
      <c r="L4">
        <f t="shared" ref="L4:L14" si="3">(B5-B4)/2</f>
        <v>1.2330696949999999E-2</v>
      </c>
      <c r="M4">
        <f t="shared" ref="M4:M14" si="4">(C5-C4)/2</f>
        <v>7.6304629964999999E-3</v>
      </c>
      <c r="N4" s="6"/>
      <c r="O4" s="6"/>
      <c r="P4" s="6"/>
      <c r="Q4">
        <f>(A4-A3)/2</f>
        <v>6.6103018999999999E-2</v>
      </c>
      <c r="R4">
        <f t="shared" ref="R4:S14" si="5">(B4-B3)/2</f>
        <v>1.0397335944E-2</v>
      </c>
      <c r="S4">
        <f t="shared" si="5"/>
        <v>2.832909708E-3</v>
      </c>
      <c r="T4" s="6"/>
      <c r="U4" s="6"/>
      <c r="V4" s="6"/>
    </row>
    <row r="5" spans="1:22" ht="20">
      <c r="A5" s="1">
        <v>0.39661811419999998</v>
      </c>
      <c r="B5" s="2">
        <v>5.131139052E-2</v>
      </c>
      <c r="C5" s="1">
        <v>2.230641677E-2</v>
      </c>
      <c r="D5" s="1">
        <v>6.4798778689999998E-3</v>
      </c>
      <c r="E5" s="7">
        <v>0.18793621619025899</v>
      </c>
      <c r="F5" s="7">
        <v>8.0435663047200304E-2</v>
      </c>
      <c r="G5" s="7">
        <v>6.3200000000000006E-2</v>
      </c>
      <c r="H5" s="6">
        <f t="shared" si="1"/>
        <v>9.6432685817895263E-3</v>
      </c>
      <c r="I5" s="6">
        <f t="shared" si="1"/>
        <v>1.7942314231021383E-3</v>
      </c>
      <c r="J5" s="6">
        <f t="shared" si="1"/>
        <v>4.0952828132080003E-4</v>
      </c>
      <c r="K5">
        <f t="shared" si="2"/>
        <v>1.5424037750000008E-2</v>
      </c>
      <c r="L5">
        <f t="shared" si="3"/>
        <v>-5.1946757999999857E-4</v>
      </c>
      <c r="M5">
        <f t="shared" si="4"/>
        <v>1.1811170415000001E-2</v>
      </c>
      <c r="N5" s="6"/>
      <c r="O5" s="6"/>
      <c r="P5" s="6"/>
      <c r="Q5">
        <f t="shared" ref="Q5:Q14" si="6">(A5-A4)/2</f>
        <v>2.2034339699999989E-2</v>
      </c>
      <c r="R5">
        <f t="shared" si="5"/>
        <v>1.2330696949999999E-2</v>
      </c>
      <c r="S5">
        <f t="shared" si="5"/>
        <v>7.6304629964999999E-3</v>
      </c>
      <c r="T5" s="6"/>
      <c r="U5" s="6"/>
      <c r="V5" s="6"/>
    </row>
    <row r="6" spans="1:22" ht="20">
      <c r="A6" s="1">
        <v>0.4274661897</v>
      </c>
      <c r="B6" s="1">
        <v>5.0272455360000003E-2</v>
      </c>
      <c r="C6" s="2">
        <v>4.5928757600000002E-2</v>
      </c>
      <c r="D6" s="1">
        <v>3.4342163049999999E-2</v>
      </c>
      <c r="E6" s="7">
        <v>0.23351737837255199</v>
      </c>
      <c r="F6" s="7">
        <v>0.19492096569937101</v>
      </c>
      <c r="G6" s="7"/>
      <c r="H6" s="6">
        <f t="shared" si="1"/>
        <v>1.1739491980018351E-2</v>
      </c>
      <c r="I6" s="6">
        <f t="shared" si="1"/>
        <v>8.9524777847643251E-3</v>
      </c>
      <c r="J6" s="6">
        <f t="shared" si="1"/>
        <v>0</v>
      </c>
      <c r="K6">
        <f t="shared" si="2"/>
        <v>2.20343395E-3</v>
      </c>
      <c r="L6">
        <f t="shared" si="3"/>
        <v>-2.8512157500000003E-3</v>
      </c>
      <c r="M6">
        <f t="shared" si="4"/>
        <v>-2.2017332100000009E-3</v>
      </c>
      <c r="N6" s="6">
        <v>32352</v>
      </c>
      <c r="O6" s="6"/>
      <c r="P6" s="6"/>
      <c r="Q6">
        <f t="shared" si="6"/>
        <v>1.5424037750000008E-2</v>
      </c>
      <c r="R6">
        <f t="shared" si="5"/>
        <v>-5.1946757999999857E-4</v>
      </c>
      <c r="S6">
        <f t="shared" si="5"/>
        <v>1.1811170415000001E-2</v>
      </c>
      <c r="T6" s="6"/>
      <c r="U6" s="6"/>
      <c r="V6" s="6"/>
    </row>
    <row r="7" spans="1:22" ht="20">
      <c r="A7" s="1">
        <v>0.4318730576</v>
      </c>
      <c r="B7" s="1">
        <v>4.4570023860000002E-2</v>
      </c>
      <c r="C7" s="1">
        <v>4.152529118E-2</v>
      </c>
      <c r="D7" s="2">
        <v>3.9406263749999997E-2</v>
      </c>
      <c r="E7" s="7">
        <v>0.23130513951470599</v>
      </c>
      <c r="F7" s="7">
        <v>0.19855300603890899</v>
      </c>
      <c r="G7" s="7"/>
      <c r="H7" s="6">
        <f t="shared" si="1"/>
        <v>1.0309275587111075E-2</v>
      </c>
      <c r="I7" s="6">
        <f t="shared" si="1"/>
        <v>8.2449713904299941E-3</v>
      </c>
      <c r="J7" s="6">
        <f t="shared" si="1"/>
        <v>0</v>
      </c>
      <c r="K7">
        <f t="shared" si="2"/>
        <v>2.2034340000000041E-3</v>
      </c>
      <c r="L7">
        <f t="shared" si="3"/>
        <v>-8.4742343500000122E-4</v>
      </c>
      <c r="M7">
        <f t="shared" si="4"/>
        <v>-3.3163272550000011E-3</v>
      </c>
      <c r="N7" s="6"/>
      <c r="O7" s="6"/>
      <c r="P7" s="6"/>
      <c r="Q7">
        <f t="shared" si="6"/>
        <v>2.20343395E-3</v>
      </c>
      <c r="R7">
        <f t="shared" si="5"/>
        <v>-2.8512157500000003E-3</v>
      </c>
      <c r="S7">
        <f t="shared" si="5"/>
        <v>-2.2017332100000009E-3</v>
      </c>
      <c r="T7" s="6"/>
      <c r="U7" s="6"/>
      <c r="V7" s="6"/>
    </row>
    <row r="8" spans="1:22" ht="20">
      <c r="A8" s="1">
        <v>0.43627992560000001</v>
      </c>
      <c r="B8" s="1">
        <v>4.287517699E-2</v>
      </c>
      <c r="C8" s="1">
        <v>3.4892636669999998E-2</v>
      </c>
      <c r="D8" s="1">
        <v>3.4235722670000003E-2</v>
      </c>
      <c r="E8" s="7">
        <v>0.23648924801584001</v>
      </c>
      <c r="F8" s="7">
        <v>0.193092873990415</v>
      </c>
      <c r="G8" s="7"/>
      <c r="H8" s="6">
        <f t="shared" si="1"/>
        <v>1.0139518364911147E-2</v>
      </c>
      <c r="I8" s="6">
        <f t="shared" si="1"/>
        <v>6.7375194957136429E-3</v>
      </c>
      <c r="J8" s="6">
        <f t="shared" si="1"/>
        <v>0</v>
      </c>
      <c r="K8">
        <f t="shared" si="2"/>
        <v>2.20343395E-3</v>
      </c>
      <c r="L8">
        <f t="shared" si="3"/>
        <v>-3.2454708950000015E-3</v>
      </c>
      <c r="M8">
        <f t="shared" si="4"/>
        <v>-6.4212399999999982E-3</v>
      </c>
      <c r="N8" s="6"/>
      <c r="O8" s="6"/>
      <c r="P8" s="6"/>
      <c r="Q8">
        <f t="shared" si="6"/>
        <v>2.2034340000000041E-3</v>
      </c>
      <c r="R8">
        <f t="shared" si="5"/>
        <v>-8.4742343500000122E-4</v>
      </c>
      <c r="S8">
        <f t="shared" si="5"/>
        <v>-3.3163272550000011E-3</v>
      </c>
      <c r="T8" s="6"/>
      <c r="U8" s="6"/>
      <c r="V8" s="6"/>
    </row>
    <row r="9" spans="1:22" ht="20">
      <c r="A9" s="1">
        <v>0.44068679350000001</v>
      </c>
      <c r="B9" s="1">
        <v>3.6384235199999997E-2</v>
      </c>
      <c r="C9" s="1">
        <v>2.2050156670000001E-2</v>
      </c>
      <c r="D9" s="1">
        <v>1.905347613E-2</v>
      </c>
      <c r="E9" s="7">
        <v>0.222600238335422</v>
      </c>
      <c r="F9" s="7">
        <v>0.16881380118880401</v>
      </c>
      <c r="G9" s="7"/>
      <c r="H9" s="6">
        <f t="shared" si="1"/>
        <v>8.0991394271720495E-3</v>
      </c>
      <c r="I9" s="6">
        <f t="shared" si="1"/>
        <v>3.7223707642713611E-3</v>
      </c>
      <c r="J9" s="6">
        <f t="shared" si="1"/>
        <v>0</v>
      </c>
      <c r="K9">
        <f t="shared" si="2"/>
        <v>2.20343395E-3</v>
      </c>
      <c r="L9">
        <f t="shared" si="3"/>
        <v>-4.2138660549999978E-3</v>
      </c>
      <c r="M9">
        <f t="shared" si="4"/>
        <v>-8.74426125000001E-4</v>
      </c>
      <c r="N9" s="6"/>
      <c r="O9" s="6"/>
      <c r="P9" s="6"/>
      <c r="Q9">
        <f t="shared" si="6"/>
        <v>2.20343395E-3</v>
      </c>
      <c r="R9">
        <f t="shared" si="5"/>
        <v>-3.2454708950000015E-3</v>
      </c>
      <c r="S9">
        <f t="shared" si="5"/>
        <v>-6.4212399999999982E-3</v>
      </c>
      <c r="T9" s="6"/>
      <c r="U9" s="6"/>
      <c r="V9" s="6"/>
    </row>
    <row r="10" spans="1:22" ht="20">
      <c r="A10" s="1">
        <v>0.44509366140000001</v>
      </c>
      <c r="B10" s="1">
        <v>2.7956503090000001E-2</v>
      </c>
      <c r="C10" s="1">
        <v>2.0301304419999999E-2</v>
      </c>
      <c r="D10" s="1">
        <v>8.5407025280000003E-3</v>
      </c>
      <c r="E10" s="7">
        <v>0.207291242634496</v>
      </c>
      <c r="F10" s="7">
        <v>0.16526202841305601</v>
      </c>
      <c r="G10" s="7"/>
      <c r="H10" s="6">
        <f t="shared" si="1"/>
        <v>5.7951382652412274E-3</v>
      </c>
      <c r="I10" s="6">
        <f t="shared" si="1"/>
        <v>3.3550347478801396E-3</v>
      </c>
      <c r="J10" s="6">
        <f t="shared" si="1"/>
        <v>0</v>
      </c>
      <c r="K10">
        <f t="shared" si="2"/>
        <v>2.2034340000000041E-3</v>
      </c>
      <c r="L10">
        <f t="shared" si="3"/>
        <v>-2.4852119200000009E-3</v>
      </c>
      <c r="M10">
        <f t="shared" si="4"/>
        <v>-2.310437424999999E-3</v>
      </c>
      <c r="N10" s="6"/>
      <c r="O10" s="6"/>
      <c r="P10" s="6"/>
      <c r="Q10">
        <f t="shared" si="6"/>
        <v>2.20343395E-3</v>
      </c>
      <c r="R10">
        <f t="shared" si="5"/>
        <v>-4.2138660549999978E-3</v>
      </c>
      <c r="S10">
        <f t="shared" si="5"/>
        <v>-8.74426125000001E-4</v>
      </c>
      <c r="T10" s="6"/>
      <c r="U10" s="6"/>
      <c r="V10" s="6"/>
    </row>
    <row r="11" spans="1:22" ht="20">
      <c r="A11" s="1">
        <v>0.44950052940000002</v>
      </c>
      <c r="B11" s="1">
        <v>2.2986079249999999E-2</v>
      </c>
      <c r="C11" s="1">
        <v>1.5680429570000001E-2</v>
      </c>
      <c r="D11" s="1">
        <v>3.6497508449999999E-3</v>
      </c>
      <c r="E11" s="7">
        <v>0.193801058155011</v>
      </c>
      <c r="F11" s="7">
        <v>0.15427429192931799</v>
      </c>
      <c r="G11" s="7"/>
      <c r="H11" s="6">
        <f t="shared" si="1"/>
        <v>4.4547264814849413E-3</v>
      </c>
      <c r="I11" s="6">
        <f t="shared" si="1"/>
        <v>2.4190871690592903E-3</v>
      </c>
      <c r="J11" s="6">
        <f t="shared" si="1"/>
        <v>0</v>
      </c>
      <c r="K11">
        <f t="shared" si="2"/>
        <v>1.7627471749999984E-2</v>
      </c>
      <c r="L11">
        <f t="shared" si="3"/>
        <v>-8.608411694499999E-3</v>
      </c>
      <c r="M11">
        <f t="shared" si="4"/>
        <v>-7.1287964940000004E-3</v>
      </c>
      <c r="N11" s="6"/>
      <c r="O11" s="6"/>
      <c r="P11" s="6"/>
      <c r="Q11">
        <f t="shared" si="6"/>
        <v>2.2034340000000041E-3</v>
      </c>
      <c r="R11">
        <f t="shared" si="5"/>
        <v>-2.4852119200000009E-3</v>
      </c>
      <c r="S11">
        <f t="shared" si="5"/>
        <v>-2.310437424999999E-3</v>
      </c>
      <c r="T11" s="6"/>
      <c r="U11" s="6"/>
      <c r="V11" s="6"/>
    </row>
    <row r="12" spans="1:22" ht="20">
      <c r="A12" s="1">
        <v>0.48475547289999998</v>
      </c>
      <c r="B12" s="1">
        <v>5.7692558609999996E-3</v>
      </c>
      <c r="C12" s="1">
        <v>1.4228365820000001E-3</v>
      </c>
      <c r="D12" s="1">
        <v>3.8612660309999999E-4</v>
      </c>
      <c r="E12" s="7">
        <v>0.121075603922775</v>
      </c>
      <c r="F12" s="7">
        <v>6.4823414423179695E-2</v>
      </c>
      <c r="G12" s="7"/>
      <c r="H12" s="6">
        <f t="shared" si="1"/>
        <v>6.9851613755558426E-4</v>
      </c>
      <c r="I12" s="6">
        <f t="shared" si="1"/>
        <v>9.223312541144651E-5</v>
      </c>
      <c r="J12" s="6">
        <f t="shared" si="1"/>
        <v>0</v>
      </c>
      <c r="K12">
        <f t="shared" si="2"/>
        <v>2.2034339650000012E-2</v>
      </c>
      <c r="L12">
        <f t="shared" si="3"/>
        <v>-2.0348230659999996E-3</v>
      </c>
      <c r="M12">
        <f t="shared" si="4"/>
        <v>-4.6142869170000007E-4</v>
      </c>
      <c r="N12" s="6"/>
      <c r="O12" s="6"/>
      <c r="P12" s="6"/>
      <c r="Q12">
        <f t="shared" si="6"/>
        <v>1.7627471749999984E-2</v>
      </c>
      <c r="R12">
        <f t="shared" si="5"/>
        <v>-8.608411694499999E-3</v>
      </c>
      <c r="S12">
        <f t="shared" si="5"/>
        <v>-7.1287964940000004E-3</v>
      </c>
      <c r="T12" s="6"/>
      <c r="U12" s="6"/>
      <c r="V12" s="6"/>
    </row>
    <row r="13" spans="1:22" ht="20">
      <c r="A13" s="1">
        <v>0.52882415220000001</v>
      </c>
      <c r="B13" s="1">
        <v>1.6996097290000001E-3</v>
      </c>
      <c r="C13" s="1">
        <v>4.9997919859999995E-4</v>
      </c>
      <c r="D13" s="1">
        <v>1.088458995E-4</v>
      </c>
      <c r="E13" s="7">
        <v>7.4639882163966401E-2</v>
      </c>
      <c r="F13" s="7">
        <v>4.0564664186123603E-2</v>
      </c>
      <c r="G13" s="7"/>
      <c r="H13" s="6">
        <f t="shared" si="1"/>
        <v>1.2685866989729086E-4</v>
      </c>
      <c r="I13" s="6">
        <f t="shared" si="1"/>
        <v>2.0281488291256198E-5</v>
      </c>
      <c r="J13" s="6">
        <f t="shared" si="1"/>
        <v>0</v>
      </c>
      <c r="K13">
        <f t="shared" si="2"/>
        <v>6.6103019049999989E-2</v>
      </c>
      <c r="L13">
        <f t="shared" si="3"/>
        <v>-7.4763037495000008E-4</v>
      </c>
      <c r="M13">
        <f t="shared" si="4"/>
        <v>-2.2492770359999997E-4</v>
      </c>
      <c r="N13" s="6"/>
      <c r="O13" s="6"/>
      <c r="P13" s="6"/>
      <c r="Q13">
        <f t="shared" si="6"/>
        <v>2.2034339650000012E-2</v>
      </c>
      <c r="R13">
        <f t="shared" si="5"/>
        <v>-2.0348230659999996E-3</v>
      </c>
      <c r="S13">
        <f t="shared" si="5"/>
        <v>-4.6142869170000007E-4</v>
      </c>
      <c r="T13" s="6"/>
      <c r="U13" s="6"/>
      <c r="V13" s="6"/>
    </row>
    <row r="14" spans="1:22" ht="20">
      <c r="A14" s="1">
        <v>0.66103019029999999</v>
      </c>
      <c r="B14" s="1">
        <v>2.043489791E-4</v>
      </c>
      <c r="C14" s="1">
        <v>5.0123791399999998E-5</v>
      </c>
      <c r="D14" s="5">
        <v>1.7900000000000001E-5</v>
      </c>
      <c r="E14" s="7">
        <v>2.7830932756128201E-2</v>
      </c>
      <c r="F14" s="7">
        <v>1.389609715026E-2</v>
      </c>
      <c r="G14" s="7"/>
      <c r="H14" s="6">
        <f t="shared" si="1"/>
        <v>5.6872226961155468E-6</v>
      </c>
      <c r="I14" s="6">
        <f t="shared" si="1"/>
        <v>6.9652507483376664E-7</v>
      </c>
      <c r="J14" s="6">
        <f t="shared" si="1"/>
        <v>0</v>
      </c>
      <c r="K14">
        <v>0</v>
      </c>
      <c r="N14" s="6"/>
      <c r="O14" s="6"/>
      <c r="P14" s="6"/>
      <c r="Q14">
        <f t="shared" si="6"/>
        <v>6.6103019049999989E-2</v>
      </c>
      <c r="R14">
        <f t="shared" si="5"/>
        <v>-7.4763037495000008E-4</v>
      </c>
      <c r="S14">
        <f t="shared" si="5"/>
        <v>-2.2492770359999997E-4</v>
      </c>
      <c r="T14" s="6"/>
      <c r="U14" s="6"/>
      <c r="V14" s="6"/>
    </row>
    <row r="15" spans="1:22" ht="20">
      <c r="G15" s="7"/>
      <c r="H15" s="7"/>
    </row>
    <row r="21" spans="1:9">
      <c r="E21" t="s">
        <v>14</v>
      </c>
    </row>
    <row r="22" spans="1:9">
      <c r="A22" t="s">
        <v>8</v>
      </c>
      <c r="B22" t="s">
        <v>9</v>
      </c>
      <c r="C22" t="s">
        <v>13</v>
      </c>
      <c r="E22">
        <f>C24+0.027</f>
        <v>0.45446618970000002</v>
      </c>
    </row>
    <row r="23" spans="1:9">
      <c r="A23">
        <v>16</v>
      </c>
      <c r="B23">
        <f>1/A23</f>
        <v>6.25E-2</v>
      </c>
      <c r="C23">
        <f>A5</f>
        <v>0.39661811419999998</v>
      </c>
      <c r="D23">
        <f>$E$22-B23</f>
        <v>0.39196618970000002</v>
      </c>
      <c r="F23">
        <v>1.5424037750000008E-2</v>
      </c>
      <c r="G23">
        <v>2.2034339699999989E-2</v>
      </c>
      <c r="H23">
        <f>C23+F23</f>
        <v>0.41204215194999999</v>
      </c>
      <c r="I23">
        <f>C23-G23</f>
        <v>0.37458377450000002</v>
      </c>
    </row>
    <row r="24" spans="1:9">
      <c r="A24">
        <v>32</v>
      </c>
      <c r="B24">
        <f t="shared" ref="B24:B25" si="7">1/A24</f>
        <v>3.125E-2</v>
      </c>
      <c r="C24">
        <f>A6</f>
        <v>0.4274661897</v>
      </c>
      <c r="D24">
        <f t="shared" ref="D24:D25" si="8">$E$22-B24</f>
        <v>0.42321618970000002</v>
      </c>
      <c r="F24">
        <v>2.20343395E-3</v>
      </c>
      <c r="G24">
        <v>1.5424037750000008E-2</v>
      </c>
      <c r="H24">
        <f t="shared" ref="H24:H25" si="9">C24+F24</f>
        <v>0.42966962365</v>
      </c>
      <c r="I24">
        <f t="shared" ref="I24:I25" si="10">C24-G24</f>
        <v>0.41204215194999999</v>
      </c>
    </row>
    <row r="25" spans="1:9">
      <c r="A25">
        <f>64</f>
        <v>64</v>
      </c>
      <c r="B25">
        <f>1/A25</f>
        <v>1.5625E-2</v>
      </c>
      <c r="C25">
        <f>A7</f>
        <v>0.4318730576</v>
      </c>
      <c r="D25">
        <f t="shared" si="8"/>
        <v>0.43884118970000002</v>
      </c>
      <c r="F25">
        <v>2.2034340000000041E-3</v>
      </c>
      <c r="G25">
        <v>2.20343395E-3</v>
      </c>
      <c r="H25">
        <f t="shared" si="9"/>
        <v>0.4340764916</v>
      </c>
      <c r="I25">
        <f t="shared" si="10"/>
        <v>0.42966962365</v>
      </c>
    </row>
    <row r="30" spans="1:9" ht="20">
      <c r="C30" s="6">
        <f>LINEST(C23:C25,B23:B25,TRUE,TRUE)</f>
        <v>-0.78568159588571451</v>
      </c>
      <c r="E30" s="6"/>
      <c r="H30">
        <f>LINEST(H23:H25,$B23:$B25)</f>
        <v>-0.48349636708571436</v>
      </c>
      <c r="I30">
        <f>LINEST(I23:I25,$B23:$B25)</f>
        <v>-1.1785223956571422</v>
      </c>
    </row>
    <row r="31" spans="1:9">
      <c r="H31">
        <f>C30-H30</f>
        <v>-0.30218522880000015</v>
      </c>
      <c r="I31">
        <f>C30-I30</f>
        <v>0.39284079977142772</v>
      </c>
    </row>
    <row r="32" spans="1:9" ht="20">
      <c r="C32" s="7"/>
      <c r="D32" s="7"/>
      <c r="E32" s="6"/>
    </row>
    <row r="33" spans="3:4" ht="20">
      <c r="C33" s="7"/>
      <c r="D33" s="7"/>
    </row>
    <row r="34" spans="3:4" ht="20">
      <c r="C34" s="7"/>
      <c r="D34" s="7"/>
    </row>
    <row r="35" spans="3:4" ht="20">
      <c r="C35" s="7"/>
      <c r="D35" s="7"/>
    </row>
    <row r="36" spans="3:4" ht="20">
      <c r="C36" s="7"/>
      <c r="D36" s="7"/>
    </row>
    <row r="37" spans="3:4" ht="20">
      <c r="C37" s="7"/>
      <c r="D37" s="7"/>
    </row>
    <row r="38" spans="3:4" ht="20">
      <c r="C38" s="7"/>
      <c r="D38" s="7"/>
    </row>
    <row r="39" spans="3:4" ht="20">
      <c r="C39" s="7"/>
      <c r="D39" s="7"/>
    </row>
    <row r="40" spans="3:4" ht="20">
      <c r="C40" s="7"/>
      <c r="D40" s="7"/>
    </row>
    <row r="41" spans="3:4" ht="20">
      <c r="C41" s="7"/>
      <c r="D41" s="7"/>
    </row>
    <row r="42" spans="3:4" ht="20">
      <c r="C42" s="7"/>
      <c r="D42" s="8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D8D6-1ABE-1741-A1A5-E19C86A3569A}">
  <dimension ref="A1:V42"/>
  <sheetViews>
    <sheetView topLeftCell="B3" zoomScaleNormal="75" workbookViewId="0">
      <selection activeCell="V10" sqref="V10"/>
    </sheetView>
  </sheetViews>
  <sheetFormatPr baseColWidth="10" defaultRowHeight="16"/>
  <sheetData>
    <row r="1" spans="1:22">
      <c r="B1" t="s">
        <v>15</v>
      </c>
      <c r="E1" t="s">
        <v>17</v>
      </c>
      <c r="H1" t="s">
        <v>16</v>
      </c>
      <c r="K1" t="s">
        <v>19</v>
      </c>
      <c r="Q1" t="s">
        <v>20</v>
      </c>
      <c r="T1" t="s">
        <v>18</v>
      </c>
    </row>
    <row r="2" spans="1:22">
      <c r="A2" s="2" t="s">
        <v>12</v>
      </c>
      <c r="B2" s="2">
        <v>16</v>
      </c>
      <c r="C2" s="3">
        <v>32</v>
      </c>
      <c r="D2" s="3">
        <v>64</v>
      </c>
      <c r="E2" s="2">
        <v>16</v>
      </c>
      <c r="F2" s="3">
        <v>32</v>
      </c>
      <c r="G2" s="3">
        <v>64</v>
      </c>
      <c r="H2" s="2">
        <v>16</v>
      </c>
      <c r="I2" s="3">
        <v>32</v>
      </c>
      <c r="J2" s="3">
        <v>64</v>
      </c>
      <c r="K2" s="2">
        <v>0</v>
      </c>
      <c r="L2" s="3">
        <v>32</v>
      </c>
      <c r="M2" s="3">
        <v>64</v>
      </c>
      <c r="N2" s="2"/>
      <c r="O2" s="3"/>
      <c r="P2" s="3"/>
      <c r="Q2" s="2">
        <v>16</v>
      </c>
      <c r="R2" s="3">
        <v>32</v>
      </c>
      <c r="S2" s="3">
        <v>64</v>
      </c>
      <c r="T2" s="2"/>
      <c r="U2" s="3"/>
      <c r="V2" s="3"/>
    </row>
    <row r="3" spans="1:22" ht="20">
      <c r="A3" s="1">
        <v>0.22034339680000001</v>
      </c>
      <c r="B3">
        <f>B$2*B20</f>
        <v>9.3685195712E-2</v>
      </c>
      <c r="C3">
        <f>C$2*C20</f>
        <v>4.4149483551999998E-2</v>
      </c>
      <c r="D3">
        <f>D$2*D20</f>
        <v>2.34138992192E-2</v>
      </c>
      <c r="E3" s="7">
        <v>2.3985884161618301E-2</v>
      </c>
      <c r="F3" s="7">
        <v>5.3459303125517202E-3</v>
      </c>
      <c r="G3" s="6"/>
      <c r="H3" s="6">
        <f>B20*E3</f>
        <v>1.4044514075041073E-4</v>
      </c>
      <c r="I3" s="6">
        <f>C20*F3</f>
        <v>7.3756269501293867E-6</v>
      </c>
      <c r="J3" s="6">
        <f>D20*G3</f>
        <v>0</v>
      </c>
      <c r="K3">
        <f>($A4-$A3)/2</f>
        <v>6.6103018999999999E-2</v>
      </c>
      <c r="L3">
        <f>(B21-B20)/2</f>
        <v>1.0397335944E-2</v>
      </c>
      <c r="M3">
        <f>(C21-C20)/2</f>
        <v>2.832909708E-3</v>
      </c>
      <c r="N3" s="6"/>
      <c r="O3" s="6"/>
      <c r="P3" s="6"/>
      <c r="T3" s="6"/>
      <c r="U3" s="6"/>
      <c r="V3" s="6"/>
    </row>
    <row r="4" spans="1:22" ht="20">
      <c r="A4" s="1">
        <v>0.35254943480000001</v>
      </c>
      <c r="B4">
        <f t="shared" ref="B4:D4" si="0">B$2*B21</f>
        <v>0.42639994592000002</v>
      </c>
      <c r="C4">
        <f t="shared" si="0"/>
        <v>0.22545570486399999</v>
      </c>
      <c r="D4">
        <f t="shared" si="0"/>
        <v>0.1070081136</v>
      </c>
      <c r="E4" s="7">
        <v>9.8186972196132094E-2</v>
      </c>
      <c r="F4" s="7">
        <v>2.71688937306147E-2</v>
      </c>
      <c r="G4" s="7"/>
      <c r="H4" s="6">
        <f>B21*E4</f>
        <v>2.6166824771549544E-3</v>
      </c>
      <c r="I4" s="6">
        <f>C21*F4</f>
        <v>1.9141819020033899E-4</v>
      </c>
      <c r="J4" s="6">
        <f>D21*G4</f>
        <v>0</v>
      </c>
      <c r="K4">
        <f t="shared" ref="K4:K13" si="1">($A5-$A4)/2</f>
        <v>2.2034339699999989E-2</v>
      </c>
      <c r="L4">
        <f>(B22-B21)/2</f>
        <v>1.2330696949999999E-2</v>
      </c>
      <c r="M4">
        <f>(C22-C21)/2</f>
        <v>7.6304629964999999E-3</v>
      </c>
      <c r="N4" s="6"/>
      <c r="O4" s="6"/>
      <c r="P4" s="6"/>
      <c r="Q4">
        <f>(A4-A3)/2</f>
        <v>6.6103018999999999E-2</v>
      </c>
      <c r="R4">
        <f>(B21-B20)/2</f>
        <v>1.0397335944E-2</v>
      </c>
      <c r="S4">
        <f>(C21-C20)/2</f>
        <v>2.832909708E-3</v>
      </c>
      <c r="T4" s="6"/>
      <c r="U4" s="6"/>
      <c r="V4" s="6"/>
    </row>
    <row r="5" spans="1:22" ht="20">
      <c r="A5" s="1">
        <v>0.39661811419999998</v>
      </c>
      <c r="B5">
        <f t="shared" ref="B5:D5" si="2">B$2*B22</f>
        <v>0.82098224832</v>
      </c>
      <c r="C5">
        <f t="shared" si="2"/>
        <v>0.71380533664000001</v>
      </c>
      <c r="D5">
        <f t="shared" si="2"/>
        <v>0.41471218361599999</v>
      </c>
      <c r="E5" s="7">
        <v>0.18793621619025899</v>
      </c>
      <c r="F5" s="7">
        <v>8.0435663047200304E-2</v>
      </c>
      <c r="G5" s="7">
        <v>6.3200000000000006E-2</v>
      </c>
      <c r="H5" s="6">
        <f>B22*E5</f>
        <v>9.6432685817895263E-3</v>
      </c>
      <c r="I5" s="6">
        <f>C22*F5</f>
        <v>1.7942314231021383E-3</v>
      </c>
      <c r="J5" s="6">
        <f>D22*G5</f>
        <v>4.0952828132080003E-4</v>
      </c>
      <c r="K5">
        <f t="shared" si="1"/>
        <v>1.5424037750000008E-2</v>
      </c>
      <c r="L5">
        <f>(B23-B22)/2</f>
        <v>-5.1946757999999857E-4</v>
      </c>
      <c r="M5">
        <f>(C23-C22)/2</f>
        <v>1.1811170415000001E-2</v>
      </c>
      <c r="N5" s="6"/>
      <c r="O5" s="6"/>
      <c r="P5" s="6"/>
      <c r="Q5">
        <f t="shared" ref="Q5:Q14" si="3">(A5-A4)/2</f>
        <v>2.2034339699999989E-2</v>
      </c>
      <c r="R5">
        <f>(B22-B21)/2</f>
        <v>1.2330696949999999E-2</v>
      </c>
      <c r="S5">
        <f>(C22-C21)/2</f>
        <v>7.6304629964999999E-3</v>
      </c>
      <c r="T5" s="6"/>
      <c r="U5" s="6"/>
      <c r="V5" s="6"/>
    </row>
    <row r="6" spans="1:22" ht="20">
      <c r="A6" s="1">
        <v>0.4274661897</v>
      </c>
      <c r="B6">
        <f t="shared" ref="B6:D6" si="4">B$2*B23</f>
        <v>0.80435928576000004</v>
      </c>
      <c r="C6">
        <f t="shared" si="4"/>
        <v>1.4697202432000001</v>
      </c>
      <c r="D6">
        <f t="shared" si="4"/>
        <v>2.1978984351999999</v>
      </c>
      <c r="E6" s="7">
        <v>0.23351737837255199</v>
      </c>
      <c r="F6" s="7">
        <v>0.19492096569937101</v>
      </c>
      <c r="G6" s="7"/>
      <c r="H6" s="6">
        <f>B23*E6</f>
        <v>1.1739491980018351E-2</v>
      </c>
      <c r="I6" s="6">
        <f>C23*F6</f>
        <v>8.9524777847643251E-3</v>
      </c>
      <c r="J6" s="6">
        <f>D23*G6</f>
        <v>0</v>
      </c>
      <c r="K6">
        <f t="shared" si="1"/>
        <v>2.20343395E-3</v>
      </c>
      <c r="L6">
        <f>(B24-B23)/2</f>
        <v>-2.8512157500000003E-3</v>
      </c>
      <c r="M6">
        <f>(C24-C23)/2</f>
        <v>-2.2017332100000009E-3</v>
      </c>
      <c r="N6" s="6">
        <v>32352</v>
      </c>
      <c r="O6" s="6"/>
      <c r="P6" s="6"/>
      <c r="Q6">
        <f t="shared" si="3"/>
        <v>1.5424037750000008E-2</v>
      </c>
      <c r="R6">
        <f>(B23-B22)/2</f>
        <v>-5.1946757999999857E-4</v>
      </c>
      <c r="S6">
        <f>(C23-C22)/2</f>
        <v>1.1811170415000001E-2</v>
      </c>
      <c r="T6" s="6"/>
      <c r="U6" s="6"/>
      <c r="V6" s="6"/>
    </row>
    <row r="7" spans="1:22" ht="20">
      <c r="A7" s="1">
        <v>0.4318730576</v>
      </c>
      <c r="B7">
        <f t="shared" ref="B7:D7" si="5">B$2*B24</f>
        <v>0.71312038176000003</v>
      </c>
      <c r="C7">
        <f t="shared" si="5"/>
        <v>1.32880931776</v>
      </c>
      <c r="D7">
        <f t="shared" si="5"/>
        <v>2.5220008799999998</v>
      </c>
      <c r="E7" s="7">
        <v>0.23130513951470599</v>
      </c>
      <c r="F7" s="7">
        <v>0.19855300603890899</v>
      </c>
      <c r="G7" s="7"/>
      <c r="H7" s="6">
        <f>B24*E7</f>
        <v>1.0309275587111075E-2</v>
      </c>
      <c r="I7" s="6">
        <f>C24*F7</f>
        <v>8.2449713904299941E-3</v>
      </c>
      <c r="J7" s="6">
        <f>D24*G7</f>
        <v>0</v>
      </c>
      <c r="K7">
        <f t="shared" si="1"/>
        <v>2.2034340000000041E-3</v>
      </c>
      <c r="L7">
        <f>(B25-B24)/2</f>
        <v>-8.4742343500000122E-4</v>
      </c>
      <c r="M7">
        <f>(C25-C24)/2</f>
        <v>-3.3163272550000011E-3</v>
      </c>
      <c r="N7" s="6"/>
      <c r="O7" s="6"/>
      <c r="P7" s="6"/>
      <c r="Q7">
        <f t="shared" si="3"/>
        <v>2.20343395E-3</v>
      </c>
      <c r="R7">
        <f>(B24-B23)/2</f>
        <v>-2.8512157500000003E-3</v>
      </c>
      <c r="S7">
        <f>(C24-C23)/2</f>
        <v>-2.2017332100000009E-3</v>
      </c>
      <c r="T7" s="6"/>
      <c r="U7" s="6"/>
      <c r="V7" s="6"/>
    </row>
    <row r="8" spans="1:22" ht="20">
      <c r="A8" s="1">
        <v>0.43627992560000001</v>
      </c>
      <c r="B8">
        <f t="shared" ref="B8:D8" si="6">B$2*B25</f>
        <v>0.68600283183999999</v>
      </c>
      <c r="C8">
        <f t="shared" si="6"/>
        <v>1.1165643734399999</v>
      </c>
      <c r="D8">
        <f t="shared" si="6"/>
        <v>2.1910862508800002</v>
      </c>
      <c r="E8" s="7">
        <v>0.23648924801584001</v>
      </c>
      <c r="F8" s="7">
        <v>0.193092873990415</v>
      </c>
      <c r="G8" s="7"/>
      <c r="H8" s="6">
        <f>B25*E8</f>
        <v>1.0139518364911147E-2</v>
      </c>
      <c r="I8" s="6">
        <f>C25*F8</f>
        <v>6.7375194957136429E-3</v>
      </c>
      <c r="J8" s="6">
        <f>D25*G8</f>
        <v>0</v>
      </c>
      <c r="K8">
        <f t="shared" si="1"/>
        <v>2.20343395E-3</v>
      </c>
      <c r="L8">
        <f>(B26-B25)/2</f>
        <v>-3.2454708950000015E-3</v>
      </c>
      <c r="M8">
        <f>(C26-C25)/2</f>
        <v>-6.4212399999999982E-3</v>
      </c>
      <c r="N8" s="6"/>
      <c r="O8" s="6"/>
      <c r="P8" s="6"/>
      <c r="Q8">
        <f t="shared" si="3"/>
        <v>2.2034340000000041E-3</v>
      </c>
      <c r="R8">
        <f>(B25-B24)/2</f>
        <v>-8.4742343500000122E-4</v>
      </c>
      <c r="S8">
        <f>(C25-C24)/2</f>
        <v>-3.3163272550000011E-3</v>
      </c>
      <c r="T8" s="6"/>
      <c r="U8" s="6"/>
      <c r="V8" s="6"/>
    </row>
    <row r="9" spans="1:22" ht="20">
      <c r="A9" s="1">
        <v>0.44068679350000001</v>
      </c>
      <c r="B9">
        <f t="shared" ref="B9:D9" si="7">B$2*B26</f>
        <v>0.58214776319999995</v>
      </c>
      <c r="C9">
        <f t="shared" si="7"/>
        <v>0.70560501344000004</v>
      </c>
      <c r="D9">
        <f t="shared" si="7"/>
        <v>1.21942247232</v>
      </c>
      <c r="E9" s="7">
        <v>0.222600238335422</v>
      </c>
      <c r="F9" s="7">
        <v>0.16881380118880401</v>
      </c>
      <c r="G9" s="7"/>
      <c r="H9" s="6">
        <f>B26*E9</f>
        <v>8.0991394271720495E-3</v>
      </c>
      <c r="I9" s="6">
        <f>C26*F9</f>
        <v>3.7223707642713611E-3</v>
      </c>
      <c r="J9" s="6">
        <f>D26*G9</f>
        <v>0</v>
      </c>
      <c r="K9">
        <f t="shared" si="1"/>
        <v>2.20343395E-3</v>
      </c>
      <c r="L9">
        <f>(B27-B26)/2</f>
        <v>-4.2138660549999978E-3</v>
      </c>
      <c r="M9">
        <f>(C27-C26)/2</f>
        <v>-8.74426125000001E-4</v>
      </c>
      <c r="N9" s="6"/>
      <c r="O9" s="6"/>
      <c r="P9" s="6"/>
      <c r="Q9">
        <f t="shared" si="3"/>
        <v>2.20343395E-3</v>
      </c>
      <c r="R9">
        <f>(B26-B25)/2</f>
        <v>-3.2454708950000015E-3</v>
      </c>
      <c r="S9">
        <f>(C26-C25)/2</f>
        <v>-6.4212399999999982E-3</v>
      </c>
      <c r="T9" s="6"/>
      <c r="U9" s="6"/>
      <c r="V9" s="6"/>
    </row>
    <row r="10" spans="1:22" ht="20">
      <c r="A10" s="1">
        <v>0.44509366140000001</v>
      </c>
      <c r="B10">
        <f t="shared" ref="B10:D10" si="8">B$2*B27</f>
        <v>0.44730404944000002</v>
      </c>
      <c r="C10">
        <f t="shared" si="8"/>
        <v>0.64964174143999998</v>
      </c>
      <c r="D10">
        <f t="shared" si="8"/>
        <v>0.54660496179200002</v>
      </c>
      <c r="E10" s="7">
        <v>0.207291242634496</v>
      </c>
      <c r="F10" s="7">
        <v>0.16526202841305601</v>
      </c>
      <c r="G10" s="7"/>
      <c r="H10" s="6">
        <f>B27*E10</f>
        <v>5.7951382652412274E-3</v>
      </c>
      <c r="I10" s="6">
        <f>C27*F10</f>
        <v>3.3550347478801396E-3</v>
      </c>
      <c r="J10" s="6">
        <f>D27*G10</f>
        <v>0</v>
      </c>
      <c r="K10">
        <f t="shared" si="1"/>
        <v>2.2034340000000041E-3</v>
      </c>
      <c r="L10">
        <f>(B28-B27)/2</f>
        <v>-2.4852119200000009E-3</v>
      </c>
      <c r="M10">
        <f>(C28-C27)/2</f>
        <v>-2.310437424999999E-3</v>
      </c>
      <c r="N10" s="6"/>
      <c r="O10" s="6"/>
      <c r="P10" s="6"/>
      <c r="Q10">
        <f t="shared" si="3"/>
        <v>2.20343395E-3</v>
      </c>
      <c r="R10">
        <f>(B27-B26)/2</f>
        <v>-4.2138660549999978E-3</v>
      </c>
      <c r="S10">
        <f>(C27-C26)/2</f>
        <v>-8.74426125000001E-4</v>
      </c>
      <c r="T10" s="6"/>
      <c r="U10" s="6"/>
      <c r="V10" s="6"/>
    </row>
    <row r="11" spans="1:22" ht="20">
      <c r="A11" s="1">
        <v>0.44950052940000002</v>
      </c>
      <c r="B11">
        <f t="shared" ref="B11:D11" si="9">B$2*B28</f>
        <v>0.36777726799999999</v>
      </c>
      <c r="C11">
        <f t="shared" si="9"/>
        <v>0.50177374624000004</v>
      </c>
      <c r="D11">
        <f t="shared" si="9"/>
        <v>0.23358405407999999</v>
      </c>
      <c r="E11" s="7">
        <v>0.193801058155011</v>
      </c>
      <c r="F11" s="7">
        <v>0.15427429192931799</v>
      </c>
      <c r="G11" s="7"/>
      <c r="H11" s="6">
        <f>B28*E11</f>
        <v>4.4547264814849413E-3</v>
      </c>
      <c r="I11" s="6">
        <f>C28*F11</f>
        <v>2.4190871690592903E-3</v>
      </c>
      <c r="J11" s="6">
        <f>D28*G11</f>
        <v>0</v>
      </c>
      <c r="K11">
        <f t="shared" si="1"/>
        <v>1.7627471749999984E-2</v>
      </c>
      <c r="L11">
        <f>(B29-B28)/2</f>
        <v>-8.608411694499999E-3</v>
      </c>
      <c r="M11">
        <f>(C29-C28)/2</f>
        <v>-7.1287964940000004E-3</v>
      </c>
      <c r="N11" s="6"/>
      <c r="O11" s="6"/>
      <c r="P11" s="6"/>
      <c r="Q11">
        <f t="shared" si="3"/>
        <v>2.2034340000000041E-3</v>
      </c>
      <c r="R11">
        <f>(B28-B27)/2</f>
        <v>-2.4852119200000009E-3</v>
      </c>
      <c r="S11">
        <f>(C28-C27)/2</f>
        <v>-2.310437424999999E-3</v>
      </c>
      <c r="T11" s="6"/>
      <c r="U11" s="6"/>
      <c r="V11" s="6"/>
    </row>
    <row r="12" spans="1:22" ht="20">
      <c r="A12" s="1">
        <v>0.48475547289999998</v>
      </c>
      <c r="B12">
        <f t="shared" ref="B12:D12" si="10">B$2*B29</f>
        <v>9.2308093775999994E-2</v>
      </c>
      <c r="C12">
        <f t="shared" si="10"/>
        <v>4.5530770624000003E-2</v>
      </c>
      <c r="D12">
        <f t="shared" si="10"/>
        <v>2.4712102598399999E-2</v>
      </c>
      <c r="E12" s="7">
        <v>0.121075603922775</v>
      </c>
      <c r="F12" s="7">
        <v>6.4823414423179695E-2</v>
      </c>
      <c r="G12" s="7"/>
      <c r="H12" s="6">
        <f>B29*E12</f>
        <v>6.9851613755558426E-4</v>
      </c>
      <c r="I12" s="6">
        <f>C29*F12</f>
        <v>9.223312541144651E-5</v>
      </c>
      <c r="J12" s="6">
        <f>D29*G12</f>
        <v>0</v>
      </c>
      <c r="K12">
        <f t="shared" si="1"/>
        <v>2.2034339650000012E-2</v>
      </c>
      <c r="L12">
        <f>(B30-B29)/2</f>
        <v>-2.0348230659999996E-3</v>
      </c>
      <c r="M12">
        <f>(C30-C29)/2</f>
        <v>-4.6142869170000007E-4</v>
      </c>
      <c r="N12" s="6"/>
      <c r="O12" s="6"/>
      <c r="P12" s="6"/>
      <c r="Q12">
        <f t="shared" si="3"/>
        <v>1.7627471749999984E-2</v>
      </c>
      <c r="R12">
        <f>(B29-B28)/2</f>
        <v>-8.608411694499999E-3</v>
      </c>
      <c r="S12">
        <f>(C29-C28)/2</f>
        <v>-7.1287964940000004E-3</v>
      </c>
      <c r="T12" s="6"/>
      <c r="U12" s="6"/>
      <c r="V12" s="6"/>
    </row>
    <row r="13" spans="1:22" ht="20">
      <c r="A13" s="1">
        <v>0.52882415220000001</v>
      </c>
      <c r="B13">
        <f t="shared" ref="B13:D13" si="11">B$2*B30</f>
        <v>2.7193755664000001E-2</v>
      </c>
      <c r="C13">
        <f t="shared" si="11"/>
        <v>1.5999334355199998E-2</v>
      </c>
      <c r="D13">
        <f t="shared" si="11"/>
        <v>6.9661375680000002E-3</v>
      </c>
      <c r="E13" s="7">
        <v>7.4639882163966401E-2</v>
      </c>
      <c r="F13" s="7">
        <v>4.0564664186123603E-2</v>
      </c>
      <c r="G13" s="7"/>
      <c r="H13" s="6">
        <f>B30*E13</f>
        <v>1.2685866989729086E-4</v>
      </c>
      <c r="I13" s="6">
        <f>C30*F13</f>
        <v>2.0281488291256198E-5</v>
      </c>
      <c r="J13" s="6">
        <f>D30*G13</f>
        <v>0</v>
      </c>
      <c r="K13">
        <f t="shared" si="1"/>
        <v>6.6103019049999989E-2</v>
      </c>
      <c r="L13">
        <f>(B31-B30)/2</f>
        <v>-7.4763037495000008E-4</v>
      </c>
      <c r="M13">
        <f>(C31-C30)/2</f>
        <v>-2.2492770359999997E-4</v>
      </c>
      <c r="N13" s="6"/>
      <c r="O13" s="6"/>
      <c r="P13" s="6"/>
      <c r="Q13">
        <f t="shared" si="3"/>
        <v>2.2034339650000012E-2</v>
      </c>
      <c r="R13">
        <f>(B30-B29)/2</f>
        <v>-2.0348230659999996E-3</v>
      </c>
      <c r="S13">
        <f>(C30-C29)/2</f>
        <v>-4.6142869170000007E-4</v>
      </c>
      <c r="T13" s="6"/>
      <c r="U13" s="6"/>
      <c r="V13" s="6"/>
    </row>
    <row r="14" spans="1:22" ht="20">
      <c r="A14" s="1">
        <v>0.66103019029999999</v>
      </c>
      <c r="B14">
        <f t="shared" ref="B14:D14" si="12">B$2*B31</f>
        <v>3.2695836656E-3</v>
      </c>
      <c r="C14">
        <f t="shared" si="12"/>
        <v>1.6039613247999999E-3</v>
      </c>
      <c r="D14">
        <f t="shared" si="12"/>
        <v>1.1456000000000001E-3</v>
      </c>
      <c r="E14" s="7">
        <v>2.7830932756128201E-2</v>
      </c>
      <c r="F14" s="7">
        <v>1.389609715026E-2</v>
      </c>
      <c r="G14" s="7"/>
      <c r="H14" s="6">
        <f>B31*E14</f>
        <v>5.6872226961155468E-6</v>
      </c>
      <c r="I14" s="6">
        <f>C31*F14</f>
        <v>6.9652507483376664E-7</v>
      </c>
      <c r="J14" s="6">
        <f>D31*G14</f>
        <v>0</v>
      </c>
      <c r="K14">
        <v>0</v>
      </c>
      <c r="N14" s="6"/>
      <c r="O14" s="6"/>
      <c r="P14" s="6"/>
      <c r="Q14">
        <f t="shared" si="3"/>
        <v>6.6103019049999989E-2</v>
      </c>
      <c r="R14">
        <f>(B31-B30)/2</f>
        <v>-7.4763037495000008E-4</v>
      </c>
      <c r="S14">
        <f>(C31-C30)/2</f>
        <v>-2.2492770359999997E-4</v>
      </c>
      <c r="T14" s="6"/>
      <c r="U14" s="6"/>
      <c r="V14" s="6"/>
    </row>
    <row r="15" spans="1:22" ht="20">
      <c r="G15" s="7"/>
      <c r="H15" s="7"/>
    </row>
    <row r="20" spans="2:5">
      <c r="B20" s="1">
        <v>5.855324732E-3</v>
      </c>
      <c r="C20" s="1">
        <v>1.3796713609999999E-3</v>
      </c>
      <c r="D20" s="1">
        <v>3.6584217530000001E-4</v>
      </c>
    </row>
    <row r="21" spans="2:5">
      <c r="B21" s="1">
        <v>2.6649996620000001E-2</v>
      </c>
      <c r="C21" s="1">
        <v>7.0454907769999997E-3</v>
      </c>
      <c r="D21" s="1">
        <v>1.6720017749999999E-3</v>
      </c>
    </row>
    <row r="22" spans="2:5">
      <c r="B22" s="2">
        <v>5.131139052E-2</v>
      </c>
      <c r="C22" s="1">
        <v>2.230641677E-2</v>
      </c>
      <c r="D22" s="1">
        <v>6.4798778689999998E-3</v>
      </c>
    </row>
    <row r="23" spans="2:5">
      <c r="B23" s="1">
        <v>5.0272455360000003E-2</v>
      </c>
      <c r="C23" s="2">
        <v>4.5928757600000002E-2</v>
      </c>
      <c r="D23" s="1">
        <v>3.4342163049999999E-2</v>
      </c>
    </row>
    <row r="24" spans="2:5">
      <c r="B24" s="1">
        <v>4.4570023860000002E-2</v>
      </c>
      <c r="C24" s="1">
        <v>4.152529118E-2</v>
      </c>
      <c r="D24" s="2">
        <v>3.9406263749999997E-2</v>
      </c>
    </row>
    <row r="25" spans="2:5">
      <c r="B25" s="1">
        <v>4.287517699E-2</v>
      </c>
      <c r="C25" s="1">
        <v>3.4892636669999998E-2</v>
      </c>
      <c r="D25" s="1">
        <v>3.4235722670000003E-2</v>
      </c>
    </row>
    <row r="26" spans="2:5">
      <c r="B26" s="1">
        <v>3.6384235199999997E-2</v>
      </c>
      <c r="C26" s="1">
        <v>2.2050156670000001E-2</v>
      </c>
      <c r="D26" s="1">
        <v>1.905347613E-2</v>
      </c>
    </row>
    <row r="27" spans="2:5">
      <c r="B27" s="1">
        <v>2.7956503090000001E-2</v>
      </c>
      <c r="C27" s="1">
        <v>2.0301304419999999E-2</v>
      </c>
      <c r="D27" s="1">
        <v>8.5407025280000003E-3</v>
      </c>
    </row>
    <row r="28" spans="2:5">
      <c r="B28" s="1">
        <v>2.2986079249999999E-2</v>
      </c>
      <c r="C28" s="1">
        <v>1.5680429570000001E-2</v>
      </c>
      <c r="D28" s="1">
        <v>3.6497508449999999E-3</v>
      </c>
    </row>
    <row r="29" spans="2:5">
      <c r="B29" s="1">
        <v>5.7692558609999996E-3</v>
      </c>
      <c r="C29" s="1">
        <v>1.4228365820000001E-3</v>
      </c>
      <c r="D29" s="1">
        <v>3.8612660309999999E-4</v>
      </c>
    </row>
    <row r="30" spans="2:5" ht="20">
      <c r="B30" s="1">
        <v>1.6996097290000001E-3</v>
      </c>
      <c r="C30" s="1">
        <v>4.9997919859999995E-4</v>
      </c>
      <c r="D30" s="1">
        <v>1.088458995E-4</v>
      </c>
      <c r="E30" s="6"/>
    </row>
    <row r="31" spans="2:5">
      <c r="B31" s="1">
        <v>2.043489791E-4</v>
      </c>
      <c r="C31" s="1">
        <v>5.0123791399999998E-5</v>
      </c>
      <c r="D31" s="5">
        <v>1.7900000000000001E-5</v>
      </c>
    </row>
    <row r="32" spans="2:5" ht="20">
      <c r="C32" s="7"/>
      <c r="D32" s="7"/>
      <c r="E32" s="6"/>
    </row>
    <row r="33" spans="3:4" ht="20">
      <c r="C33" s="7"/>
      <c r="D33" s="7"/>
    </row>
    <row r="34" spans="3:4" ht="20">
      <c r="C34" s="7"/>
      <c r="D34" s="7"/>
    </row>
    <row r="35" spans="3:4" ht="20">
      <c r="C35" s="7"/>
      <c r="D35" s="7"/>
    </row>
    <row r="36" spans="3:4" ht="20">
      <c r="C36" s="7"/>
      <c r="D36" s="7"/>
    </row>
    <row r="37" spans="3:4" ht="20">
      <c r="C37" s="7"/>
      <c r="D37" s="7"/>
    </row>
    <row r="38" spans="3:4" ht="20">
      <c r="C38" s="7"/>
      <c r="D38" s="7"/>
    </row>
    <row r="39" spans="3:4" ht="20">
      <c r="C39" s="7"/>
      <c r="D39" s="7"/>
    </row>
    <row r="40" spans="3:4" ht="20">
      <c r="C40" s="7"/>
      <c r="D40" s="7"/>
    </row>
    <row r="41" spans="3:4" ht="20">
      <c r="C41" s="7"/>
      <c r="D41" s="7"/>
    </row>
    <row r="42" spans="3:4" ht="20">
      <c r="C42" s="7"/>
      <c r="D42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Hoogland</dc:creator>
  <cp:lastModifiedBy>Jesse Hoogland</cp:lastModifiedBy>
  <dcterms:created xsi:type="dcterms:W3CDTF">2019-06-02T16:05:07Z</dcterms:created>
  <dcterms:modified xsi:type="dcterms:W3CDTF">2019-06-03T07:34:01Z</dcterms:modified>
</cp:coreProperties>
</file>