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8775" activeTab="2"/>
  </bookViews>
  <sheets>
    <sheet name="Status Report" sheetId="1" r:id="rId1"/>
    <sheet name="Execução de Casos de Testes" sheetId="2" r:id="rId2"/>
    <sheet name="Lista de Defeitos" sheetId="3" r:id="rId3"/>
  </sheets>
  <definedNames>
    <definedName name="OLE_LINK1" localSheetId="1">'Execução de Casos de Testes'!$A$3</definedName>
  </definedNames>
  <calcPr calcId="144525"/>
</workbook>
</file>

<file path=xl/calcChain.xml><?xml version="1.0" encoding="utf-8"?>
<calcChain xmlns="http://schemas.openxmlformats.org/spreadsheetml/2006/main">
  <c r="Y6" i="2" l="1"/>
  <c r="Y7" i="2"/>
  <c r="Y8" i="2"/>
  <c r="Y5" i="2"/>
  <c r="Y4" i="2"/>
  <c r="Y3" i="2"/>
  <c r="F24" i="1"/>
  <c r="F23" i="1"/>
  <c r="F22" i="1"/>
  <c r="F25" i="1" s="1"/>
  <c r="F32" i="1"/>
  <c r="G32" i="1"/>
  <c r="H32" i="1"/>
  <c r="G31" i="1"/>
  <c r="E32" i="1"/>
  <c r="H31" i="1"/>
  <c r="F31" i="1"/>
  <c r="H30" i="1"/>
  <c r="G30" i="1"/>
  <c r="F30" i="1"/>
  <c r="E30" i="1"/>
  <c r="H29" i="1"/>
  <c r="G29" i="1"/>
  <c r="F29" i="1"/>
  <c r="E29" i="1"/>
  <c r="E31" i="1"/>
  <c r="H28" i="1"/>
  <c r="H33" i="1" s="1"/>
  <c r="G28" i="1"/>
  <c r="G33" i="1" s="1"/>
  <c r="F28" i="1"/>
  <c r="F33" i="1" s="1"/>
  <c r="E28" i="1"/>
  <c r="E33" i="1" s="1"/>
  <c r="D28" i="1"/>
  <c r="D32" i="1"/>
  <c r="D31" i="1"/>
  <c r="D30" i="1"/>
  <c r="D29" i="1"/>
  <c r="D33" i="1" l="1"/>
</calcChain>
</file>

<file path=xl/sharedStrings.xml><?xml version="1.0" encoding="utf-8"?>
<sst xmlns="http://schemas.openxmlformats.org/spreadsheetml/2006/main" count="590" uniqueCount="151">
  <si>
    <t>Time de Teste</t>
  </si>
  <si>
    <t>Status  de Execução</t>
  </si>
  <si>
    <t>Casos de testes executados</t>
  </si>
  <si>
    <t>Defeitos</t>
  </si>
  <si>
    <t>Comentário</t>
  </si>
  <si>
    <t>Maiores Informações</t>
  </si>
  <si>
    <t>Prioridade</t>
  </si>
  <si>
    <t>Aberto</t>
  </si>
  <si>
    <t>Reaberto</t>
  </si>
  <si>
    <t>Resolvido</t>
  </si>
  <si>
    <t>Fechado</t>
  </si>
  <si>
    <t>Cancelado</t>
  </si>
  <si>
    <t>Nenhuma</t>
  </si>
  <si>
    <t>Baixa</t>
  </si>
  <si>
    <t>Alta</t>
  </si>
  <si>
    <t>Urgente</t>
  </si>
  <si>
    <t>Imediato</t>
  </si>
  <si>
    <t>Total</t>
  </si>
  <si>
    <t>Total
(Acumulado)</t>
  </si>
  <si>
    <t>Sucesso</t>
  </si>
  <si>
    <t>Falho</t>
  </si>
  <si>
    <t>Bloqueado</t>
  </si>
  <si>
    <t>Id Defeito</t>
  </si>
  <si>
    <t>Descrição Defeito</t>
  </si>
  <si>
    <t>O sistema permite que o usuário digite no campo nome um valor com mtos caracteres, impossibilitando o cadasto do cliente. Msg não é exibida</t>
  </si>
  <si>
    <t>Sistema permite cliente com mesmo nome</t>
  </si>
  <si>
    <t>Ao realizar uma pesquisa o sistema está atualizando toda a tela, reduzindo o tempo de resposta ao usuário.</t>
  </si>
  <si>
    <t>Sistema não permite editar um cliente.</t>
  </si>
  <si>
    <t>Na lista de clientes o sistema apresenta os clientes inativos sem o prefixo "R$" de representação de valor monetário</t>
  </si>
  <si>
    <t>Na lista de clientes ao clicar nos botoes de ativo e desativo aparece o scrool da table</t>
  </si>
  <si>
    <t>Na funcionalidade de pesquisa os campos estão indicados como obrigatórios "*", mas é permitido pesquisar todos os clientes se os campos estiverem em branco</t>
  </si>
  <si>
    <t>Funcionalidade de Excluir cliente, leva o usuário para a tela de alterar cliente</t>
  </si>
  <si>
    <t>Ao pesquisar um cliente ainda não cadastrado, o sistema retorna a table vazia, porém não exibi mensagem de cliente não encontrado</t>
  </si>
  <si>
    <t>Clincando em excluir, abre a tela de alterar cliente, clicando em limpar o sistema atualizar o cliente com sucesso.</t>
  </si>
  <si>
    <t>Ao aparecer a tela de transação realizada com sucesso, o sistema está resetando o campo de cliente, valor permanece preenchido</t>
  </si>
  <si>
    <t>Na tela de visualizar transação, o botão possui o texto "Cancelar", podendo ser fechar ou voltar</t>
  </si>
  <si>
    <t>Na funcionalidade de listar transaçoes, ao escolher um cliente(com transação cadastrada) e clicar em pesquisa, o sistema não retorna a transação,</t>
  </si>
  <si>
    <t>Na Tela de Incluir transação o campo Cliente não aparece como obrigatório, sendo que para haver uma transição tem que ter um cliente.</t>
  </si>
  <si>
    <t>Possível realizar transações que ultrapasse o saldo do cliente.</t>
  </si>
  <si>
    <t>Título da tela de incluir transação aparece a mensagem com erro ortográfico "Incluir transacao"</t>
  </si>
  <si>
    <t>Ao incluir uma transação sem escolher nenhuma cliente o sistema não toma nenhuma ação, sendo que o valor é obrigatório</t>
  </si>
  <si>
    <t>Ao incluir uma transação com valor em branco o sistema não toma nenhuma ação, sendo que o valor é obrigatório</t>
  </si>
  <si>
    <t>O sistema permite criar uma transação a  um cliente inativo</t>
  </si>
  <si>
    <t>Na tela de incluir transação o campo de valor está com erro ortográfico. "Valor Transacao"</t>
  </si>
  <si>
    <t>O sistema ao encerrar o tempo de sessão, o sistema não fecha automaticamente, ocasionando que as funcionalidades não funcionem corretamente.</t>
  </si>
  <si>
    <t>Na tela de listar transição, ao pesquisar uma transição por um cliente, que tenha transição associada, o sistema não retorna nenhum registro  na tabela</t>
  </si>
  <si>
    <t>Forgot Password não encaminha para a tela da funcionalidade, exibindo msg de senha invalida</t>
  </si>
  <si>
    <t>Sistema permite cadastro de mais de um cliente com mesmo cpf</t>
  </si>
  <si>
    <t>Sistema não valida se o CPF é um valor válido</t>
  </si>
  <si>
    <t>Status</t>
  </si>
  <si>
    <t>Sistema permite cadastrar um cliente com o saldo em branco, sendo que o campo é obrigatório</t>
  </si>
  <si>
    <t>Na tela de lista de cliente, a table deveria apresentar todos os clientes já cadastrados.</t>
  </si>
  <si>
    <t>Na tela de visualizar transação, o sistema está resetando o campo de cliente, valor permanece preenchido</t>
  </si>
  <si>
    <t>O sistema permite que o usuário altere um cliente, informando um CPF já existente</t>
  </si>
  <si>
    <t>Data Execução</t>
  </si>
  <si>
    <t>FP001 - Realizar login com dados válido</t>
  </si>
  <si>
    <t>FA001 - Acessar opção de "forgot password?"</t>
  </si>
  <si>
    <t>FE001 - Realizar login com dados inválidos</t>
  </si>
  <si>
    <t>FE002 - Realizar login com dados em branco</t>
  </si>
  <si>
    <t>FP001 - Sair da aplicação</t>
  </si>
  <si>
    <t>FP001 - Cadastro do cliente</t>
  </si>
  <si>
    <t>FA001 - Limpar cadastro</t>
  </si>
  <si>
    <t>FA002 - Cancelar cadastro</t>
  </si>
  <si>
    <t>FE001 - Cadastrar cliente com campos obrigatórios em branco</t>
  </si>
  <si>
    <t>FE002 - Cadastrar cliente com CPF Inválido</t>
  </si>
  <si>
    <t>FE003 - Cadastrar clientes duplicados</t>
  </si>
  <si>
    <t>FE004 - Cadastrar cliente com campo nome com valor extenso</t>
  </si>
  <si>
    <t>FE005 - Cadastrar cliente com campo saldo com valor extenso</t>
  </si>
  <si>
    <t>FP001 - Listar clientes cadastrados</t>
  </si>
  <si>
    <t>FA001 - Pesquisa cliente</t>
  </si>
  <si>
    <t>FA002 - Limpar Base</t>
  </si>
  <si>
    <t>FA003 - Filtrar clientes bloqueados</t>
  </si>
  <si>
    <t>FA004 - Listar clientes Ativos</t>
  </si>
  <si>
    <t>FA005 - Detalhar cliente</t>
  </si>
  <si>
    <t>FA006 - Excluir cliente</t>
  </si>
  <si>
    <t>FE001 - Cliente não Encontrado</t>
  </si>
  <si>
    <t>FE002 - Pesquisar cliente com data de vencimento inválida</t>
  </si>
  <si>
    <t>FA001 - Cancelar cadastro de transição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</si>
  <si>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</si>
  <si>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</si>
  <si>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</si>
  <si>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</si>
  <si>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</si>
  <si>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</si>
  <si>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</si>
  <si>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</si>
  <si>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</si>
  <si>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</si>
  <si>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</si>
  <si>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</si>
  <si>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</si>
  <si>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</si>
  <si>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</si>
  <si>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</si>
  <si>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</si>
  <si>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</si>
  <si>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</si>
  <si>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</si>
  <si>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</si>
  <si>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</si>
  <si>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</si>
  <si>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</si>
  <si>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</si>
  <si>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</si>
  <si>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</si>
  <si>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</si>
  <si>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</si>
  <si>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</si>
  <si>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</si>
  <si>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Realizar login com dados válido</t>
  </si>
  <si>
    <t>Acessar opção de "forgot password?"</t>
  </si>
  <si>
    <t>Realizar login com dados inválidos</t>
  </si>
  <si>
    <t>Realizar login com dados em branco</t>
  </si>
  <si>
    <t>Sair da aplicação</t>
  </si>
  <si>
    <t>Cadastro do cliente</t>
  </si>
  <si>
    <t>Limpar cadastro</t>
  </si>
  <si>
    <t>Cancelar cadastro</t>
  </si>
  <si>
    <t>Cadastrar cliente com campos obrigatórios em branco</t>
  </si>
  <si>
    <t>Cadastrar cliente com CPF Inválido</t>
  </si>
  <si>
    <t>Cadastrar clientes duplicados</t>
  </si>
  <si>
    <t>Cadastrar cliente com campo nome com valor extenso</t>
  </si>
  <si>
    <t>Cadastrar cliente com campo saldo com valor extenso</t>
  </si>
  <si>
    <t>Listar clientes cadastrados</t>
  </si>
  <si>
    <t>Pesquisa cliente</t>
  </si>
  <si>
    <t>Limpar Base</t>
  </si>
  <si>
    <t>Filtrar clientes bloqueados</t>
  </si>
  <si>
    <t>Listar clientes Ativos</t>
  </si>
  <si>
    <t>Detalhar cliente</t>
  </si>
  <si>
    <t>Excluir cliente</t>
  </si>
  <si>
    <t>Cliente não Encontrado</t>
  </si>
  <si>
    <t>Pesquisar cliente com data de vencimento inválida</t>
  </si>
  <si>
    <t>Casdastro de transição</t>
  </si>
  <si>
    <t>Cancelar cadastro de transição</t>
  </si>
  <si>
    <t>Cadastrar transição com valor em branco</t>
  </si>
  <si>
    <t>Cadastrar transição sem escolher cliente</t>
  </si>
  <si>
    <t>Cadastrar transição com um valor maior que o saldo do cliente</t>
  </si>
  <si>
    <t>Listar Transações cadastrados</t>
  </si>
  <si>
    <t>Pesquisa transição por cliente</t>
  </si>
  <si>
    <t>Detalhar transição</t>
  </si>
  <si>
    <t>Transição não Encontrado</t>
  </si>
  <si>
    <t>Total de Casos de Testes</t>
  </si>
  <si>
    <t>Total Executados</t>
  </si>
  <si>
    <t>Total Não Executados</t>
  </si>
  <si>
    <t>Executados EM:</t>
  </si>
  <si>
    <t>Status Report referente a fase 1 dos testa do Projeto DesafioQA - MarketPay</t>
  </si>
  <si>
    <t>Jeremias Araújo</t>
  </si>
  <si>
    <t>FINALIZADOS</t>
  </si>
  <si>
    <t>Testes executados manualmente e Automaticamente</t>
  </si>
  <si>
    <t>Todas as falhas dos scripts de automação foram validas manualmente e abertos defeitos quando constatado a ocorrência.</t>
  </si>
  <si>
    <t>Parecer da Equipe de Teste</t>
  </si>
  <si>
    <r>
      <t xml:space="preserve">O sistema apresenta diversas falhas consideradas "Imediato", "Urgente" e "Alta" sendo essas totalizano mais de 90 dos defeitos encontrados. 
A equipe de teste considera preocupante o status da aplicação, com a ocorrência de erros primários, como defeitos em funcionalidades primordiais, conforme documento de requisitos do sistema.
Critérios de 0% de defeitos imediatos, 0% de defeitos Urgentes, 0% de defeitos altoas, não foram alcançados. Perante tais critérios.
</t>
    </r>
    <r>
      <rPr>
        <b/>
        <sz val="14"/>
        <color theme="1"/>
        <rFont val="Calibri"/>
        <family val="2"/>
        <scheme val="minor"/>
      </rPr>
      <t>Versão 1.0 reprovada pela equipe de testes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</si>
</sst>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0" xfId="0" applyFill="1" applyAlignment="1"/>
    <xf numFmtId="0" fontId="5" fillId="4" borderId="0" xfId="0" applyFont="1" applyFill="1" applyAlignment="1">
      <alignment horizontal="justify" vertical="center"/>
    </xf>
    <xf numFmtId="0" fontId="0" fillId="4" borderId="0" xfId="0" applyFill="1" applyAlignment="1">
      <alignment horizontal="left"/>
    </xf>
    <xf numFmtId="0" fontId="5" fillId="4" borderId="2" xfId="0" applyFont="1" applyFill="1" applyBorder="1" applyAlignment="1">
      <alignment horizontal="justify" vertic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5" fillId="4" borderId="21" xfId="0" applyFont="1" applyFill="1" applyBorder="1" applyAlignment="1">
      <alignment horizontal="justify" vertical="center"/>
    </xf>
    <xf numFmtId="0" fontId="0" fillId="4" borderId="21" xfId="0" applyFill="1" applyBorder="1" applyAlignment="1">
      <alignment horizontal="left"/>
    </xf>
    <xf numFmtId="0" fontId="0" fillId="4" borderId="21" xfId="0" applyFill="1" applyBorder="1"/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14" fontId="0" fillId="4" borderId="21" xfId="0" applyNumberFormat="1" applyFill="1" applyBorder="1"/>
    <xf numFmtId="14" fontId="0" fillId="4" borderId="2" xfId="0" applyNumberFormat="1" applyFill="1" applyBorder="1"/>
    <xf numFmtId="14" fontId="0" fillId="4" borderId="0" xfId="0" applyNumberFormat="1" applyFill="1"/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Execuções dos Casos de Testes x Dia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Casos de Testes Executados</c:v>
          </c:tx>
          <c:cat>
            <c:numRef>
              <c:f>'Execução de Casos de Testes'!$X$6:$X$8</c:f>
              <c:numCache>
                <c:formatCode>m/d/yyyy</c:formatCode>
                <c:ptCount val="3"/>
                <c:pt idx="0">
                  <c:v>43194</c:v>
                </c:pt>
                <c:pt idx="1">
                  <c:v>43195</c:v>
                </c:pt>
                <c:pt idx="2">
                  <c:v>43196</c:v>
                </c:pt>
              </c:numCache>
            </c:numRef>
          </c:cat>
          <c:val>
            <c:numRef>
              <c:f>'Execução de Casos de Testes'!$Y$6:$Y$8</c:f>
              <c:numCache>
                <c:formatCode>General</c:formatCode>
                <c:ptCount val="3"/>
                <c:pt idx="0">
                  <c:v>0</c:v>
                </c:pt>
                <c:pt idx="1">
                  <c:v>17</c:v>
                </c:pt>
                <c:pt idx="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27424"/>
        <c:axId val="106358272"/>
      </c:areaChart>
      <c:dateAx>
        <c:axId val="1063274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06358272"/>
        <c:crosses val="autoZero"/>
        <c:auto val="1"/>
        <c:lblOffset val="100"/>
        <c:baseTimeUnit val="days"/>
      </c:dateAx>
      <c:valAx>
        <c:axId val="106358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6327424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4</xdr:row>
      <xdr:rowOff>47625</xdr:rowOff>
    </xdr:from>
    <xdr:to>
      <xdr:col>7</xdr:col>
      <xdr:colOff>647700</xdr:colOff>
      <xdr:row>19</xdr:row>
      <xdr:rowOff>104775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opLeftCell="A7" zoomScale="120" zoomScaleNormal="120" workbookViewId="0">
      <selection activeCell="C39" sqref="C39"/>
    </sheetView>
  </sheetViews>
  <sheetFormatPr defaultRowHeight="15" x14ac:dyDescent="0.25"/>
  <cols>
    <col min="1" max="1" width="9.140625" style="1"/>
    <col min="2" max="2" width="14.28515625" style="13" customWidth="1"/>
    <col min="3" max="3" width="18.140625" style="1" customWidth="1"/>
    <col min="4" max="8" width="10.7109375" style="1" customWidth="1"/>
    <col min="9" max="16384" width="9.140625" style="1"/>
  </cols>
  <sheetData>
    <row r="1" spans="2:8" ht="37.5" customHeight="1" x14ac:dyDescent="0.25">
      <c r="B1" s="60" t="s">
        <v>144</v>
      </c>
      <c r="C1" s="60"/>
      <c r="D1" s="60"/>
      <c r="E1" s="60"/>
      <c r="F1" s="60"/>
      <c r="G1" s="60"/>
      <c r="H1" s="60"/>
    </row>
    <row r="2" spans="2:8" ht="15.75" thickBot="1" x14ac:dyDescent="0.3"/>
    <row r="3" spans="2:8" x14ac:dyDescent="0.25">
      <c r="B3" s="14" t="s">
        <v>0</v>
      </c>
      <c r="C3" s="6" t="s">
        <v>145</v>
      </c>
      <c r="D3" s="6"/>
      <c r="E3" s="6"/>
      <c r="F3" s="6"/>
      <c r="G3" s="6"/>
      <c r="H3" s="11"/>
    </row>
    <row r="4" spans="2:8" ht="28.5" customHeight="1" x14ac:dyDescent="0.25">
      <c r="B4" s="15" t="s">
        <v>1</v>
      </c>
      <c r="C4" s="5" t="s">
        <v>146</v>
      </c>
      <c r="D4" s="5"/>
      <c r="E4" s="5"/>
      <c r="F4" s="5"/>
      <c r="G4" s="5"/>
      <c r="H4" s="9"/>
    </row>
    <row r="5" spans="2:8" ht="45" customHeight="1" x14ac:dyDescent="0.25">
      <c r="B5" s="16" t="s">
        <v>2</v>
      </c>
      <c r="C5" s="29"/>
      <c r="D5" s="30"/>
      <c r="E5" s="30"/>
      <c r="F5" s="30"/>
      <c r="G5" s="30"/>
      <c r="H5" s="31"/>
    </row>
    <row r="6" spans="2:8" x14ac:dyDescent="0.25">
      <c r="B6" s="16"/>
      <c r="C6" s="32"/>
      <c r="D6" s="2"/>
      <c r="E6" s="2"/>
      <c r="F6" s="2"/>
      <c r="G6" s="2"/>
      <c r="H6" s="3"/>
    </row>
    <row r="7" spans="2:8" x14ac:dyDescent="0.25">
      <c r="B7" s="16"/>
      <c r="C7" s="32"/>
      <c r="D7" s="2"/>
      <c r="E7" s="2"/>
      <c r="F7" s="2"/>
      <c r="G7" s="2"/>
      <c r="H7" s="3"/>
    </row>
    <row r="8" spans="2:8" x14ac:dyDescent="0.25">
      <c r="B8" s="16"/>
      <c r="C8" s="32"/>
      <c r="D8" s="2"/>
      <c r="E8" s="2"/>
      <c r="F8" s="2"/>
      <c r="G8" s="2"/>
      <c r="H8" s="3"/>
    </row>
    <row r="9" spans="2:8" x14ac:dyDescent="0.25">
      <c r="B9" s="16"/>
      <c r="C9" s="32"/>
      <c r="D9" s="2"/>
      <c r="E9" s="2"/>
      <c r="F9" s="2"/>
      <c r="G9" s="2"/>
      <c r="H9" s="3"/>
    </row>
    <row r="10" spans="2:8" x14ac:dyDescent="0.25">
      <c r="B10" s="16"/>
      <c r="C10" s="32"/>
      <c r="D10" s="2"/>
      <c r="E10" s="2"/>
      <c r="F10" s="2"/>
      <c r="G10" s="2"/>
      <c r="H10" s="3"/>
    </row>
    <row r="11" spans="2:8" x14ac:dyDescent="0.25">
      <c r="B11" s="16"/>
      <c r="C11" s="32"/>
      <c r="D11" s="2"/>
      <c r="E11" s="2"/>
      <c r="F11" s="2"/>
      <c r="G11" s="2"/>
      <c r="H11" s="3"/>
    </row>
    <row r="12" spans="2:8" x14ac:dyDescent="0.25">
      <c r="B12" s="16"/>
      <c r="C12" s="32"/>
      <c r="D12" s="2"/>
      <c r="E12" s="2"/>
      <c r="F12" s="2"/>
      <c r="G12" s="2"/>
      <c r="H12" s="3"/>
    </row>
    <row r="13" spans="2:8" x14ac:dyDescent="0.25">
      <c r="B13" s="16"/>
      <c r="C13" s="32"/>
      <c r="D13" s="2"/>
      <c r="E13" s="2"/>
      <c r="F13" s="2"/>
      <c r="G13" s="2"/>
      <c r="H13" s="3"/>
    </row>
    <row r="14" spans="2:8" x14ac:dyDescent="0.25">
      <c r="B14" s="16"/>
      <c r="C14" s="32"/>
      <c r="D14" s="2"/>
      <c r="E14" s="2"/>
      <c r="F14" s="2"/>
      <c r="G14" s="2"/>
      <c r="H14" s="3"/>
    </row>
    <row r="15" spans="2:8" x14ac:dyDescent="0.25">
      <c r="B15" s="16"/>
      <c r="C15" s="32"/>
      <c r="D15" s="2"/>
      <c r="E15" s="2"/>
      <c r="F15" s="2"/>
      <c r="G15" s="2"/>
      <c r="H15" s="3"/>
    </row>
    <row r="16" spans="2:8" x14ac:dyDescent="0.25">
      <c r="B16" s="16"/>
      <c r="C16" s="32"/>
      <c r="D16" s="2"/>
      <c r="E16" s="2"/>
      <c r="F16" s="2"/>
      <c r="G16" s="2"/>
      <c r="H16" s="3"/>
    </row>
    <row r="17" spans="2:8" x14ac:dyDescent="0.25">
      <c r="B17" s="16"/>
      <c r="C17" s="32"/>
      <c r="D17" s="2"/>
      <c r="E17" s="2"/>
      <c r="F17" s="2"/>
      <c r="G17" s="2"/>
      <c r="H17" s="3"/>
    </row>
    <row r="18" spans="2:8" x14ac:dyDescent="0.25">
      <c r="B18" s="16"/>
      <c r="C18" s="32"/>
      <c r="D18" s="2"/>
      <c r="E18" s="2"/>
      <c r="F18" s="2"/>
      <c r="G18" s="2"/>
      <c r="H18" s="3"/>
    </row>
    <row r="19" spans="2:8" x14ac:dyDescent="0.25">
      <c r="B19" s="16"/>
      <c r="C19" s="32"/>
      <c r="D19" s="2"/>
      <c r="E19" s="2"/>
      <c r="F19" s="2"/>
      <c r="G19" s="2"/>
      <c r="H19" s="3"/>
    </row>
    <row r="20" spans="2:8" x14ac:dyDescent="0.25">
      <c r="B20" s="16"/>
      <c r="C20" s="33"/>
      <c r="D20" s="34"/>
      <c r="E20" s="34"/>
      <c r="F20" s="34"/>
      <c r="G20" s="34"/>
      <c r="H20" s="35"/>
    </row>
    <row r="21" spans="2:8" x14ac:dyDescent="0.25">
      <c r="B21" s="16"/>
      <c r="C21" s="5"/>
      <c r="D21" s="5"/>
      <c r="E21" s="5"/>
      <c r="F21" s="5"/>
      <c r="G21" s="5"/>
      <c r="H21" s="9"/>
    </row>
    <row r="22" spans="2:8" x14ac:dyDescent="0.25">
      <c r="B22" s="16"/>
      <c r="C22" s="21" t="s">
        <v>18</v>
      </c>
      <c r="D22" s="23" t="s">
        <v>19</v>
      </c>
      <c r="E22" s="23"/>
      <c r="F22" s="5">
        <f>COUNTIFS('Execução de Casos de Testes'!T3:T33,"Sucesso")</f>
        <v>20</v>
      </c>
      <c r="G22" s="5"/>
      <c r="H22" s="9"/>
    </row>
    <row r="23" spans="2:8" x14ac:dyDescent="0.25">
      <c r="B23" s="16"/>
      <c r="C23" s="21"/>
      <c r="D23" s="27" t="s">
        <v>20</v>
      </c>
      <c r="E23" s="27"/>
      <c r="F23" s="5">
        <f>COUNTIFS('Execução de Casos de Testes'!T3:T33,"Falho")</f>
        <v>11</v>
      </c>
      <c r="G23" s="5"/>
      <c r="H23" s="9"/>
    </row>
    <row r="24" spans="2:8" x14ac:dyDescent="0.25">
      <c r="B24" s="16"/>
      <c r="C24" s="21"/>
      <c r="D24" s="28" t="s">
        <v>21</v>
      </c>
      <c r="E24" s="28"/>
      <c r="F24" s="5">
        <f>COUNTIFS('Execução de Casos de Testes'!T3:T33,"Bloqueado")</f>
        <v>0</v>
      </c>
      <c r="G24" s="5"/>
      <c r="H24" s="9"/>
    </row>
    <row r="25" spans="2:8" x14ac:dyDescent="0.25">
      <c r="B25" s="16"/>
      <c r="C25" s="21"/>
      <c r="D25" s="24" t="s">
        <v>17</v>
      </c>
      <c r="E25" s="24"/>
      <c r="F25" s="25">
        <f>SUM(F22:H24)</f>
        <v>31</v>
      </c>
      <c r="G25" s="25"/>
      <c r="H25" s="26"/>
    </row>
    <row r="26" spans="2:8" x14ac:dyDescent="0.25">
      <c r="B26" s="8"/>
      <c r="C26" s="5"/>
      <c r="D26" s="5"/>
      <c r="E26" s="5"/>
      <c r="F26" s="5"/>
      <c r="G26" s="5"/>
      <c r="H26" s="9"/>
    </row>
    <row r="27" spans="2:8" x14ac:dyDescent="0.25">
      <c r="B27" s="16" t="s">
        <v>3</v>
      </c>
      <c r="C27" s="19" t="s">
        <v>6</v>
      </c>
      <c r="D27" s="19" t="s">
        <v>7</v>
      </c>
      <c r="E27" s="19" t="s">
        <v>8</v>
      </c>
      <c r="F27" s="19" t="s">
        <v>9</v>
      </c>
      <c r="G27" s="19" t="s">
        <v>10</v>
      </c>
      <c r="H27" s="20" t="s">
        <v>11</v>
      </c>
    </row>
    <row r="28" spans="2:8" x14ac:dyDescent="0.25">
      <c r="B28" s="16"/>
      <c r="C28" s="18" t="s">
        <v>12</v>
      </c>
      <c r="D28" s="4">
        <f>COUNTIFS('Lista de Defeitos'!S3:S31,"Nenhuma",'Lista de Defeitos'!T3:T31,"Aberto")</f>
        <v>1</v>
      </c>
      <c r="E28" s="4">
        <f>COUNTIFS('Lista de Defeitos'!S3:S31,"Nenhuma",'Lista de Defeitos'!T3:T31,"Reaberto")</f>
        <v>0</v>
      </c>
      <c r="F28" s="4">
        <f>COUNTIFS('Lista de Defeitos'!S3:S31,"Nenhuma",'Lista de Defeitos'!T3:T31,"Resolvido")</f>
        <v>0</v>
      </c>
      <c r="G28" s="4">
        <f>COUNTIFS('Lista de Defeitos'!S3:S31,"Nenhuma",'Lista de Defeitos'!T3:T31,"Fechado")</f>
        <v>0</v>
      </c>
      <c r="H28" s="7">
        <f>COUNTIFS('Lista de Defeitos'!S3:S31,"Nenhuma",'Lista de Defeitos'!T3:T31,"Cancelado")</f>
        <v>0</v>
      </c>
    </row>
    <row r="29" spans="2:8" x14ac:dyDescent="0.25">
      <c r="B29" s="16"/>
      <c r="C29" s="18" t="s">
        <v>13</v>
      </c>
      <c r="D29" s="4">
        <f>COUNTIFS('Lista de Defeitos'!S3:S31,"Baixa",'Lista de Defeitos'!T3:T31,"Aberto")</f>
        <v>4</v>
      </c>
      <c r="E29" s="4">
        <f>COUNTIFS('Lista de Defeitos'!S3:S31,"Baixa",'Lista de Defeitos'!T3:T31,"Reaberto")</f>
        <v>0</v>
      </c>
      <c r="F29" s="4">
        <f>COUNTIFS('Lista de Defeitos'!S3:S31,"Baixa",'Lista de Defeitos'!T3:T31,"Resolvido")</f>
        <v>0</v>
      </c>
      <c r="G29" s="4">
        <f>COUNTIFS('Lista de Defeitos'!S3:S31,"Baixa",'Lista de Defeitos'!T3:T31,"Fechado")</f>
        <v>0</v>
      </c>
      <c r="H29" s="7">
        <f>COUNTIFS('Lista de Defeitos'!S3:S31,"Baixa",'Lista de Defeitos'!T3:T31,"Cancelado")</f>
        <v>0</v>
      </c>
    </row>
    <row r="30" spans="2:8" x14ac:dyDescent="0.25">
      <c r="B30" s="16"/>
      <c r="C30" s="18" t="s">
        <v>14</v>
      </c>
      <c r="D30" s="4">
        <f>COUNTIFS('Lista de Defeitos'!S3:S31,"Alta",'Lista de Defeitos'!T3:T31,"Aberto")</f>
        <v>8</v>
      </c>
      <c r="E30" s="4">
        <f>COUNTIFS('Lista de Defeitos'!S3:S31,"Alta",'Lista de Defeitos'!T3:T31,"Reaberto")</f>
        <v>0</v>
      </c>
      <c r="F30" s="4">
        <f>COUNTIFS('Lista de Defeitos'!S3:S31,"Alta",'Lista de Defeitos'!T3:T31,"Resolvido")</f>
        <v>0</v>
      </c>
      <c r="G30" s="4">
        <f>COUNTIFS('Lista de Defeitos'!S3:S31,"Alta",'Lista de Defeitos'!T3:T31,"Fechado")</f>
        <v>0</v>
      </c>
      <c r="H30" s="7">
        <f>COUNTIFS('Lista de Defeitos'!S3:S31,"Alta",'Lista de Defeitos'!T3:T31,"Cancelado")</f>
        <v>0</v>
      </c>
    </row>
    <row r="31" spans="2:8" x14ac:dyDescent="0.25">
      <c r="B31" s="16"/>
      <c r="C31" s="18" t="s">
        <v>15</v>
      </c>
      <c r="D31" s="4">
        <f>COUNTIFS('Lista de Defeitos'!S3:S31,"Urgente",'Lista de Defeitos'!T3:T31,"Aberto")</f>
        <v>8</v>
      </c>
      <c r="E31" s="4">
        <f>COUNTIFS('Lista de Defeitos'!S3:S31,"Urgente",'Lista de Defeitos'!T3:T31,"Reaberto")</f>
        <v>0</v>
      </c>
      <c r="F31" s="4">
        <f>COUNTIFS('Lista de Defeitos'!S3:S31,"Urgente",'Lista de Defeitos'!T3:T31,"Resolvido")</f>
        <v>0</v>
      </c>
      <c r="G31" s="4">
        <f>COUNTIFS('Lista de Defeitos'!S3:S31,"Urgente",'Lista de Defeitos'!T3:T31,"Fechado")</f>
        <v>0</v>
      </c>
      <c r="H31" s="7">
        <f>COUNTIFS('Lista de Defeitos'!S3:S31,"Urgente",'Lista de Defeitos'!T3:T31,"Cancelado")</f>
        <v>0</v>
      </c>
    </row>
    <row r="32" spans="2:8" x14ac:dyDescent="0.25">
      <c r="B32" s="16"/>
      <c r="C32" s="18" t="s">
        <v>16</v>
      </c>
      <c r="D32" s="4">
        <f>COUNTIFS('Lista de Defeitos'!S3:S31,"Imediato",'Lista de Defeitos'!T3:T31,"Aberto")</f>
        <v>8</v>
      </c>
      <c r="E32" s="4">
        <f>COUNTIFS('Lista de Defeitos'!S3:S31,"Imadiato",'Lista de Defeitos'!T3:T31,"Reaberto")</f>
        <v>0</v>
      </c>
      <c r="F32" s="4">
        <f>COUNTIFS('Lista de Defeitos'!S3:S31,"Imadiato",'Lista de Defeitos'!T3:T31,"Resolvido")</f>
        <v>0</v>
      </c>
      <c r="G32" s="4">
        <f>COUNTIFS('Lista de Defeitos'!S3:S31,"Imadiato",'Lista de Defeitos'!T3:T31,"Fechado")</f>
        <v>0</v>
      </c>
      <c r="H32" s="7">
        <f>COUNTIFS('Lista de Defeitos'!S3:S31,"Imadiato",'Lista de Defeitos'!T3:T31,"Cancelado")</f>
        <v>0</v>
      </c>
    </row>
    <row r="33" spans="2:8" x14ac:dyDescent="0.25">
      <c r="B33" s="16"/>
      <c r="C33" s="22" t="s">
        <v>17</v>
      </c>
      <c r="D33" s="22">
        <f>SUM(D28:D32)</f>
        <v>29</v>
      </c>
      <c r="E33" s="22">
        <f t="shared" ref="E33:H33" si="0">SUM(E28:E32)</f>
        <v>0</v>
      </c>
      <c r="F33" s="22">
        <f t="shared" si="0"/>
        <v>0</v>
      </c>
      <c r="G33" s="22">
        <f t="shared" si="0"/>
        <v>0</v>
      </c>
      <c r="H33" s="22">
        <f t="shared" si="0"/>
        <v>0</v>
      </c>
    </row>
    <row r="34" spans="2:8" x14ac:dyDescent="0.25">
      <c r="B34" s="8"/>
      <c r="C34" s="5"/>
      <c r="D34" s="5"/>
      <c r="E34" s="5"/>
      <c r="F34" s="5"/>
      <c r="G34" s="5"/>
      <c r="H34" s="9"/>
    </row>
    <row r="35" spans="2:8" x14ac:dyDescent="0.25">
      <c r="B35" s="15" t="s">
        <v>4</v>
      </c>
      <c r="C35" s="5" t="s">
        <v>147</v>
      </c>
      <c r="D35" s="5"/>
      <c r="E35" s="5"/>
      <c r="F35" s="5"/>
      <c r="G35" s="5"/>
      <c r="H35" s="9"/>
    </row>
    <row r="36" spans="2:8" ht="30.75" thickBot="1" x14ac:dyDescent="0.3">
      <c r="B36" s="17" t="s">
        <v>5</v>
      </c>
      <c r="C36" s="10" t="s">
        <v>148</v>
      </c>
      <c r="D36" s="10"/>
      <c r="E36" s="10"/>
      <c r="F36" s="10"/>
      <c r="G36" s="10"/>
      <c r="H36" s="12"/>
    </row>
    <row r="37" spans="2:8" x14ac:dyDescent="0.25">
      <c r="B37" s="8"/>
      <c r="C37" s="5"/>
      <c r="D37" s="5"/>
      <c r="E37" s="5"/>
      <c r="F37" s="5"/>
      <c r="G37" s="5"/>
      <c r="H37" s="9"/>
    </row>
    <row r="38" spans="2:8" ht="129" customHeight="1" thickBot="1" x14ac:dyDescent="0.3">
      <c r="B38" s="17" t="s">
        <v>149</v>
      </c>
      <c r="C38" s="10" t="s">
        <v>150</v>
      </c>
      <c r="D38" s="10"/>
      <c r="E38" s="10"/>
      <c r="F38" s="10"/>
      <c r="G38" s="10"/>
      <c r="H38" s="12"/>
    </row>
  </sheetData>
  <mergeCells count="22">
    <mergeCell ref="B37:H37"/>
    <mergeCell ref="C38:H38"/>
    <mergeCell ref="C21:H21"/>
    <mergeCell ref="B5:B25"/>
    <mergeCell ref="C3:H3"/>
    <mergeCell ref="C4:H4"/>
    <mergeCell ref="C5:H20"/>
    <mergeCell ref="B1:H1"/>
    <mergeCell ref="F22:H22"/>
    <mergeCell ref="F23:H23"/>
    <mergeCell ref="F24:H24"/>
    <mergeCell ref="F25:H25"/>
    <mergeCell ref="C36:H36"/>
    <mergeCell ref="C35:H35"/>
    <mergeCell ref="B34:H34"/>
    <mergeCell ref="B26:H26"/>
    <mergeCell ref="B27:B33"/>
    <mergeCell ref="C22:C25"/>
    <mergeCell ref="D22:E22"/>
    <mergeCell ref="D23:E23"/>
    <mergeCell ref="D24:E24"/>
    <mergeCell ref="D25:E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workbookViewId="0">
      <pane xSplit="20" ySplit="2" topLeftCell="U3" activePane="bottomRight" state="frozen"/>
      <selection pane="topRight" activeCell="U1" sqref="U1"/>
      <selection pane="bottomLeft" activeCell="A3" sqref="A3"/>
      <selection pane="bottomRight" activeCell="X6" sqref="X6:Y8"/>
    </sheetView>
  </sheetViews>
  <sheetFormatPr defaultRowHeight="15" x14ac:dyDescent="0.25"/>
  <cols>
    <col min="1" max="1" width="10.7109375" style="43" customWidth="1"/>
    <col min="2" max="2" width="9.140625" style="44"/>
    <col min="3" max="9" width="9.140625" style="43"/>
    <col min="10" max="10" width="9.140625" style="43" customWidth="1"/>
    <col min="11" max="11" width="2.140625" style="43" customWidth="1"/>
    <col min="12" max="18" width="9.140625" style="43" hidden="1" customWidth="1"/>
    <col min="19" max="19" width="10.7109375" style="43" bestFit="1" customWidth="1"/>
    <col min="20" max="22" width="9.140625" style="43"/>
    <col min="23" max="23" width="14.42578125" style="43" bestFit="1" customWidth="1"/>
    <col min="24" max="24" width="22.85546875" style="43" bestFit="1" customWidth="1"/>
    <col min="25" max="16384" width="9.140625" style="43"/>
  </cols>
  <sheetData>
    <row r="1" spans="1:25" ht="26.25" customHeight="1" thickBot="1" x14ac:dyDescent="0.3"/>
    <row r="2" spans="1:25" ht="30" customHeight="1" thickBot="1" x14ac:dyDescent="0.3">
      <c r="A2" s="53" t="s">
        <v>22</v>
      </c>
      <c r="B2" s="54" t="s">
        <v>23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5" t="s">
        <v>54</v>
      </c>
      <c r="T2" s="56" t="s">
        <v>49</v>
      </c>
    </row>
    <row r="3" spans="1:25" x14ac:dyDescent="0.25">
      <c r="A3" s="50" t="s">
        <v>78</v>
      </c>
      <c r="B3" s="51" t="s">
        <v>109</v>
      </c>
      <c r="C3" s="51" t="s">
        <v>55</v>
      </c>
      <c r="D3" s="51" t="s">
        <v>55</v>
      </c>
      <c r="E3" s="51" t="s">
        <v>55</v>
      </c>
      <c r="F3" s="51" t="s">
        <v>55</v>
      </c>
      <c r="G3" s="51" t="s">
        <v>55</v>
      </c>
      <c r="H3" s="51" t="s">
        <v>55</v>
      </c>
      <c r="I3" s="51" t="s">
        <v>55</v>
      </c>
      <c r="J3" s="51" t="s">
        <v>55</v>
      </c>
      <c r="K3" s="51" t="s">
        <v>55</v>
      </c>
      <c r="L3" s="51" t="s">
        <v>55</v>
      </c>
      <c r="M3" s="51" t="s">
        <v>55</v>
      </c>
      <c r="N3" s="51" t="s">
        <v>55</v>
      </c>
      <c r="O3" s="51" t="s">
        <v>55</v>
      </c>
      <c r="P3" s="51" t="s">
        <v>55</v>
      </c>
      <c r="Q3" s="51" t="s">
        <v>55</v>
      </c>
      <c r="R3" s="51" t="s">
        <v>55</v>
      </c>
      <c r="S3" s="57">
        <v>43195</v>
      </c>
      <c r="T3" s="52" t="s">
        <v>19</v>
      </c>
      <c r="X3" s="43" t="s">
        <v>140</v>
      </c>
      <c r="Y3" s="43">
        <f>COUNTA(B3:B60)</f>
        <v>31</v>
      </c>
    </row>
    <row r="4" spans="1:25" x14ac:dyDescent="0.25">
      <c r="A4" s="47" t="s">
        <v>79</v>
      </c>
      <c r="B4" s="48" t="s">
        <v>110</v>
      </c>
      <c r="C4" s="48" t="s">
        <v>56</v>
      </c>
      <c r="D4" s="48" t="s">
        <v>56</v>
      </c>
      <c r="E4" s="48" t="s">
        <v>56</v>
      </c>
      <c r="F4" s="48" t="s">
        <v>56</v>
      </c>
      <c r="G4" s="48" t="s">
        <v>56</v>
      </c>
      <c r="H4" s="48" t="s">
        <v>56</v>
      </c>
      <c r="I4" s="48" t="s">
        <v>56</v>
      </c>
      <c r="J4" s="48" t="s">
        <v>56</v>
      </c>
      <c r="K4" s="48" t="s">
        <v>56</v>
      </c>
      <c r="L4" s="48" t="s">
        <v>56</v>
      </c>
      <c r="M4" s="48" t="s">
        <v>56</v>
      </c>
      <c r="N4" s="48" t="s">
        <v>56</v>
      </c>
      <c r="O4" s="48" t="s">
        <v>56</v>
      </c>
      <c r="P4" s="48" t="s">
        <v>56</v>
      </c>
      <c r="Q4" s="48" t="s">
        <v>56</v>
      </c>
      <c r="R4" s="48" t="s">
        <v>56</v>
      </c>
      <c r="S4" s="57">
        <v>43195</v>
      </c>
      <c r="T4" s="49" t="s">
        <v>20</v>
      </c>
      <c r="X4" s="43" t="s">
        <v>141</v>
      </c>
      <c r="Y4" s="43">
        <f>COUNTA(T3:T60)</f>
        <v>31</v>
      </c>
    </row>
    <row r="5" spans="1:25" x14ac:dyDescent="0.25">
      <c r="A5" s="47" t="s">
        <v>80</v>
      </c>
      <c r="B5" s="48" t="s">
        <v>111</v>
      </c>
      <c r="C5" s="48" t="s">
        <v>57</v>
      </c>
      <c r="D5" s="48" t="s">
        <v>57</v>
      </c>
      <c r="E5" s="48" t="s">
        <v>57</v>
      </c>
      <c r="F5" s="48" t="s">
        <v>57</v>
      </c>
      <c r="G5" s="48" t="s">
        <v>57</v>
      </c>
      <c r="H5" s="48" t="s">
        <v>57</v>
      </c>
      <c r="I5" s="48" t="s">
        <v>57</v>
      </c>
      <c r="J5" s="48" t="s">
        <v>57</v>
      </c>
      <c r="K5" s="48" t="s">
        <v>57</v>
      </c>
      <c r="L5" s="48" t="s">
        <v>57</v>
      </c>
      <c r="M5" s="48" t="s">
        <v>57</v>
      </c>
      <c r="N5" s="48" t="s">
        <v>57</v>
      </c>
      <c r="O5" s="48" t="s">
        <v>57</v>
      </c>
      <c r="P5" s="48" t="s">
        <v>57</v>
      </c>
      <c r="Q5" s="48" t="s">
        <v>57</v>
      </c>
      <c r="R5" s="48" t="s">
        <v>57</v>
      </c>
      <c r="S5" s="57">
        <v>43195</v>
      </c>
      <c r="T5" s="49" t="s">
        <v>19</v>
      </c>
      <c r="X5" s="43" t="s">
        <v>142</v>
      </c>
      <c r="Y5" s="43">
        <f>COUNTBLANK(T3:T60)</f>
        <v>27</v>
      </c>
    </row>
    <row r="6" spans="1:25" x14ac:dyDescent="0.25">
      <c r="A6" s="47" t="s">
        <v>81</v>
      </c>
      <c r="B6" s="48" t="s">
        <v>112</v>
      </c>
      <c r="C6" s="48" t="s">
        <v>58</v>
      </c>
      <c r="D6" s="48" t="s">
        <v>58</v>
      </c>
      <c r="E6" s="48" t="s">
        <v>58</v>
      </c>
      <c r="F6" s="48" t="s">
        <v>58</v>
      </c>
      <c r="G6" s="48" t="s">
        <v>58</v>
      </c>
      <c r="H6" s="48" t="s">
        <v>58</v>
      </c>
      <c r="I6" s="48" t="s">
        <v>58</v>
      </c>
      <c r="J6" s="48" t="s">
        <v>58</v>
      </c>
      <c r="K6" s="48" t="s">
        <v>58</v>
      </c>
      <c r="L6" s="48" t="s">
        <v>58</v>
      </c>
      <c r="M6" s="48" t="s">
        <v>58</v>
      </c>
      <c r="N6" s="48" t="s">
        <v>58</v>
      </c>
      <c r="O6" s="48" t="s">
        <v>58</v>
      </c>
      <c r="P6" s="48" t="s">
        <v>58</v>
      </c>
      <c r="Q6" s="48" t="s">
        <v>58</v>
      </c>
      <c r="R6" s="48" t="s">
        <v>58</v>
      </c>
      <c r="S6" s="57">
        <v>43195</v>
      </c>
      <c r="T6" s="49" t="s">
        <v>19</v>
      </c>
      <c r="W6" s="43" t="s">
        <v>143</v>
      </c>
      <c r="X6" s="59">
        <v>43194</v>
      </c>
      <c r="Y6" s="43">
        <f>COUNTIF(S3:S60,"4/4/2018")</f>
        <v>0</v>
      </c>
    </row>
    <row r="7" spans="1:25" x14ac:dyDescent="0.25">
      <c r="A7" s="47" t="s">
        <v>82</v>
      </c>
      <c r="B7" s="48" t="s">
        <v>113</v>
      </c>
      <c r="C7" s="48" t="s">
        <v>59</v>
      </c>
      <c r="D7" s="48" t="s">
        <v>59</v>
      </c>
      <c r="E7" s="48" t="s">
        <v>59</v>
      </c>
      <c r="F7" s="48" t="s">
        <v>59</v>
      </c>
      <c r="G7" s="48" t="s">
        <v>59</v>
      </c>
      <c r="H7" s="48" t="s">
        <v>59</v>
      </c>
      <c r="I7" s="48" t="s">
        <v>59</v>
      </c>
      <c r="J7" s="48" t="s">
        <v>59</v>
      </c>
      <c r="K7" s="48" t="s">
        <v>59</v>
      </c>
      <c r="L7" s="48" t="s">
        <v>59</v>
      </c>
      <c r="M7" s="48" t="s">
        <v>59</v>
      </c>
      <c r="N7" s="48" t="s">
        <v>59</v>
      </c>
      <c r="O7" s="48" t="s">
        <v>59</v>
      </c>
      <c r="P7" s="48" t="s">
        <v>59</v>
      </c>
      <c r="Q7" s="48" t="s">
        <v>59</v>
      </c>
      <c r="R7" s="48" t="s">
        <v>59</v>
      </c>
      <c r="S7" s="57">
        <v>43195</v>
      </c>
      <c r="T7" s="49" t="s">
        <v>19</v>
      </c>
      <c r="X7" s="59">
        <v>43195</v>
      </c>
      <c r="Y7" s="43">
        <f>COUNTIF(S3:S60,"5/4/2018")</f>
        <v>17</v>
      </c>
    </row>
    <row r="8" spans="1:25" x14ac:dyDescent="0.25">
      <c r="A8" s="47" t="s">
        <v>83</v>
      </c>
      <c r="B8" s="48" t="s">
        <v>114</v>
      </c>
      <c r="C8" s="48" t="s">
        <v>60</v>
      </c>
      <c r="D8" s="48" t="s">
        <v>60</v>
      </c>
      <c r="E8" s="48" t="s">
        <v>60</v>
      </c>
      <c r="F8" s="48" t="s">
        <v>60</v>
      </c>
      <c r="G8" s="48" t="s">
        <v>60</v>
      </c>
      <c r="H8" s="48" t="s">
        <v>60</v>
      </c>
      <c r="I8" s="48" t="s">
        <v>60</v>
      </c>
      <c r="J8" s="48" t="s">
        <v>60</v>
      </c>
      <c r="K8" s="48" t="s">
        <v>60</v>
      </c>
      <c r="L8" s="48" t="s">
        <v>60</v>
      </c>
      <c r="M8" s="48" t="s">
        <v>60</v>
      </c>
      <c r="N8" s="48" t="s">
        <v>60</v>
      </c>
      <c r="O8" s="48" t="s">
        <v>60</v>
      </c>
      <c r="P8" s="48" t="s">
        <v>60</v>
      </c>
      <c r="Q8" s="48" t="s">
        <v>60</v>
      </c>
      <c r="R8" s="48" t="s">
        <v>60</v>
      </c>
      <c r="S8" s="57">
        <v>43195</v>
      </c>
      <c r="T8" s="49" t="s">
        <v>19</v>
      </c>
      <c r="X8" s="59">
        <v>43196</v>
      </c>
      <c r="Y8" s="43">
        <f>COUNTIF(S3:S60,"6/4/2018")</f>
        <v>14</v>
      </c>
    </row>
    <row r="9" spans="1:25" x14ac:dyDescent="0.25">
      <c r="A9" s="47" t="s">
        <v>84</v>
      </c>
      <c r="B9" s="48" t="s">
        <v>115</v>
      </c>
      <c r="C9" s="48" t="s">
        <v>61</v>
      </c>
      <c r="D9" s="48" t="s">
        <v>61</v>
      </c>
      <c r="E9" s="48" t="s">
        <v>61</v>
      </c>
      <c r="F9" s="48" t="s">
        <v>61</v>
      </c>
      <c r="G9" s="48" t="s">
        <v>61</v>
      </c>
      <c r="H9" s="48" t="s">
        <v>61</v>
      </c>
      <c r="I9" s="48" t="s">
        <v>61</v>
      </c>
      <c r="J9" s="48" t="s">
        <v>61</v>
      </c>
      <c r="K9" s="48" t="s">
        <v>61</v>
      </c>
      <c r="L9" s="48" t="s">
        <v>61</v>
      </c>
      <c r="M9" s="48" t="s">
        <v>61</v>
      </c>
      <c r="N9" s="48" t="s">
        <v>61</v>
      </c>
      <c r="O9" s="48" t="s">
        <v>61</v>
      </c>
      <c r="P9" s="48" t="s">
        <v>61</v>
      </c>
      <c r="Q9" s="48" t="s">
        <v>61</v>
      </c>
      <c r="R9" s="48" t="s">
        <v>61</v>
      </c>
      <c r="S9" s="57">
        <v>43195</v>
      </c>
      <c r="T9" s="49" t="s">
        <v>19</v>
      </c>
    </row>
    <row r="10" spans="1:25" x14ac:dyDescent="0.25">
      <c r="A10" s="47" t="s">
        <v>85</v>
      </c>
      <c r="B10" s="48" t="s">
        <v>116</v>
      </c>
      <c r="C10" s="48" t="s">
        <v>62</v>
      </c>
      <c r="D10" s="48" t="s">
        <v>62</v>
      </c>
      <c r="E10" s="48" t="s">
        <v>62</v>
      </c>
      <c r="F10" s="48" t="s">
        <v>62</v>
      </c>
      <c r="G10" s="48" t="s">
        <v>62</v>
      </c>
      <c r="H10" s="48" t="s">
        <v>62</v>
      </c>
      <c r="I10" s="48" t="s">
        <v>62</v>
      </c>
      <c r="J10" s="48" t="s">
        <v>62</v>
      </c>
      <c r="K10" s="48" t="s">
        <v>62</v>
      </c>
      <c r="L10" s="48" t="s">
        <v>62</v>
      </c>
      <c r="M10" s="48" t="s">
        <v>62</v>
      </c>
      <c r="N10" s="48" t="s">
        <v>62</v>
      </c>
      <c r="O10" s="48" t="s">
        <v>62</v>
      </c>
      <c r="P10" s="48" t="s">
        <v>62</v>
      </c>
      <c r="Q10" s="48" t="s">
        <v>62</v>
      </c>
      <c r="R10" s="48" t="s">
        <v>62</v>
      </c>
      <c r="S10" s="57">
        <v>43195</v>
      </c>
      <c r="T10" s="49" t="s">
        <v>19</v>
      </c>
    </row>
    <row r="11" spans="1:25" x14ac:dyDescent="0.25">
      <c r="A11" s="47" t="s">
        <v>86</v>
      </c>
      <c r="B11" s="48" t="s">
        <v>117</v>
      </c>
      <c r="C11" s="48" t="s">
        <v>63</v>
      </c>
      <c r="D11" s="48" t="s">
        <v>63</v>
      </c>
      <c r="E11" s="48" t="s">
        <v>63</v>
      </c>
      <c r="F11" s="48" t="s">
        <v>63</v>
      </c>
      <c r="G11" s="48" t="s">
        <v>63</v>
      </c>
      <c r="H11" s="48" t="s">
        <v>63</v>
      </c>
      <c r="I11" s="48" t="s">
        <v>63</v>
      </c>
      <c r="J11" s="48" t="s">
        <v>63</v>
      </c>
      <c r="K11" s="48" t="s">
        <v>63</v>
      </c>
      <c r="L11" s="48" t="s">
        <v>63</v>
      </c>
      <c r="M11" s="48" t="s">
        <v>63</v>
      </c>
      <c r="N11" s="48" t="s">
        <v>63</v>
      </c>
      <c r="O11" s="48" t="s">
        <v>63</v>
      </c>
      <c r="P11" s="48" t="s">
        <v>63</v>
      </c>
      <c r="Q11" s="48" t="s">
        <v>63</v>
      </c>
      <c r="R11" s="48" t="s">
        <v>63</v>
      </c>
      <c r="S11" s="57">
        <v>43195</v>
      </c>
      <c r="T11" s="49" t="s">
        <v>20</v>
      </c>
    </row>
    <row r="12" spans="1:25" x14ac:dyDescent="0.25">
      <c r="A12" s="47" t="s">
        <v>87</v>
      </c>
      <c r="B12" s="48" t="s">
        <v>118</v>
      </c>
      <c r="C12" s="48" t="s">
        <v>64</v>
      </c>
      <c r="D12" s="48" t="s">
        <v>64</v>
      </c>
      <c r="E12" s="48" t="s">
        <v>64</v>
      </c>
      <c r="F12" s="48" t="s">
        <v>64</v>
      </c>
      <c r="G12" s="48" t="s">
        <v>64</v>
      </c>
      <c r="H12" s="48" t="s">
        <v>64</v>
      </c>
      <c r="I12" s="48" t="s">
        <v>64</v>
      </c>
      <c r="J12" s="48" t="s">
        <v>64</v>
      </c>
      <c r="K12" s="48" t="s">
        <v>64</v>
      </c>
      <c r="L12" s="48" t="s">
        <v>64</v>
      </c>
      <c r="M12" s="48" t="s">
        <v>64</v>
      </c>
      <c r="N12" s="48" t="s">
        <v>64</v>
      </c>
      <c r="O12" s="48" t="s">
        <v>64</v>
      </c>
      <c r="P12" s="48" t="s">
        <v>64</v>
      </c>
      <c r="Q12" s="48" t="s">
        <v>64</v>
      </c>
      <c r="R12" s="48" t="s">
        <v>64</v>
      </c>
      <c r="S12" s="57">
        <v>43195</v>
      </c>
      <c r="T12" s="49" t="s">
        <v>20</v>
      </c>
    </row>
    <row r="13" spans="1:25" x14ac:dyDescent="0.25">
      <c r="A13" s="47" t="s">
        <v>88</v>
      </c>
      <c r="B13" s="48" t="s">
        <v>119</v>
      </c>
      <c r="C13" s="48" t="s">
        <v>65</v>
      </c>
      <c r="D13" s="48" t="s">
        <v>65</v>
      </c>
      <c r="E13" s="48" t="s">
        <v>65</v>
      </c>
      <c r="F13" s="48" t="s">
        <v>65</v>
      </c>
      <c r="G13" s="48" t="s">
        <v>65</v>
      </c>
      <c r="H13" s="48" t="s">
        <v>65</v>
      </c>
      <c r="I13" s="48" t="s">
        <v>65</v>
      </c>
      <c r="J13" s="48" t="s">
        <v>65</v>
      </c>
      <c r="K13" s="48" t="s">
        <v>65</v>
      </c>
      <c r="L13" s="48" t="s">
        <v>65</v>
      </c>
      <c r="M13" s="48" t="s">
        <v>65</v>
      </c>
      <c r="N13" s="48" t="s">
        <v>65</v>
      </c>
      <c r="O13" s="48" t="s">
        <v>65</v>
      </c>
      <c r="P13" s="48" t="s">
        <v>65</v>
      </c>
      <c r="Q13" s="48" t="s">
        <v>65</v>
      </c>
      <c r="R13" s="48" t="s">
        <v>65</v>
      </c>
      <c r="S13" s="57">
        <v>43195</v>
      </c>
      <c r="T13" s="49" t="s">
        <v>20</v>
      </c>
    </row>
    <row r="14" spans="1:25" x14ac:dyDescent="0.25">
      <c r="A14" s="47" t="s">
        <v>89</v>
      </c>
      <c r="B14" s="48" t="s">
        <v>120</v>
      </c>
      <c r="C14" s="48" t="s">
        <v>66</v>
      </c>
      <c r="D14" s="48" t="s">
        <v>66</v>
      </c>
      <c r="E14" s="48" t="s">
        <v>66</v>
      </c>
      <c r="F14" s="48" t="s">
        <v>66</v>
      </c>
      <c r="G14" s="48" t="s">
        <v>66</v>
      </c>
      <c r="H14" s="48" t="s">
        <v>66</v>
      </c>
      <c r="I14" s="48" t="s">
        <v>66</v>
      </c>
      <c r="J14" s="48" t="s">
        <v>66</v>
      </c>
      <c r="K14" s="48" t="s">
        <v>66</v>
      </c>
      <c r="L14" s="48" t="s">
        <v>66</v>
      </c>
      <c r="M14" s="48" t="s">
        <v>66</v>
      </c>
      <c r="N14" s="48" t="s">
        <v>66</v>
      </c>
      <c r="O14" s="48" t="s">
        <v>66</v>
      </c>
      <c r="P14" s="48" t="s">
        <v>66</v>
      </c>
      <c r="Q14" s="48" t="s">
        <v>66</v>
      </c>
      <c r="R14" s="48" t="s">
        <v>66</v>
      </c>
      <c r="S14" s="57">
        <v>43195</v>
      </c>
      <c r="T14" s="49" t="s">
        <v>19</v>
      </c>
    </row>
    <row r="15" spans="1:25" x14ac:dyDescent="0.25">
      <c r="A15" s="47" t="s">
        <v>90</v>
      </c>
      <c r="B15" s="48" t="s">
        <v>121</v>
      </c>
      <c r="C15" s="48" t="s">
        <v>67</v>
      </c>
      <c r="D15" s="48" t="s">
        <v>67</v>
      </c>
      <c r="E15" s="48" t="s">
        <v>67</v>
      </c>
      <c r="F15" s="48" t="s">
        <v>67</v>
      </c>
      <c r="G15" s="48" t="s">
        <v>67</v>
      </c>
      <c r="H15" s="48" t="s">
        <v>67</v>
      </c>
      <c r="I15" s="48" t="s">
        <v>67</v>
      </c>
      <c r="J15" s="48" t="s">
        <v>67</v>
      </c>
      <c r="K15" s="48" t="s">
        <v>67</v>
      </c>
      <c r="L15" s="48" t="s">
        <v>67</v>
      </c>
      <c r="M15" s="48" t="s">
        <v>67</v>
      </c>
      <c r="N15" s="48" t="s">
        <v>67</v>
      </c>
      <c r="O15" s="48" t="s">
        <v>67</v>
      </c>
      <c r="P15" s="48" t="s">
        <v>67</v>
      </c>
      <c r="Q15" s="48" t="s">
        <v>67</v>
      </c>
      <c r="R15" s="48" t="s">
        <v>67</v>
      </c>
      <c r="S15" s="57">
        <v>43195</v>
      </c>
      <c r="T15" s="49" t="s">
        <v>19</v>
      </c>
    </row>
    <row r="16" spans="1:25" x14ac:dyDescent="0.25">
      <c r="A16" s="47" t="s">
        <v>91</v>
      </c>
      <c r="B16" s="48" t="s">
        <v>122</v>
      </c>
      <c r="C16" s="48" t="s">
        <v>68</v>
      </c>
      <c r="D16" s="48" t="s">
        <v>68</v>
      </c>
      <c r="E16" s="48" t="s">
        <v>68</v>
      </c>
      <c r="F16" s="48" t="s">
        <v>68</v>
      </c>
      <c r="G16" s="48" t="s">
        <v>68</v>
      </c>
      <c r="H16" s="48" t="s">
        <v>68</v>
      </c>
      <c r="I16" s="48" t="s">
        <v>68</v>
      </c>
      <c r="J16" s="48" t="s">
        <v>68</v>
      </c>
      <c r="K16" s="48" t="s">
        <v>68</v>
      </c>
      <c r="L16" s="48" t="s">
        <v>68</v>
      </c>
      <c r="M16" s="48" t="s">
        <v>68</v>
      </c>
      <c r="N16" s="48" t="s">
        <v>68</v>
      </c>
      <c r="O16" s="48" t="s">
        <v>68</v>
      </c>
      <c r="P16" s="48" t="s">
        <v>68</v>
      </c>
      <c r="Q16" s="48" t="s">
        <v>68</v>
      </c>
      <c r="R16" s="48" t="s">
        <v>68</v>
      </c>
      <c r="S16" s="57">
        <v>43195</v>
      </c>
      <c r="T16" s="49" t="s">
        <v>19</v>
      </c>
    </row>
    <row r="17" spans="1:20" x14ac:dyDescent="0.25">
      <c r="A17" s="47" t="s">
        <v>92</v>
      </c>
      <c r="B17" s="48" t="s">
        <v>123</v>
      </c>
      <c r="C17" s="48" t="s">
        <v>69</v>
      </c>
      <c r="D17" s="48" t="s">
        <v>69</v>
      </c>
      <c r="E17" s="48" t="s">
        <v>69</v>
      </c>
      <c r="F17" s="48" t="s">
        <v>69</v>
      </c>
      <c r="G17" s="48" t="s">
        <v>69</v>
      </c>
      <c r="H17" s="48" t="s">
        <v>69</v>
      </c>
      <c r="I17" s="48" t="s">
        <v>69</v>
      </c>
      <c r="J17" s="48" t="s">
        <v>69</v>
      </c>
      <c r="K17" s="48" t="s">
        <v>69</v>
      </c>
      <c r="L17" s="48" t="s">
        <v>69</v>
      </c>
      <c r="M17" s="48" t="s">
        <v>69</v>
      </c>
      <c r="N17" s="48" t="s">
        <v>69</v>
      </c>
      <c r="O17" s="48" t="s">
        <v>69</v>
      </c>
      <c r="P17" s="48" t="s">
        <v>69</v>
      </c>
      <c r="Q17" s="48" t="s">
        <v>69</v>
      </c>
      <c r="R17" s="48" t="s">
        <v>69</v>
      </c>
      <c r="S17" s="57">
        <v>43195</v>
      </c>
      <c r="T17" s="49" t="s">
        <v>19</v>
      </c>
    </row>
    <row r="18" spans="1:20" x14ac:dyDescent="0.25">
      <c r="A18" s="47" t="s">
        <v>93</v>
      </c>
      <c r="B18" s="48" t="s">
        <v>124</v>
      </c>
      <c r="C18" s="48" t="s">
        <v>70</v>
      </c>
      <c r="D18" s="48" t="s">
        <v>70</v>
      </c>
      <c r="E18" s="48" t="s">
        <v>70</v>
      </c>
      <c r="F18" s="48" t="s">
        <v>70</v>
      </c>
      <c r="G18" s="48" t="s">
        <v>70</v>
      </c>
      <c r="H18" s="48" t="s">
        <v>70</v>
      </c>
      <c r="I18" s="48" t="s">
        <v>70</v>
      </c>
      <c r="J18" s="48" t="s">
        <v>70</v>
      </c>
      <c r="K18" s="48" t="s">
        <v>70</v>
      </c>
      <c r="L18" s="48" t="s">
        <v>70</v>
      </c>
      <c r="M18" s="48" t="s">
        <v>70</v>
      </c>
      <c r="N18" s="48" t="s">
        <v>70</v>
      </c>
      <c r="O18" s="48" t="s">
        <v>70</v>
      </c>
      <c r="P18" s="48" t="s">
        <v>70</v>
      </c>
      <c r="Q18" s="48" t="s">
        <v>70</v>
      </c>
      <c r="R18" s="48" t="s">
        <v>70</v>
      </c>
      <c r="S18" s="57">
        <v>43195</v>
      </c>
      <c r="T18" s="49" t="s">
        <v>19</v>
      </c>
    </row>
    <row r="19" spans="1:20" x14ac:dyDescent="0.25">
      <c r="A19" s="47" t="s">
        <v>94</v>
      </c>
      <c r="B19" s="48" t="s">
        <v>125</v>
      </c>
      <c r="C19" s="48" t="s">
        <v>71</v>
      </c>
      <c r="D19" s="48" t="s">
        <v>71</v>
      </c>
      <c r="E19" s="48" t="s">
        <v>71</v>
      </c>
      <c r="F19" s="48" t="s">
        <v>71</v>
      </c>
      <c r="G19" s="48" t="s">
        <v>71</v>
      </c>
      <c r="H19" s="48" t="s">
        <v>71</v>
      </c>
      <c r="I19" s="48" t="s">
        <v>71</v>
      </c>
      <c r="J19" s="48" t="s">
        <v>71</v>
      </c>
      <c r="K19" s="48" t="s">
        <v>71</v>
      </c>
      <c r="L19" s="48" t="s">
        <v>71</v>
      </c>
      <c r="M19" s="48" t="s">
        <v>71</v>
      </c>
      <c r="N19" s="48" t="s">
        <v>71</v>
      </c>
      <c r="O19" s="48" t="s">
        <v>71</v>
      </c>
      <c r="P19" s="48" t="s">
        <v>71</v>
      </c>
      <c r="Q19" s="48" t="s">
        <v>71</v>
      </c>
      <c r="R19" s="48" t="s">
        <v>71</v>
      </c>
      <c r="S19" s="57">
        <v>43195</v>
      </c>
      <c r="T19" s="49" t="s">
        <v>20</v>
      </c>
    </row>
    <row r="20" spans="1:20" x14ac:dyDescent="0.25">
      <c r="A20" s="47" t="s">
        <v>95</v>
      </c>
      <c r="B20" s="48" t="s">
        <v>126</v>
      </c>
      <c r="C20" s="48" t="s">
        <v>72</v>
      </c>
      <c r="D20" s="48" t="s">
        <v>72</v>
      </c>
      <c r="E20" s="48" t="s">
        <v>72</v>
      </c>
      <c r="F20" s="48" t="s">
        <v>72</v>
      </c>
      <c r="G20" s="48" t="s">
        <v>72</v>
      </c>
      <c r="H20" s="48" t="s">
        <v>72</v>
      </c>
      <c r="I20" s="48" t="s">
        <v>72</v>
      </c>
      <c r="J20" s="48" t="s">
        <v>72</v>
      </c>
      <c r="K20" s="48" t="s">
        <v>72</v>
      </c>
      <c r="L20" s="48" t="s">
        <v>72</v>
      </c>
      <c r="M20" s="48" t="s">
        <v>72</v>
      </c>
      <c r="N20" s="48" t="s">
        <v>72</v>
      </c>
      <c r="O20" s="48" t="s">
        <v>72</v>
      </c>
      <c r="P20" s="48" t="s">
        <v>72</v>
      </c>
      <c r="Q20" s="48" t="s">
        <v>72</v>
      </c>
      <c r="R20" s="48" t="s">
        <v>72</v>
      </c>
      <c r="S20" s="58">
        <v>43196</v>
      </c>
      <c r="T20" s="49" t="s">
        <v>20</v>
      </c>
    </row>
    <row r="21" spans="1:20" x14ac:dyDescent="0.25">
      <c r="A21" s="47" t="s">
        <v>96</v>
      </c>
      <c r="B21" s="48" t="s">
        <v>127</v>
      </c>
      <c r="C21" s="48" t="s">
        <v>73</v>
      </c>
      <c r="D21" s="48" t="s">
        <v>73</v>
      </c>
      <c r="E21" s="48" t="s">
        <v>73</v>
      </c>
      <c r="F21" s="48" t="s">
        <v>73</v>
      </c>
      <c r="G21" s="48" t="s">
        <v>73</v>
      </c>
      <c r="H21" s="48" t="s">
        <v>73</v>
      </c>
      <c r="I21" s="48" t="s">
        <v>73</v>
      </c>
      <c r="J21" s="48" t="s">
        <v>73</v>
      </c>
      <c r="K21" s="48" t="s">
        <v>73</v>
      </c>
      <c r="L21" s="48" t="s">
        <v>73</v>
      </c>
      <c r="M21" s="48" t="s">
        <v>73</v>
      </c>
      <c r="N21" s="48" t="s">
        <v>73</v>
      </c>
      <c r="O21" s="48" t="s">
        <v>73</v>
      </c>
      <c r="P21" s="48" t="s">
        <v>73</v>
      </c>
      <c r="Q21" s="48" t="s">
        <v>73</v>
      </c>
      <c r="R21" s="48" t="s">
        <v>73</v>
      </c>
      <c r="S21" s="58">
        <v>43196</v>
      </c>
      <c r="T21" s="49" t="s">
        <v>19</v>
      </c>
    </row>
    <row r="22" spans="1:20" x14ac:dyDescent="0.25">
      <c r="A22" s="47" t="s">
        <v>97</v>
      </c>
      <c r="B22" s="48" t="s">
        <v>128</v>
      </c>
      <c r="C22" s="48" t="s">
        <v>74</v>
      </c>
      <c r="D22" s="48" t="s">
        <v>74</v>
      </c>
      <c r="E22" s="48" t="s">
        <v>74</v>
      </c>
      <c r="F22" s="48" t="s">
        <v>74</v>
      </c>
      <c r="G22" s="48" t="s">
        <v>74</v>
      </c>
      <c r="H22" s="48" t="s">
        <v>74</v>
      </c>
      <c r="I22" s="48" t="s">
        <v>74</v>
      </c>
      <c r="J22" s="48" t="s">
        <v>74</v>
      </c>
      <c r="K22" s="48" t="s">
        <v>74</v>
      </c>
      <c r="L22" s="48" t="s">
        <v>74</v>
      </c>
      <c r="M22" s="48" t="s">
        <v>74</v>
      </c>
      <c r="N22" s="48" t="s">
        <v>74</v>
      </c>
      <c r="O22" s="48" t="s">
        <v>74</v>
      </c>
      <c r="P22" s="48" t="s">
        <v>74</v>
      </c>
      <c r="Q22" s="48" t="s">
        <v>74</v>
      </c>
      <c r="R22" s="48" t="s">
        <v>74</v>
      </c>
      <c r="S22" s="58">
        <v>43196</v>
      </c>
      <c r="T22" s="49" t="s">
        <v>20</v>
      </c>
    </row>
    <row r="23" spans="1:20" x14ac:dyDescent="0.25">
      <c r="A23" s="47" t="s">
        <v>98</v>
      </c>
      <c r="B23" s="48" t="s">
        <v>129</v>
      </c>
      <c r="C23" s="48" t="s">
        <v>75</v>
      </c>
      <c r="D23" s="48" t="s">
        <v>75</v>
      </c>
      <c r="E23" s="48" t="s">
        <v>75</v>
      </c>
      <c r="F23" s="48" t="s">
        <v>75</v>
      </c>
      <c r="G23" s="48" t="s">
        <v>75</v>
      </c>
      <c r="H23" s="48" t="s">
        <v>75</v>
      </c>
      <c r="I23" s="48" t="s">
        <v>75</v>
      </c>
      <c r="J23" s="48" t="s">
        <v>75</v>
      </c>
      <c r="K23" s="48" t="s">
        <v>75</v>
      </c>
      <c r="L23" s="48" t="s">
        <v>75</v>
      </c>
      <c r="M23" s="48" t="s">
        <v>75</v>
      </c>
      <c r="N23" s="48" t="s">
        <v>75</v>
      </c>
      <c r="O23" s="48" t="s">
        <v>75</v>
      </c>
      <c r="P23" s="48" t="s">
        <v>75</v>
      </c>
      <c r="Q23" s="48" t="s">
        <v>75</v>
      </c>
      <c r="R23" s="48" t="s">
        <v>75</v>
      </c>
      <c r="S23" s="58">
        <v>43196</v>
      </c>
      <c r="T23" s="49" t="s">
        <v>19</v>
      </c>
    </row>
    <row r="24" spans="1:20" x14ac:dyDescent="0.25">
      <c r="A24" s="47" t="s">
        <v>99</v>
      </c>
      <c r="B24" s="48" t="s">
        <v>130</v>
      </c>
      <c r="C24" s="48" t="s">
        <v>76</v>
      </c>
      <c r="D24" s="48" t="s">
        <v>76</v>
      </c>
      <c r="E24" s="48" t="s">
        <v>76</v>
      </c>
      <c r="F24" s="48" t="s">
        <v>76</v>
      </c>
      <c r="G24" s="48" t="s">
        <v>76</v>
      </c>
      <c r="H24" s="48" t="s">
        <v>76</v>
      </c>
      <c r="I24" s="48" t="s">
        <v>76</v>
      </c>
      <c r="J24" s="48" t="s">
        <v>76</v>
      </c>
      <c r="K24" s="48" t="s">
        <v>76</v>
      </c>
      <c r="L24" s="48" t="s">
        <v>76</v>
      </c>
      <c r="M24" s="48" t="s">
        <v>76</v>
      </c>
      <c r="N24" s="48" t="s">
        <v>76</v>
      </c>
      <c r="O24" s="48" t="s">
        <v>76</v>
      </c>
      <c r="P24" s="48" t="s">
        <v>76</v>
      </c>
      <c r="Q24" s="48" t="s">
        <v>76</v>
      </c>
      <c r="R24" s="48" t="s">
        <v>76</v>
      </c>
      <c r="S24" s="58">
        <v>43196</v>
      </c>
      <c r="T24" s="49" t="s">
        <v>19</v>
      </c>
    </row>
    <row r="25" spans="1:20" x14ac:dyDescent="0.25">
      <c r="A25" s="47" t="s">
        <v>100</v>
      </c>
      <c r="B25" s="48" t="s">
        <v>131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58">
        <v>43196</v>
      </c>
      <c r="T25" s="49" t="s">
        <v>19</v>
      </c>
    </row>
    <row r="26" spans="1:20" x14ac:dyDescent="0.25">
      <c r="A26" s="47" t="s">
        <v>101</v>
      </c>
      <c r="B26" s="48" t="s">
        <v>132</v>
      </c>
      <c r="C26" s="48" t="s">
        <v>77</v>
      </c>
      <c r="D26" s="48" t="s">
        <v>77</v>
      </c>
      <c r="E26" s="48" t="s">
        <v>77</v>
      </c>
      <c r="F26" s="48" t="s">
        <v>77</v>
      </c>
      <c r="G26" s="48" t="s">
        <v>77</v>
      </c>
      <c r="H26" s="48" t="s">
        <v>77</v>
      </c>
      <c r="I26" s="48" t="s">
        <v>77</v>
      </c>
      <c r="J26" s="48" t="s">
        <v>77</v>
      </c>
      <c r="K26" s="48" t="s">
        <v>77</v>
      </c>
      <c r="L26" s="48" t="s">
        <v>77</v>
      </c>
      <c r="M26" s="48" t="s">
        <v>77</v>
      </c>
      <c r="N26" s="48" t="s">
        <v>77</v>
      </c>
      <c r="O26" s="48" t="s">
        <v>77</v>
      </c>
      <c r="P26" s="48" t="s">
        <v>77</v>
      </c>
      <c r="Q26" s="48" t="s">
        <v>77</v>
      </c>
      <c r="R26" s="48" t="s">
        <v>77</v>
      </c>
      <c r="S26" s="58">
        <v>43196</v>
      </c>
      <c r="T26" s="49" t="s">
        <v>19</v>
      </c>
    </row>
    <row r="27" spans="1:20" x14ac:dyDescent="0.25">
      <c r="A27" s="47" t="s">
        <v>102</v>
      </c>
      <c r="B27" s="48" t="s">
        <v>133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58">
        <v>43196</v>
      </c>
      <c r="T27" s="49" t="s">
        <v>20</v>
      </c>
    </row>
    <row r="28" spans="1:20" x14ac:dyDescent="0.25">
      <c r="A28" s="47" t="s">
        <v>103</v>
      </c>
      <c r="B28" s="48" t="s">
        <v>134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58">
        <v>43196</v>
      </c>
      <c r="T28" s="49" t="s">
        <v>20</v>
      </c>
    </row>
    <row r="29" spans="1:20" x14ac:dyDescent="0.25">
      <c r="A29" s="47" t="s">
        <v>104</v>
      </c>
      <c r="B29" s="48" t="s">
        <v>135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58">
        <v>43196</v>
      </c>
      <c r="T29" s="49" t="s">
        <v>20</v>
      </c>
    </row>
    <row r="30" spans="1:20" x14ac:dyDescent="0.25">
      <c r="A30" s="47" t="s">
        <v>105</v>
      </c>
      <c r="B30" s="48" t="s">
        <v>136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58">
        <v>43196</v>
      </c>
      <c r="T30" s="49" t="s">
        <v>19</v>
      </c>
    </row>
    <row r="31" spans="1:20" x14ac:dyDescent="0.25">
      <c r="A31" s="47" t="s">
        <v>106</v>
      </c>
      <c r="B31" s="48" t="s">
        <v>137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58">
        <v>43196</v>
      </c>
      <c r="T31" s="49" t="s">
        <v>20</v>
      </c>
    </row>
    <row r="32" spans="1:20" x14ac:dyDescent="0.25">
      <c r="A32" s="47" t="s">
        <v>107</v>
      </c>
      <c r="B32" s="48" t="s">
        <v>138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58">
        <v>43196</v>
      </c>
      <c r="T32" s="49" t="s">
        <v>19</v>
      </c>
    </row>
    <row r="33" spans="1:20" x14ac:dyDescent="0.25">
      <c r="A33" s="47" t="s">
        <v>108</v>
      </c>
      <c r="B33" s="48" t="s">
        <v>139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58">
        <v>43196</v>
      </c>
      <c r="T33" s="49" t="s">
        <v>19</v>
      </c>
    </row>
    <row r="34" spans="1:20" x14ac:dyDescent="0.25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</row>
    <row r="35" spans="1:20" x14ac:dyDescent="0.25">
      <c r="A35" s="45"/>
    </row>
    <row r="36" spans="1:20" x14ac:dyDescent="0.25">
      <c r="A36" s="45"/>
    </row>
    <row r="37" spans="1:20" x14ac:dyDescent="0.25">
      <c r="A37" s="45"/>
    </row>
    <row r="38" spans="1:20" x14ac:dyDescent="0.25">
      <c r="A38" s="45"/>
    </row>
    <row r="39" spans="1:20" x14ac:dyDescent="0.25">
      <c r="A39" s="45"/>
    </row>
    <row r="40" spans="1:20" x14ac:dyDescent="0.25">
      <c r="A40" s="45"/>
    </row>
    <row r="41" spans="1:20" x14ac:dyDescent="0.25">
      <c r="A41" s="45"/>
    </row>
    <row r="42" spans="1:20" x14ac:dyDescent="0.25">
      <c r="A42" s="45"/>
    </row>
    <row r="43" spans="1:20" x14ac:dyDescent="0.25">
      <c r="A43" s="45"/>
    </row>
    <row r="44" spans="1:20" x14ac:dyDescent="0.25">
      <c r="A44" s="45"/>
    </row>
    <row r="45" spans="1:20" x14ac:dyDescent="0.25">
      <c r="A45" s="45"/>
    </row>
  </sheetData>
  <mergeCells count="33">
    <mergeCell ref="B33:R33"/>
    <mergeCell ref="B34:R34"/>
    <mergeCell ref="B29:R29"/>
    <mergeCell ref="B30:R30"/>
    <mergeCell ref="B31:R31"/>
    <mergeCell ref="B32:R32"/>
    <mergeCell ref="B26:R26"/>
    <mergeCell ref="B25:R25"/>
    <mergeCell ref="B27:R27"/>
    <mergeCell ref="B28:R28"/>
    <mergeCell ref="B19:R19"/>
    <mergeCell ref="B20:R20"/>
    <mergeCell ref="B21:R21"/>
    <mergeCell ref="B22:R22"/>
    <mergeCell ref="B23:R23"/>
    <mergeCell ref="B24:R24"/>
    <mergeCell ref="B15:R15"/>
    <mergeCell ref="B16:R16"/>
    <mergeCell ref="B17:R17"/>
    <mergeCell ref="B18:R18"/>
    <mergeCell ref="B9:R9"/>
    <mergeCell ref="B10:R10"/>
    <mergeCell ref="B11:R11"/>
    <mergeCell ref="B12:R12"/>
    <mergeCell ref="B13:R13"/>
    <mergeCell ref="B14:R14"/>
    <mergeCell ref="B7:R7"/>
    <mergeCell ref="B8:R8"/>
    <mergeCell ref="B2:R2"/>
    <mergeCell ref="B3:R3"/>
    <mergeCell ref="B4:R4"/>
    <mergeCell ref="B5:R5"/>
    <mergeCell ref="B6:R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B6" sqref="B6:R6"/>
    </sheetView>
  </sheetViews>
  <sheetFormatPr defaultRowHeight="15" x14ac:dyDescent="0.25"/>
  <cols>
    <col min="1" max="1" width="10.7109375" customWidth="1"/>
    <col min="2" max="2" width="9.140625" style="37"/>
    <col min="19" max="19" width="10.28515625" bestFit="1" customWidth="1"/>
  </cols>
  <sheetData>
    <row r="1" spans="1:20" ht="26.25" customHeight="1" x14ac:dyDescent="0.25"/>
    <row r="2" spans="1:20" ht="25.5" customHeight="1" x14ac:dyDescent="0.25">
      <c r="A2" s="19" t="s">
        <v>22</v>
      </c>
      <c r="B2" s="40" t="s">
        <v>23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2"/>
      <c r="S2" s="19" t="s">
        <v>6</v>
      </c>
      <c r="T2" s="19" t="s">
        <v>49</v>
      </c>
    </row>
    <row r="3" spans="1:20" x14ac:dyDescent="0.25">
      <c r="A3" s="39">
        <v>1</v>
      </c>
      <c r="B3" s="38" t="s">
        <v>46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t="s">
        <v>14</v>
      </c>
      <c r="T3" t="s">
        <v>7</v>
      </c>
    </row>
    <row r="4" spans="1:20" x14ac:dyDescent="0.25">
      <c r="A4" s="39">
        <v>2</v>
      </c>
      <c r="B4" s="38" t="s">
        <v>47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t="s">
        <v>15</v>
      </c>
      <c r="T4" t="s">
        <v>7</v>
      </c>
    </row>
    <row r="5" spans="1:20" x14ac:dyDescent="0.25">
      <c r="A5" s="39">
        <v>3</v>
      </c>
      <c r="B5" s="38" t="s">
        <v>24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t="s">
        <v>16</v>
      </c>
      <c r="T5" t="s">
        <v>7</v>
      </c>
    </row>
    <row r="6" spans="1:20" x14ac:dyDescent="0.25">
      <c r="A6" s="39">
        <v>4</v>
      </c>
      <c r="B6" s="38" t="s">
        <v>25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t="s">
        <v>13</v>
      </c>
      <c r="T6" t="s">
        <v>7</v>
      </c>
    </row>
    <row r="7" spans="1:20" x14ac:dyDescent="0.25">
      <c r="A7" s="39">
        <v>5</v>
      </c>
      <c r="B7" s="38" t="s">
        <v>48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t="s">
        <v>15</v>
      </c>
      <c r="T7" t="s">
        <v>7</v>
      </c>
    </row>
    <row r="8" spans="1:20" x14ac:dyDescent="0.25">
      <c r="A8" s="39">
        <v>6</v>
      </c>
      <c r="B8" s="38" t="s">
        <v>50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t="s">
        <v>14</v>
      </c>
      <c r="T8" t="s">
        <v>7</v>
      </c>
    </row>
    <row r="9" spans="1:20" x14ac:dyDescent="0.25">
      <c r="A9" s="39">
        <v>7</v>
      </c>
      <c r="B9" s="38" t="s">
        <v>26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t="s">
        <v>14</v>
      </c>
      <c r="T9" t="s">
        <v>7</v>
      </c>
    </row>
    <row r="10" spans="1:20" x14ac:dyDescent="0.25">
      <c r="A10" s="39">
        <v>8</v>
      </c>
      <c r="B10" s="38" t="s">
        <v>53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t="s">
        <v>14</v>
      </c>
      <c r="T10" t="s">
        <v>7</v>
      </c>
    </row>
    <row r="11" spans="1:20" x14ac:dyDescent="0.25">
      <c r="A11" s="39">
        <v>9</v>
      </c>
      <c r="B11" s="38" t="s">
        <v>51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t="s">
        <v>13</v>
      </c>
      <c r="T11" t="s">
        <v>7</v>
      </c>
    </row>
    <row r="12" spans="1:20" x14ac:dyDescent="0.25">
      <c r="A12" s="39">
        <v>10</v>
      </c>
      <c r="B12" s="38" t="s">
        <v>27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t="s">
        <v>14</v>
      </c>
      <c r="T12" t="s">
        <v>7</v>
      </c>
    </row>
    <row r="13" spans="1:20" x14ac:dyDescent="0.25">
      <c r="A13" s="39">
        <v>11</v>
      </c>
      <c r="B13" s="38" t="s">
        <v>28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t="s">
        <v>15</v>
      </c>
      <c r="T13" t="s">
        <v>7</v>
      </c>
    </row>
    <row r="14" spans="1:20" x14ac:dyDescent="0.25">
      <c r="A14" s="39">
        <v>12</v>
      </c>
      <c r="B14" s="38" t="s">
        <v>29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t="s">
        <v>16</v>
      </c>
      <c r="T14" t="s">
        <v>7</v>
      </c>
    </row>
    <row r="15" spans="1:20" x14ac:dyDescent="0.25">
      <c r="A15" s="39">
        <v>13</v>
      </c>
      <c r="B15" s="38" t="s">
        <v>30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t="s">
        <v>13</v>
      </c>
      <c r="T15" t="s">
        <v>7</v>
      </c>
    </row>
    <row r="16" spans="1:20" x14ac:dyDescent="0.25">
      <c r="A16" s="39">
        <v>14</v>
      </c>
      <c r="B16" s="38" t="s">
        <v>31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t="s">
        <v>16</v>
      </c>
      <c r="T16" t="s">
        <v>7</v>
      </c>
    </row>
    <row r="17" spans="1:20" x14ac:dyDescent="0.25">
      <c r="A17" s="39">
        <v>15</v>
      </c>
      <c r="B17" s="38" t="s">
        <v>32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t="s">
        <v>13</v>
      </c>
      <c r="T17" t="s">
        <v>7</v>
      </c>
    </row>
    <row r="18" spans="1:20" x14ac:dyDescent="0.25">
      <c r="A18" s="39">
        <v>16</v>
      </c>
      <c r="B18" s="38" t="s">
        <v>33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t="s">
        <v>16</v>
      </c>
      <c r="T18" t="s">
        <v>7</v>
      </c>
    </row>
    <row r="19" spans="1:20" x14ac:dyDescent="0.25">
      <c r="A19" s="39">
        <v>17</v>
      </c>
      <c r="B19" s="38" t="s">
        <v>34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t="s">
        <v>15</v>
      </c>
      <c r="T19" t="s">
        <v>7</v>
      </c>
    </row>
    <row r="20" spans="1:20" x14ac:dyDescent="0.25">
      <c r="A20" s="39">
        <v>18</v>
      </c>
      <c r="B20" s="38" t="s">
        <v>52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t="s">
        <v>15</v>
      </c>
      <c r="T20" t="s">
        <v>7</v>
      </c>
    </row>
    <row r="21" spans="1:20" x14ac:dyDescent="0.25">
      <c r="A21" s="39">
        <v>19</v>
      </c>
      <c r="B21" s="38" t="s">
        <v>35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t="s">
        <v>12</v>
      </c>
      <c r="T21" t="s">
        <v>7</v>
      </c>
    </row>
    <row r="22" spans="1:20" x14ac:dyDescent="0.25">
      <c r="A22" s="39">
        <v>20</v>
      </c>
      <c r="B22" s="38" t="s">
        <v>36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t="s">
        <v>16</v>
      </c>
      <c r="T22" t="s">
        <v>7</v>
      </c>
    </row>
    <row r="23" spans="1:20" x14ac:dyDescent="0.25">
      <c r="A23" s="39">
        <v>21</v>
      </c>
      <c r="B23" s="38" t="s">
        <v>37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t="s">
        <v>14</v>
      </c>
      <c r="T23" t="s">
        <v>7</v>
      </c>
    </row>
    <row r="24" spans="1:20" x14ac:dyDescent="0.25">
      <c r="A24" s="39">
        <v>22</v>
      </c>
      <c r="B24" s="38" t="s">
        <v>38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t="s">
        <v>16</v>
      </c>
      <c r="T24" t="s">
        <v>7</v>
      </c>
    </row>
    <row r="25" spans="1:20" x14ac:dyDescent="0.25">
      <c r="A25" s="39">
        <v>23</v>
      </c>
      <c r="B25" s="38" t="s">
        <v>39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t="s">
        <v>14</v>
      </c>
      <c r="T25" t="s">
        <v>7</v>
      </c>
    </row>
    <row r="26" spans="1:20" x14ac:dyDescent="0.25">
      <c r="A26" s="39">
        <v>24</v>
      </c>
      <c r="B26" s="38" t="s">
        <v>40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t="s">
        <v>15</v>
      </c>
      <c r="T26" t="s">
        <v>7</v>
      </c>
    </row>
    <row r="27" spans="1:20" x14ac:dyDescent="0.25">
      <c r="A27" s="39">
        <v>25</v>
      </c>
      <c r="B27" s="38" t="s">
        <v>41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t="s">
        <v>15</v>
      </c>
      <c r="T27" t="s">
        <v>7</v>
      </c>
    </row>
    <row r="28" spans="1:20" x14ac:dyDescent="0.25">
      <c r="A28" s="39">
        <v>26</v>
      </c>
      <c r="B28" s="38" t="s">
        <v>42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t="s">
        <v>16</v>
      </c>
      <c r="T28" t="s">
        <v>7</v>
      </c>
    </row>
    <row r="29" spans="1:20" x14ac:dyDescent="0.25">
      <c r="A29" s="39">
        <v>27</v>
      </c>
      <c r="B29" s="38" t="s">
        <v>43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t="s">
        <v>14</v>
      </c>
      <c r="T29" t="s">
        <v>7</v>
      </c>
    </row>
    <row r="30" spans="1:20" x14ac:dyDescent="0.25">
      <c r="A30" s="39">
        <v>28</v>
      </c>
      <c r="B30" s="38" t="s">
        <v>44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t="s">
        <v>15</v>
      </c>
      <c r="T30" t="s">
        <v>7</v>
      </c>
    </row>
    <row r="31" spans="1:20" x14ac:dyDescent="0.25">
      <c r="A31" s="39">
        <v>29</v>
      </c>
      <c r="B31" s="38" t="s">
        <v>45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t="s">
        <v>16</v>
      </c>
      <c r="T31" t="s">
        <v>7</v>
      </c>
    </row>
    <row r="32" spans="1:20" x14ac:dyDescent="0.25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</row>
    <row r="35" spans="2:18" x14ac:dyDescent="0.25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</sheetData>
  <mergeCells count="32">
    <mergeCell ref="B29:R29"/>
    <mergeCell ref="B30:R30"/>
    <mergeCell ref="B31:R31"/>
    <mergeCell ref="B32:R32"/>
    <mergeCell ref="B4:R4"/>
    <mergeCell ref="B23:R23"/>
    <mergeCell ref="B24:R24"/>
    <mergeCell ref="B25:R25"/>
    <mergeCell ref="B26:R26"/>
    <mergeCell ref="B27:R27"/>
    <mergeCell ref="B28:R28"/>
    <mergeCell ref="B17:R17"/>
    <mergeCell ref="B18:R18"/>
    <mergeCell ref="B19:R19"/>
    <mergeCell ref="B20:R20"/>
    <mergeCell ref="B21:R21"/>
    <mergeCell ref="B22:R22"/>
    <mergeCell ref="B11:R11"/>
    <mergeCell ref="B12:R12"/>
    <mergeCell ref="B13:R13"/>
    <mergeCell ref="B14:R14"/>
    <mergeCell ref="B15:R15"/>
    <mergeCell ref="B16:R16"/>
    <mergeCell ref="B2:R2"/>
    <mergeCell ref="B35:R35"/>
    <mergeCell ref="B3:R3"/>
    <mergeCell ref="B5:R5"/>
    <mergeCell ref="B6:R6"/>
    <mergeCell ref="B7:R7"/>
    <mergeCell ref="B8:R8"/>
    <mergeCell ref="B9:R9"/>
    <mergeCell ref="B10:R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Status Report</vt:lpstr>
      <vt:lpstr>Execução de Casos de Testes</vt:lpstr>
      <vt:lpstr>Lista de Defeitos</vt:lpstr>
      <vt:lpstr>'Execução de Casos de Testes'!OLE_LINK1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HENRIQUE</dc:creator>
  <cp:lastModifiedBy>JOÃO HENRIQUE</cp:lastModifiedBy>
  <dcterms:created xsi:type="dcterms:W3CDTF">2018-04-06T16:22:20Z</dcterms:created>
  <dcterms:modified xsi:type="dcterms:W3CDTF">2018-04-06T23:57:34Z</dcterms:modified>
</cp:coreProperties>
</file>