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STM32\project\efeed\"/>
    </mc:Choice>
  </mc:AlternateContent>
  <bookViews>
    <workbookView xWindow="0" yWindow="0" windowWidth="13550" windowHeight="7890" tabRatio="286"/>
  </bookViews>
  <sheets>
    <sheet name="feed" sheetId="1" r:id="rId1"/>
    <sheet name="infeed" sheetId="5" r:id="rId2"/>
    <sheet name="ramp up" sheetId="4" r:id="rId3"/>
  </sheets>
  <calcPr calcId="152511"/>
</workbook>
</file>

<file path=xl/calcChain.xml><?xml version="1.0" encoding="utf-8"?>
<calcChain xmlns="http://schemas.openxmlformats.org/spreadsheetml/2006/main">
  <c r="J4" i="1" l="1"/>
  <c r="K3" i="1"/>
  <c r="K4" i="1"/>
  <c r="M1" i="5"/>
  <c r="B1" i="5" l="1"/>
  <c r="C26" i="5" s="1"/>
  <c r="H26" i="5" s="1"/>
  <c r="F10" i="5"/>
  <c r="C5" i="5"/>
  <c r="C4" i="5"/>
  <c r="C27" i="5" l="1"/>
  <c r="H27" i="5" s="1"/>
  <c r="I27" i="5" s="1"/>
  <c r="C23" i="5"/>
  <c r="H23" i="5" s="1"/>
  <c r="C15" i="5"/>
  <c r="H15" i="5" s="1"/>
  <c r="C19" i="5"/>
  <c r="H19" i="5" s="1"/>
  <c r="C12" i="5"/>
  <c r="H12" i="5" s="1"/>
  <c r="C16" i="5"/>
  <c r="H16" i="5" s="1"/>
  <c r="C20" i="5"/>
  <c r="H20" i="5" s="1"/>
  <c r="C13" i="5"/>
  <c r="H13" i="5" s="1"/>
  <c r="I13" i="5" s="1"/>
  <c r="C17" i="5"/>
  <c r="H17" i="5" s="1"/>
  <c r="C14" i="5"/>
  <c r="H14" i="5" s="1"/>
  <c r="C18" i="5"/>
  <c r="H18" i="5" s="1"/>
  <c r="I18" i="5" s="1"/>
  <c r="C22" i="5"/>
  <c r="H22" i="5" s="1"/>
  <c r="C25" i="5"/>
  <c r="C21" i="5"/>
  <c r="H21" i="5" s="1"/>
  <c r="C24" i="5"/>
  <c r="H24" i="5" s="1"/>
  <c r="I24" i="5" s="1"/>
  <c r="D27" i="5"/>
  <c r="D26" i="5"/>
  <c r="C11" i="5"/>
  <c r="H11" i="5" s="1"/>
  <c r="C10" i="5"/>
  <c r="B1" i="1"/>
  <c r="J6" i="1" l="1"/>
  <c r="I9" i="1" s="1"/>
  <c r="B11" i="1"/>
  <c r="I11" i="1" s="1"/>
  <c r="B10" i="1"/>
  <c r="I10" i="1" s="1"/>
  <c r="H10" i="5"/>
  <c r="I11" i="5" s="1"/>
  <c r="B6" i="5"/>
  <c r="I20" i="5"/>
  <c r="I15" i="5"/>
  <c r="I14" i="5"/>
  <c r="I23" i="5"/>
  <c r="D23" i="5"/>
  <c r="D18" i="5"/>
  <c r="I17" i="5"/>
  <c r="I12" i="5"/>
  <c r="D20" i="5"/>
  <c r="I21" i="5"/>
  <c r="I16" i="5"/>
  <c r="D14" i="5"/>
  <c r="I22" i="5"/>
  <c r="I19" i="5"/>
  <c r="D24" i="5"/>
  <c r="D21" i="5"/>
  <c r="D25" i="5"/>
  <c r="H25" i="5"/>
  <c r="D19" i="5"/>
  <c r="D22" i="5"/>
  <c r="D13" i="5"/>
  <c r="D10" i="5"/>
  <c r="I10" i="5"/>
  <c r="D12" i="5"/>
  <c r="D15" i="5"/>
  <c r="D11" i="5"/>
  <c r="D16" i="5"/>
  <c r="D17" i="5"/>
  <c r="B27" i="1"/>
  <c r="I27" i="1" s="1"/>
  <c r="B12" i="1"/>
  <c r="I12" i="1" s="1"/>
  <c r="B24" i="1"/>
  <c r="I24" i="1" s="1"/>
  <c r="B38" i="1"/>
  <c r="I38" i="1" s="1"/>
  <c r="B34" i="1"/>
  <c r="I34" i="1" s="1"/>
  <c r="B30" i="1"/>
  <c r="I30" i="1" s="1"/>
  <c r="B15" i="1"/>
  <c r="I15" i="1" s="1"/>
  <c r="B20" i="1"/>
  <c r="I20" i="1" s="1"/>
  <c r="B17" i="1"/>
  <c r="I17" i="1" s="1"/>
  <c r="B25" i="1"/>
  <c r="I25" i="1" s="1"/>
  <c r="B40" i="1"/>
  <c r="I40" i="1" s="1"/>
  <c r="B37" i="1"/>
  <c r="I37" i="1" s="1"/>
  <c r="B33" i="1"/>
  <c r="I33" i="1" s="1"/>
  <c r="B29" i="1"/>
  <c r="I29" i="1" s="1"/>
  <c r="B13" i="1"/>
  <c r="I13" i="1" s="1"/>
  <c r="B16" i="1"/>
  <c r="I16" i="1" s="1"/>
  <c r="B19" i="1"/>
  <c r="I19" i="1" s="1"/>
  <c r="B22" i="1"/>
  <c r="I22" i="1" s="1"/>
  <c r="B26" i="1"/>
  <c r="I26" i="1" s="1"/>
  <c r="B39" i="1"/>
  <c r="I39" i="1" s="1"/>
  <c r="B36" i="1"/>
  <c r="I36" i="1" s="1"/>
  <c r="B32" i="1"/>
  <c r="I32" i="1" s="1"/>
  <c r="B28" i="1"/>
  <c r="I28" i="1" s="1"/>
  <c r="B14" i="1"/>
  <c r="I14" i="1" s="1"/>
  <c r="B18" i="1"/>
  <c r="I18" i="1" s="1"/>
  <c r="B21" i="1"/>
  <c r="I21" i="1" s="1"/>
  <c r="B23" i="1"/>
  <c r="I23" i="1" s="1"/>
  <c r="B41" i="1"/>
  <c r="I41" i="1" s="1"/>
  <c r="B35" i="1"/>
  <c r="I35" i="1" s="1"/>
  <c r="B31" i="1"/>
  <c r="I31" i="1" s="1"/>
  <c r="E12" i="5" l="1"/>
  <c r="F12" i="5" s="1"/>
  <c r="E16" i="5"/>
  <c r="E20" i="5"/>
  <c r="E24" i="5"/>
  <c r="E18" i="5"/>
  <c r="F18" i="5" s="1"/>
  <c r="E11" i="5"/>
  <c r="F11" i="5" s="1"/>
  <c r="E19" i="5"/>
  <c r="E27" i="5"/>
  <c r="E13" i="5"/>
  <c r="E17" i="5"/>
  <c r="F17" i="5" s="1"/>
  <c r="E21" i="5"/>
  <c r="E25" i="5"/>
  <c r="E14" i="5"/>
  <c r="F14" i="5" s="1"/>
  <c r="E22" i="5"/>
  <c r="E26" i="5"/>
  <c r="E15" i="5"/>
  <c r="F15" i="5" s="1"/>
  <c r="E23" i="5"/>
  <c r="I25" i="5"/>
  <c r="I26" i="5"/>
  <c r="F16" i="5"/>
  <c r="F13" i="5"/>
  <c r="F22" i="5" l="1"/>
  <c r="F21" i="5"/>
  <c r="F25" i="5"/>
  <c r="F20" i="5"/>
  <c r="F26" i="5"/>
  <c r="F19" i="5"/>
  <c r="F24" i="5"/>
  <c r="F23" i="5"/>
  <c r="F27" i="5"/>
</calcChain>
</file>

<file path=xl/sharedStrings.xml><?xml version="1.0" encoding="utf-8"?>
<sst xmlns="http://schemas.openxmlformats.org/spreadsheetml/2006/main" count="165" uniqueCount="114">
  <si>
    <t>"</t>
  </si>
  <si>
    <t>.013</t>
  </si>
  <si>
    <t>0.34</t>
  </si>
  <si>
    <t>.020</t>
  </si>
  <si>
    <t>0.50</t>
  </si>
  <si>
    <t>.026</t>
  </si>
  <si>
    <t>0.65</t>
  </si>
  <si>
    <t>.031</t>
  </si>
  <si>
    <t>0.79</t>
  </si>
  <si>
    <t>.037</t>
  </si>
  <si>
    <t>0.95</t>
  </si>
  <si>
    <t>.044</t>
  </si>
  <si>
    <t>1.11</t>
  </si>
  <si>
    <t>.050</t>
  </si>
  <si>
    <t>1.26</t>
  </si>
  <si>
    <t>.061</t>
  </si>
  <si>
    <t>1.56</t>
  </si>
  <si>
    <t>.227</t>
  </si>
  <si>
    <t>1.88</t>
  </si>
  <si>
    <t>.086</t>
  </si>
  <si>
    <t>2.18</t>
  </si>
  <si>
    <t>.098</t>
  </si>
  <si>
    <t>2.49</t>
  </si>
  <si>
    <t xml:space="preserve"> },</t>
  </si>
  <si>
    <t>..</t>
  </si>
  <si>
    <t>mm</t>
  </si>
  <si>
    <t>F</t>
  </si>
  <si>
    <t xml:space="preserve">, </t>
  </si>
  <si>
    <t xml:space="preserve">{ </t>
  </si>
  <si>
    <t>.65</t>
  </si>
  <si>
    <t>.95</t>
  </si>
  <si>
    <t>, "</t>
  </si>
  <si>
    <t>", "</t>
  </si>
  <si>
    <t xml:space="preserve">", </t>
  </si>
  <si>
    <t>menu level</t>
  </si>
  <si>
    <t>to submenu</t>
  </si>
  <si>
    <t>up</t>
  </si>
  <si>
    <t>T</t>
  </si>
  <si>
    <t>.79</t>
  </si>
  <si>
    <t>.34</t>
  </si>
  <si>
    <t>.50</t>
  </si>
  <si>
    <t>tpi</t>
  </si>
  <si>
    <t>pitch</t>
  </si>
  <si>
    <t>infeed, mm</t>
  </si>
  <si>
    <t>infeed, inch</t>
  </si>
  <si>
    <t>encoder</t>
  </si>
  <si>
    <t>stepper</t>
  </si>
  <si>
    <t>cross slide</t>
  </si>
  <si>
    <t>carriage</t>
  </si>
  <si>
    <t>spindle</t>
  </si>
  <si>
    <t>screw, mm</t>
  </si>
  <si>
    <t>0x01E000000,</t>
  </si>
  <si>
    <t>0x015E353F7,</t>
  </si>
  <si>
    <t>0x0110624DD,</t>
  </si>
  <si>
    <t>0x00E67A909,</t>
  </si>
  <si>
    <t>0x00CB5D163,</t>
  </si>
  <si>
    <t>0x00B7FEE35,</t>
  </si>
  <si>
    <t>0x00A946A82,</t>
  </si>
  <si>
    <t>0x009D9A0F5,</t>
  </si>
  <si>
    <t>0x00940CD81,</t>
  </si>
  <si>
    <t>0x008C0C265,</t>
  </si>
  <si>
    <t>0x00853743B,</t>
  </si>
  <si>
    <t>0x007F4B905,</t>
  </si>
  <si>
    <t>0x007A19758,</t>
  </si>
  <si>
    <t>0x00757DEEB,</t>
  </si>
  <si>
    <t>0x00715E90F,</t>
  </si>
  <si>
    <t>0x006DA701C,</t>
  </si>
  <si>
    <t>0x006A47489,</t>
  </si>
  <si>
    <t>0x006732AAA,</t>
  </si>
  <si>
    <t>0x00645EDE1,</t>
  </si>
  <si>
    <t>0x0061C377E,</t>
  </si>
  <si>
    <t>0x005F59819,</t>
  </si>
  <si>
    <t>0x005D1B2A3,</t>
  </si>
  <si>
    <t>0x005B038B1,</t>
  </si>
  <si>
    <t>0x00590E7A4,</t>
  </si>
  <si>
    <t>0x00573867F,</t>
  </si>
  <si>
    <t>0x00557E426,</t>
  </si>
  <si>
    <t>0x0053DD60D,</t>
  </si>
  <si>
    <t>0x00525371D,</t>
  </si>
  <si>
    <t>0x0050DE6D9,</t>
  </si>
  <si>
    <t>0x004F7C8A5,</t>
  </si>
  <si>
    <t>0x004E2C336,</t>
  </si>
  <si>
    <t>0x004CEC017,</t>
  </si>
  <si>
    <t>0x004BBAB40,</t>
  </si>
  <si>
    <t>0x004A972C8,</t>
  </si>
  <si>
    <t>0x004980698,</t>
  </si>
  <si>
    <t>0x004875834,</t>
  </si>
  <si>
    <t>0x004775A84,</t>
  </si>
  <si>
    <t>0x0046801AD,</t>
  </si>
  <si>
    <t>0x0045942E9,</t>
  </si>
  <si>
    <t>0x0044B1467,</t>
  </si>
  <si>
    <t>0x0043D6D31,</t>
  </si>
  <si>
    <t>0x004304514,</t>
  </si>
  <si>
    <t>0x00423948C,</t>
  </si>
  <si>
    <t>0x0041754AE,</t>
  </si>
  <si>
    <t>0x0040B7F1D,</t>
  </si>
  <si>
    <t>0x004000DF9,</t>
  </si>
  <si>
    <t>0x003F4FBD5,</t>
  </si>
  <si>
    <t>0x003EA43AA,</t>
  </si>
  <si>
    <t>0x003DFE0CF,</t>
  </si>
  <si>
    <t>0x003D5CEEF,</t>
  </si>
  <si>
    <t>infeed strategy</t>
  </si>
  <si>
    <t>thread angle:</t>
  </si>
  <si>
    <t>Infeed mod:</t>
  </si>
  <si>
    <t>init delta:</t>
  </si>
  <si>
    <t>pass N:</t>
  </si>
  <si>
    <t>delta_feed, ticks</t>
  </si>
  <si>
    <t>thread depth(Ap)</t>
  </si>
  <si>
    <t>total passes(N)</t>
  </si>
  <si>
    <t>thread pitch, mm</t>
  </si>
  <si>
    <t>delta_feed(z), mm</t>
  </si>
  <si>
    <t>площадь срезаемого</t>
  </si>
  <si>
    <t>deltap, inch</t>
  </si>
  <si>
    <t>deltap,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</si>
</sst>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"/>
  </numFmts>
  <fonts count="5" x14ac:knownFonts="1">
    <font>
      <sz val="10"/>
      <name val="Arial"/>
      <family val="2"/>
      <charset val="204"/>
    </font>
    <font>
      <b/>
      <sz val="10"/>
      <color indexed="8"/>
      <name val="Arial"/>
      <family val="2"/>
      <charset val="204"/>
    </font>
    <font>
      <b/>
      <sz val="10"/>
      <name val="Arial"/>
      <family val="2"/>
      <charset val="204"/>
    </font>
    <font>
      <sz val="10"/>
      <name val="Consolas"/>
      <family val="3"/>
      <charset val="204"/>
    </font>
    <font>
      <sz val="10"/>
      <name val="Microsoft Sans Serif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29"/>
        <bgColor indexed="45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0" fillId="0" borderId="0" xfId="0"/>
    <xf numFmtId="0" fontId="0" fillId="0" borderId="0" xfId="0"/>
    <xf numFmtId="49" fontId="0" fillId="0" borderId="0" xfId="0" applyNumberFormat="1"/>
    <xf numFmtId="1" fontId="3" fillId="0" borderId="0" xfId="0" applyNumberFormat="1" applyFont="1"/>
    <xf numFmtId="0" fontId="0" fillId="0" borderId="0" xfId="0" applyAlignment="1">
      <alignment horizontal="right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0" fontId="0" fillId="0" borderId="0" xfId="0" applyAlignment="1"/>
    <xf numFmtId="165" fontId="0" fillId="0" borderId="0" xfId="0" applyNumberFormat="1"/>
    <xf numFmtId="0" fontId="0" fillId="3" borderId="0" xfId="0" applyFill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0" borderId="0" xfId="0" applyNumberFormat="1" applyAlignment="1" applyProtection="1">
      <alignment horizontal="center" vertical="center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61"/>
  <sheetViews>
    <sheetView tabSelected="1" zoomScaleNormal="100" workbookViewId="0">
      <selection activeCell="B15" sqref="B15"/>
    </sheetView>
  </sheetViews>
  <sheetFormatPr defaultColWidth="11.54296875" defaultRowHeight="12.5" x14ac:dyDescent="0.25"/>
  <cols>
    <col min="1" max="1" width="8.1796875" customWidth="1"/>
    <col min="2" max="2" width="12.1796875" bestFit="1" customWidth="1"/>
    <col min="3" max="3" width="9" customWidth="1"/>
    <col min="4" max="4" width="11.81640625" bestFit="1" customWidth="1"/>
    <col min="5" max="5" width="6.26953125" style="6" customWidth="1"/>
    <col min="6" max="6" width="7.7265625" customWidth="1"/>
    <col min="7" max="7" width="6" customWidth="1"/>
    <col min="8" max="8" width="9.54296875" customWidth="1"/>
    <col min="9" max="9" width="35" customWidth="1"/>
    <col min="10" max="11" width="15.6328125" customWidth="1"/>
  </cols>
  <sheetData>
    <row r="1" spans="1:25" ht="13" x14ac:dyDescent="0.3">
      <c r="A1" s="4">
        <v>24</v>
      </c>
      <c r="B1" s="8">
        <f>_xlfn.BITLSHIFT(1,A1)</f>
        <v>16777216</v>
      </c>
      <c r="G1" s="2"/>
      <c r="H1" s="2"/>
      <c r="I1" s="3"/>
      <c r="P1" s="6" t="s">
        <v>1</v>
      </c>
      <c r="Q1" s="7" t="s">
        <v>2</v>
      </c>
    </row>
    <row r="2" spans="1:25" ht="13" x14ac:dyDescent="0.3">
      <c r="A2" s="6" t="s">
        <v>28</v>
      </c>
      <c r="B2" s="6" t="s">
        <v>23</v>
      </c>
      <c r="C2" s="6" t="s">
        <v>27</v>
      </c>
      <c r="D2" s="6" t="s">
        <v>31</v>
      </c>
      <c r="E2" s="6" t="s">
        <v>33</v>
      </c>
      <c r="F2" s="4" t="s">
        <v>0</v>
      </c>
      <c r="G2" t="s">
        <v>32</v>
      </c>
      <c r="P2" s="6" t="s">
        <v>3</v>
      </c>
      <c r="Q2" s="7" t="s">
        <v>4</v>
      </c>
    </row>
    <row r="3" spans="1:25" ht="13" x14ac:dyDescent="0.3">
      <c r="A3" s="1"/>
      <c r="G3" s="2"/>
      <c r="H3" s="2"/>
      <c r="K3">
        <f>$A$6*2/($B$6/$C$6*A9)</f>
        <v>4.5</v>
      </c>
      <c r="P3" s="6" t="s">
        <v>5</v>
      </c>
      <c r="Q3" s="7" t="s">
        <v>6</v>
      </c>
    </row>
    <row r="4" spans="1:25" x14ac:dyDescent="0.25">
      <c r="A4" s="16" t="s">
        <v>49</v>
      </c>
      <c r="B4" s="16" t="s">
        <v>48</v>
      </c>
      <c r="C4" s="16"/>
      <c r="D4" s="16" t="s">
        <v>47</v>
      </c>
      <c r="E4" s="16"/>
      <c r="F4" s="11"/>
      <c r="G4" s="11"/>
      <c r="H4" s="6"/>
      <c r="J4">
        <f>A6*2*C6/A9/B6*B1</f>
        <v>75497472</v>
      </c>
      <c r="K4">
        <f>ROUNDDOWN($A$6*2/($B$6/$C$6*A9)*$B$1,0)</f>
        <v>75497472</v>
      </c>
      <c r="P4" s="6" t="s">
        <v>7</v>
      </c>
      <c r="Q4" s="7" t="s">
        <v>8</v>
      </c>
    </row>
    <row r="5" spans="1:25" ht="25" x14ac:dyDescent="0.25">
      <c r="A5" s="16" t="s">
        <v>45</v>
      </c>
      <c r="B5" s="16" t="s">
        <v>46</v>
      </c>
      <c r="C5" s="16" t="s">
        <v>50</v>
      </c>
      <c r="D5" s="16" t="s">
        <v>46</v>
      </c>
      <c r="E5" s="16" t="s">
        <v>50</v>
      </c>
      <c r="F5" s="11"/>
      <c r="G5" s="11"/>
      <c r="H5" s="6"/>
      <c r="P5" s="6" t="s">
        <v>9</v>
      </c>
      <c r="Q5" s="7" t="s">
        <v>10</v>
      </c>
      <c r="S5" s="6"/>
      <c r="T5" s="6"/>
      <c r="U5" s="6"/>
      <c r="V5" s="6"/>
      <c r="W5" s="6"/>
      <c r="X5" s="6"/>
      <c r="Y5" s="6"/>
    </row>
    <row r="6" spans="1:25" ht="13" x14ac:dyDescent="0.25">
      <c r="A6" s="17">
        <v>1800</v>
      </c>
      <c r="B6" s="17">
        <v>400</v>
      </c>
      <c r="C6" s="17">
        <v>1</v>
      </c>
      <c r="D6" s="17">
        <v>400</v>
      </c>
      <c r="E6" s="17">
        <v>1</v>
      </c>
      <c r="F6" s="11"/>
      <c r="G6" s="11"/>
      <c r="H6" s="6"/>
      <c r="J6" s="13" t="str">
        <f>IFERROR(CONCATENATE("0x",DEC2HEX(ROUNDDOWN($A$6*2/($B$6/$C$6*A9)*$B$1,0),9)),"0x000000000")</f>
        <v>0x004800000</v>
      </c>
      <c r="P6" s="6" t="s">
        <v>11</v>
      </c>
      <c r="Q6" s="7" t="s">
        <v>12</v>
      </c>
      <c r="S6" s="6"/>
      <c r="T6" s="6"/>
      <c r="U6" s="6"/>
      <c r="V6" s="6"/>
      <c r="W6" s="6"/>
      <c r="X6" s="6"/>
      <c r="Y6" s="6"/>
    </row>
    <row r="7" spans="1:25" x14ac:dyDescent="0.25">
      <c r="A7" s="11"/>
      <c r="B7" s="11"/>
      <c r="C7" s="11"/>
      <c r="D7" s="11"/>
      <c r="E7" s="11"/>
      <c r="F7" s="11"/>
      <c r="G7" s="11"/>
      <c r="H7" s="6"/>
      <c r="P7" s="6" t="s">
        <v>13</v>
      </c>
      <c r="Q7" s="7" t="s">
        <v>14</v>
      </c>
      <c r="S7" s="6"/>
      <c r="T7" s="6"/>
      <c r="U7" s="6"/>
      <c r="V7" s="6"/>
      <c r="W7" s="6"/>
      <c r="X7" s="6"/>
      <c r="Y7" s="6"/>
    </row>
    <row r="8" spans="1:25" ht="31.5" customHeight="1" x14ac:dyDescent="0.25">
      <c r="A8" s="11" t="s">
        <v>42</v>
      </c>
      <c r="B8" s="11"/>
      <c r="C8" s="16" t="s">
        <v>35</v>
      </c>
      <c r="D8" s="11"/>
      <c r="E8" s="16" t="s">
        <v>34</v>
      </c>
      <c r="F8" s="16" t="s">
        <v>43</v>
      </c>
      <c r="G8" s="16" t="s">
        <v>44</v>
      </c>
      <c r="H8" s="16" t="s">
        <v>101</v>
      </c>
      <c r="P8" s="6" t="s">
        <v>15</v>
      </c>
      <c r="Q8" s="7" t="s">
        <v>16</v>
      </c>
      <c r="S8" s="6"/>
      <c r="T8" s="6"/>
      <c r="U8" s="6"/>
      <c r="V8" s="6"/>
      <c r="W8" s="6"/>
      <c r="X8" s="6"/>
      <c r="Y8" s="6"/>
    </row>
    <row r="9" spans="1:25" ht="13" x14ac:dyDescent="0.3">
      <c r="A9" s="14">
        <v>2</v>
      </c>
      <c r="C9" s="14">
        <v>0</v>
      </c>
      <c r="D9" s="13" t="s">
        <v>25</v>
      </c>
      <c r="E9" s="14">
        <v>0</v>
      </c>
      <c r="F9" s="10" t="s">
        <v>14</v>
      </c>
      <c r="G9" s="10" t="s">
        <v>13</v>
      </c>
      <c r="H9" s="6">
        <v>0</v>
      </c>
      <c r="I9" s="12" t="str">
        <f>$A$2&amp;J6&amp;$C$2&amp;C9&amp;$D$2&amp;SUBSTITUTE(TEXT(A9,"0,00"),",",".")&amp;$G$2&amp;D9&amp;$E$2&amp;E9&amp;$D$2&amp;F9&amp;$G$2&amp;G9&amp;$E$2&amp;H9&amp;$B$2</f>
        <v>{ 0x004800000, 0, "2.00", "mm", 0, "1.26", ".050", 0 },</v>
      </c>
      <c r="J9" s="4"/>
      <c r="P9" s="6" t="s">
        <v>17</v>
      </c>
      <c r="Q9" s="7" t="s">
        <v>18</v>
      </c>
      <c r="S9" s="6"/>
      <c r="T9" s="6"/>
      <c r="U9" s="6"/>
      <c r="V9" s="6"/>
      <c r="W9" s="6"/>
      <c r="X9" s="6"/>
      <c r="Y9" s="6"/>
    </row>
    <row r="10" spans="1:25" s="6" customFormat="1" ht="13" x14ac:dyDescent="0.3">
      <c r="A10" s="14">
        <v>2</v>
      </c>
      <c r="B10" s="13" t="str">
        <f t="shared" ref="B10:B11" si="0">IFERROR(CONCATENATE("0x",DEC2HEX(ROUNDDOWN($A$6*2/($B$6/$C$6*A10)*$B$1,0),9)),"0x000000000")</f>
        <v>0x004800000</v>
      </c>
      <c r="C10" s="14">
        <v>0</v>
      </c>
      <c r="D10" s="13" t="s">
        <v>25</v>
      </c>
      <c r="E10" s="14">
        <v>0</v>
      </c>
      <c r="F10" s="10" t="s">
        <v>14</v>
      </c>
      <c r="G10" s="10" t="s">
        <v>13</v>
      </c>
      <c r="H10" s="6">
        <v>1</v>
      </c>
      <c r="I10" s="12" t="str">
        <f>$A$2&amp;B10&amp;$C$2&amp;C10&amp;$D$2&amp;SUBSTITUTE(TEXT(A10,"0,00"),",",".")&amp;$G$2&amp;D10&amp;$E$2&amp;E10&amp;$D$2&amp;F10&amp;$G$2&amp;G10&amp;$E$2&amp;H10&amp;$B$2</f>
        <v>{ 0x004800000, 0, "2.00", "mm", 0, "1.26", ".050", 1 },</v>
      </c>
      <c r="J10" s="4"/>
      <c r="Q10" s="7"/>
    </row>
    <row r="11" spans="1:25" s="6" customFormat="1" ht="13" x14ac:dyDescent="0.3">
      <c r="A11" s="14">
        <v>2</v>
      </c>
      <c r="B11" s="13" t="str">
        <f t="shared" si="0"/>
        <v>0x004800000</v>
      </c>
      <c r="C11" s="14">
        <v>0</v>
      </c>
      <c r="D11" s="13" t="s">
        <v>25</v>
      </c>
      <c r="E11" s="14">
        <v>0</v>
      </c>
      <c r="F11" s="10" t="s">
        <v>14</v>
      </c>
      <c r="G11" s="10" t="s">
        <v>13</v>
      </c>
      <c r="H11" s="6">
        <v>2</v>
      </c>
      <c r="I11" s="12" t="str">
        <f>$A$2&amp;B11&amp;$C$2&amp;C11&amp;$D$2&amp;SUBSTITUTE(TEXT(A11,"0,00"),",",".")&amp;$G$2&amp;D11&amp;$E$2&amp;E11&amp;$D$2&amp;F11&amp;$G$2&amp;G11&amp;$E$2&amp;H11&amp;$B$2</f>
        <v>{ 0x004800000, 0, "2.00", "mm", 0, "1.26", ".050", 2 },</v>
      </c>
      <c r="J11" s="4"/>
      <c r="Q11" s="7"/>
    </row>
    <row r="12" spans="1:25" ht="13" x14ac:dyDescent="0.3">
      <c r="A12" s="14">
        <v>1.5</v>
      </c>
      <c r="B12" s="13" t="str">
        <f t="shared" ref="B12:B41" si="1">IFERROR(CONCATENATE("0x",DEC2HEX(ROUNDDOWN($A$6*2/($B$6/$C$6*A12)*$B$1,0),9)),"0x000000000")</f>
        <v>0x006000000</v>
      </c>
      <c r="C12" s="14">
        <v>0</v>
      </c>
      <c r="D12" s="13" t="s">
        <v>25</v>
      </c>
      <c r="E12" s="14">
        <v>0</v>
      </c>
      <c r="F12" s="10" t="s">
        <v>30</v>
      </c>
      <c r="G12" s="10" t="s">
        <v>9</v>
      </c>
      <c r="H12">
        <v>0</v>
      </c>
      <c r="I12" s="12" t="str">
        <f t="shared" ref="I12:I41" si="2">$A$2&amp;B12&amp;$C$2&amp;C12&amp;$D$2&amp;SUBSTITUTE(TEXT(A12,"0,00"),",",".")&amp;$G$2&amp;D12&amp;$E$2&amp;E12&amp;$D$2&amp;F12&amp;$G$2&amp;G12&amp;$E$2&amp;H12&amp;$B$2</f>
        <v>{ 0x006000000, 0, "1.50", "mm", 0, ".95", ".037", 0 },</v>
      </c>
      <c r="P12" s="6" t="s">
        <v>19</v>
      </c>
      <c r="Q12" s="7" t="s">
        <v>20</v>
      </c>
    </row>
    <row r="13" spans="1:25" ht="13" x14ac:dyDescent="0.3">
      <c r="A13" s="13">
        <v>1</v>
      </c>
      <c r="B13" s="13" t="str">
        <f t="shared" si="1"/>
        <v>0x009000000</v>
      </c>
      <c r="C13" s="14">
        <v>0</v>
      </c>
      <c r="D13" s="13" t="s">
        <v>25</v>
      </c>
      <c r="E13" s="14">
        <v>0</v>
      </c>
      <c r="F13" s="10" t="s">
        <v>29</v>
      </c>
      <c r="G13" s="10" t="s">
        <v>5</v>
      </c>
      <c r="H13">
        <v>0</v>
      </c>
      <c r="I13" s="12" t="str">
        <f>$A$2&amp;B13&amp;$C$2&amp;C13&amp;$D$2&amp;SUBSTITUTE(TEXT(A13,"0,00"),",",".")&amp;$G$2&amp;D13&amp;$E$2&amp;E13&amp;$D$2&amp;F13&amp;$G$2&amp;G13&amp;$E$2&amp;H13&amp;$B$2</f>
        <v>{ 0x009000000, 0, "1.00", "mm", 0, ".65", ".026", 0 },</v>
      </c>
      <c r="J13" s="4"/>
      <c r="P13" s="6" t="s">
        <v>21</v>
      </c>
      <c r="Q13" s="7" t="s">
        <v>22</v>
      </c>
    </row>
    <row r="14" spans="1:25" s="6" customFormat="1" ht="13" x14ac:dyDescent="0.3">
      <c r="A14" s="13" t="s">
        <v>26</v>
      </c>
      <c r="B14" s="13" t="str">
        <f t="shared" si="1"/>
        <v>0x000000000</v>
      </c>
      <c r="C14" s="14">
        <v>20</v>
      </c>
      <c r="D14" s="13" t="s">
        <v>25</v>
      </c>
      <c r="E14" s="14">
        <v>0</v>
      </c>
      <c r="F14" s="10"/>
      <c r="G14" s="10"/>
      <c r="H14" s="6">
        <v>0</v>
      </c>
      <c r="I14" s="12" t="str">
        <f t="shared" si="2"/>
        <v>{ 0x000000000, 20, "F", "mm", 0, "", "", 0 },</v>
      </c>
      <c r="J14" s="4"/>
      <c r="Q14" s="7"/>
    </row>
    <row r="15" spans="1:25" s="6" customFormat="1" ht="13" x14ac:dyDescent="0.3">
      <c r="A15" s="14">
        <v>0.2</v>
      </c>
      <c r="B15" s="13" t="str">
        <f t="shared" si="1"/>
        <v>0x02D000000</v>
      </c>
      <c r="C15" s="14">
        <v>0</v>
      </c>
      <c r="D15" s="13" t="s">
        <v>25</v>
      </c>
      <c r="E15" s="14">
        <v>20</v>
      </c>
      <c r="F15" s="10"/>
      <c r="G15" s="10"/>
      <c r="H15" s="6">
        <v>0</v>
      </c>
      <c r="I15" s="12" t="str">
        <f t="shared" si="2"/>
        <v>{ 0x02D000000, 0, "0.20", "mm", 20, "", "", 0 },</v>
      </c>
      <c r="J15" s="4"/>
      <c r="Q15" s="7"/>
    </row>
    <row r="16" spans="1:25" s="6" customFormat="1" ht="13" x14ac:dyDescent="0.3">
      <c r="A16" s="14">
        <v>0.18</v>
      </c>
      <c r="B16" s="13" t="str">
        <f t="shared" si="1"/>
        <v>0x032000000</v>
      </c>
      <c r="C16" s="14">
        <v>0</v>
      </c>
      <c r="D16" s="13" t="s">
        <v>25</v>
      </c>
      <c r="E16" s="14">
        <v>20</v>
      </c>
      <c r="F16" s="10"/>
      <c r="G16" s="10"/>
      <c r="H16" s="6">
        <v>0</v>
      </c>
      <c r="I16" s="12" t="str">
        <f t="shared" si="2"/>
        <v>{ 0x032000000, 0, "0.18", "mm", 20, "", "", 0 },</v>
      </c>
      <c r="J16" s="4"/>
      <c r="Q16" s="7"/>
    </row>
    <row r="17" spans="1:17" s="6" customFormat="1" ht="13" x14ac:dyDescent="0.3">
      <c r="A17" s="14">
        <v>0.15</v>
      </c>
      <c r="B17" s="13" t="str">
        <f t="shared" si="1"/>
        <v>0x03C000000</v>
      </c>
      <c r="C17" s="14">
        <v>0</v>
      </c>
      <c r="D17" s="13" t="s">
        <v>25</v>
      </c>
      <c r="E17" s="14">
        <v>20</v>
      </c>
      <c r="F17" s="10"/>
      <c r="G17" s="10"/>
      <c r="H17" s="6">
        <v>0</v>
      </c>
      <c r="I17" s="12" t="str">
        <f t="shared" si="2"/>
        <v>{ 0x03C000000, 0, "0.15", "mm", 20, "", "", 0 },</v>
      </c>
      <c r="J17" s="4"/>
      <c r="Q17" s="7"/>
    </row>
    <row r="18" spans="1:17" s="6" customFormat="1" ht="13" x14ac:dyDescent="0.3">
      <c r="A18" s="14">
        <v>0.12</v>
      </c>
      <c r="B18" s="13" t="str">
        <f t="shared" si="1"/>
        <v>0x04B000000</v>
      </c>
      <c r="C18" s="14">
        <v>0</v>
      </c>
      <c r="D18" s="13" t="s">
        <v>25</v>
      </c>
      <c r="E18" s="14">
        <v>20</v>
      </c>
      <c r="F18" s="10"/>
      <c r="G18" s="10"/>
      <c r="H18" s="6">
        <v>0</v>
      </c>
      <c r="I18" s="12" t="str">
        <f t="shared" si="2"/>
        <v>{ 0x04B000000, 0, "0.12", "mm", 20, "", "", 0 },</v>
      </c>
      <c r="J18" s="4"/>
      <c r="Q18" s="7"/>
    </row>
    <row r="19" spans="1:17" s="6" customFormat="1" ht="13" x14ac:dyDescent="0.3">
      <c r="A19" s="14">
        <v>0.09</v>
      </c>
      <c r="B19" s="15" t="str">
        <f t="shared" si="1"/>
        <v>0x064000000</v>
      </c>
      <c r="C19" s="14">
        <v>0</v>
      </c>
      <c r="D19" s="13" t="s">
        <v>25</v>
      </c>
      <c r="E19" s="14">
        <v>20</v>
      </c>
      <c r="F19" s="10"/>
      <c r="G19" s="10"/>
      <c r="H19" s="6">
        <v>0</v>
      </c>
      <c r="I19" s="12" t="str">
        <f t="shared" si="2"/>
        <v>{ 0x064000000, 0, "0.09", "mm", 20, "", "", 0 },</v>
      </c>
      <c r="J19" s="4"/>
      <c r="Q19" s="7"/>
    </row>
    <row r="20" spans="1:17" s="6" customFormat="1" ht="13" x14ac:dyDescent="0.3">
      <c r="A20" s="14">
        <v>0.06</v>
      </c>
      <c r="B20" s="13" t="str">
        <f t="shared" si="1"/>
        <v>0x096000000</v>
      </c>
      <c r="C20" s="14">
        <v>0</v>
      </c>
      <c r="D20" s="13" t="s">
        <v>25</v>
      </c>
      <c r="E20" s="14">
        <v>20</v>
      </c>
      <c r="F20" s="10"/>
      <c r="G20" s="10"/>
      <c r="H20" s="6">
        <v>0</v>
      </c>
      <c r="I20" s="12" t="str">
        <f t="shared" si="2"/>
        <v>{ 0x096000000, 0, "0.06", "mm", 20, "", "", 0 },</v>
      </c>
      <c r="J20" s="4"/>
      <c r="Q20" s="7"/>
    </row>
    <row r="21" spans="1:17" s="6" customFormat="1" ht="13" x14ac:dyDescent="0.3">
      <c r="A21" s="14">
        <v>0.04</v>
      </c>
      <c r="B21" s="13" t="str">
        <f t="shared" si="1"/>
        <v>0x0E1000000</v>
      </c>
      <c r="C21" s="14">
        <v>0</v>
      </c>
      <c r="D21" s="13" t="s">
        <v>25</v>
      </c>
      <c r="E21" s="14">
        <v>20</v>
      </c>
      <c r="F21" s="10"/>
      <c r="G21" s="10"/>
      <c r="H21" s="6">
        <v>0</v>
      </c>
      <c r="I21" s="12" t="str">
        <f t="shared" si="2"/>
        <v>{ 0x0E1000000, 0, "0.04", "mm", 20, "", "", 0 },</v>
      </c>
      <c r="J21" s="4"/>
      <c r="Q21" s="7"/>
    </row>
    <row r="22" spans="1:17" s="6" customFormat="1" ht="13" x14ac:dyDescent="0.3">
      <c r="A22" s="13" t="s">
        <v>24</v>
      </c>
      <c r="B22" s="13" t="str">
        <f t="shared" si="1"/>
        <v>0x000000000</v>
      </c>
      <c r="C22" s="14">
        <v>0</v>
      </c>
      <c r="D22" s="13" t="s">
        <v>36</v>
      </c>
      <c r="E22" s="14">
        <v>20</v>
      </c>
      <c r="F22" s="10"/>
      <c r="G22" s="10"/>
      <c r="H22" s="6">
        <v>0</v>
      </c>
      <c r="I22" s="12" t="str">
        <f t="shared" si="2"/>
        <v>{ 0x000000000, 0, "..", "up", 20, "", "", 0 },</v>
      </c>
      <c r="J22" s="4"/>
      <c r="Q22" s="7"/>
    </row>
    <row r="23" spans="1:17" s="6" customFormat="1" ht="13" x14ac:dyDescent="0.3">
      <c r="A23" s="13" t="s">
        <v>37</v>
      </c>
      <c r="B23" s="13" t="str">
        <f t="shared" si="1"/>
        <v>0x000000000</v>
      </c>
      <c r="C23" s="14">
        <v>10</v>
      </c>
      <c r="D23" s="13" t="s">
        <v>25</v>
      </c>
      <c r="E23" s="14">
        <v>0</v>
      </c>
      <c r="F23" s="10"/>
      <c r="G23" s="10"/>
      <c r="H23" s="6">
        <v>0</v>
      </c>
      <c r="I23" s="12" t="str">
        <f t="shared" si="2"/>
        <v>{ 0x000000000, 10, "T", "mm", 0, "", "", 0 },</v>
      </c>
      <c r="J23" s="4"/>
      <c r="Q23" s="7"/>
    </row>
    <row r="24" spans="1:17" s="6" customFormat="1" ht="13" x14ac:dyDescent="0.3">
      <c r="A24" s="14">
        <v>1.25</v>
      </c>
      <c r="B24" s="13" t="str">
        <f t="shared" si="1"/>
        <v>0x007333333</v>
      </c>
      <c r="C24" s="14">
        <v>0</v>
      </c>
      <c r="D24" s="13" t="s">
        <v>25</v>
      </c>
      <c r="E24" s="14">
        <v>10</v>
      </c>
      <c r="F24" s="10" t="s">
        <v>38</v>
      </c>
      <c r="G24" s="10" t="s">
        <v>7</v>
      </c>
      <c r="H24" s="6">
        <v>0</v>
      </c>
      <c r="I24" s="12" t="str">
        <f t="shared" si="2"/>
        <v>{ 0x007333333, 0, "1.25", "mm", 10, ".79", ".031", 0 },</v>
      </c>
      <c r="J24" s="4"/>
      <c r="Q24" s="7"/>
    </row>
    <row r="25" spans="1:17" s="6" customFormat="1" ht="13" x14ac:dyDescent="0.3">
      <c r="A25" s="14">
        <v>1.75</v>
      </c>
      <c r="B25" s="13" t="str">
        <f t="shared" si="1"/>
        <v>0x005249249</v>
      </c>
      <c r="C25" s="14">
        <v>0</v>
      </c>
      <c r="D25" s="13" t="s">
        <v>25</v>
      </c>
      <c r="E25" s="14">
        <v>10</v>
      </c>
      <c r="F25" s="10" t="s">
        <v>12</v>
      </c>
      <c r="G25" s="10" t="s">
        <v>11</v>
      </c>
      <c r="H25" s="6">
        <v>0</v>
      </c>
      <c r="I25" s="12" t="str">
        <f t="shared" si="2"/>
        <v>{ 0x005249249, 0, "1.75", "mm", 10, "1.11", ".044", 0 },</v>
      </c>
      <c r="J25" s="4"/>
      <c r="Q25" s="7"/>
    </row>
    <row r="26" spans="1:17" s="6" customFormat="1" ht="13" x14ac:dyDescent="0.3">
      <c r="A26" s="14">
        <v>2</v>
      </c>
      <c r="B26" s="13" t="str">
        <f t="shared" si="1"/>
        <v>0x004800000</v>
      </c>
      <c r="C26" s="14">
        <v>0</v>
      </c>
      <c r="D26" s="13" t="s">
        <v>25</v>
      </c>
      <c r="E26" s="14">
        <v>10</v>
      </c>
      <c r="F26" s="10" t="s">
        <v>14</v>
      </c>
      <c r="G26" s="10" t="s">
        <v>13</v>
      </c>
      <c r="H26" s="6">
        <v>0</v>
      </c>
      <c r="I26" s="12" t="str">
        <f t="shared" si="2"/>
        <v>{ 0x004800000, 0, "2.00", "mm", 10, "1.26", ".050", 0 },</v>
      </c>
      <c r="J26" s="4"/>
      <c r="Q26" s="7"/>
    </row>
    <row r="27" spans="1:17" s="6" customFormat="1" ht="13" x14ac:dyDescent="0.3">
      <c r="A27" s="14">
        <v>0.5</v>
      </c>
      <c r="B27" s="13" t="str">
        <f t="shared" si="1"/>
        <v>0x012000000</v>
      </c>
      <c r="C27" s="14">
        <v>0</v>
      </c>
      <c r="D27" s="13" t="s">
        <v>25</v>
      </c>
      <c r="E27" s="14">
        <v>10</v>
      </c>
      <c r="F27" s="10" t="s">
        <v>39</v>
      </c>
      <c r="G27" s="10" t="s">
        <v>1</v>
      </c>
      <c r="H27" s="6">
        <v>0</v>
      </c>
      <c r="I27" s="12" t="str">
        <f t="shared" si="2"/>
        <v>{ 0x012000000, 0, "0.50", "mm", 10, ".34", ".013", 0 },</v>
      </c>
      <c r="J27" s="4"/>
      <c r="Q27" s="7"/>
    </row>
    <row r="28" spans="1:17" s="6" customFormat="1" ht="13" x14ac:dyDescent="0.3">
      <c r="A28" s="14">
        <v>0.75</v>
      </c>
      <c r="B28" s="13" t="str">
        <f t="shared" si="1"/>
        <v>0x00C000000</v>
      </c>
      <c r="C28" s="14">
        <v>0</v>
      </c>
      <c r="D28" s="13" t="s">
        <v>25</v>
      </c>
      <c r="E28" s="14">
        <v>10</v>
      </c>
      <c r="F28" s="10" t="s">
        <v>40</v>
      </c>
      <c r="G28" s="10" t="s">
        <v>3</v>
      </c>
      <c r="H28" s="6">
        <v>0</v>
      </c>
      <c r="I28" s="12" t="str">
        <f t="shared" si="2"/>
        <v>{ 0x00C000000, 0, "0.75", "mm", 10, ".50", ".020", 0 },</v>
      </c>
      <c r="J28" s="4"/>
      <c r="Q28" s="7"/>
    </row>
    <row r="29" spans="1:17" s="6" customFormat="1" ht="13" x14ac:dyDescent="0.3">
      <c r="A29" s="13" t="s">
        <v>24</v>
      </c>
      <c r="B29" s="13" t="str">
        <f t="shared" si="1"/>
        <v>0x000000000</v>
      </c>
      <c r="C29" s="14">
        <v>0</v>
      </c>
      <c r="D29" s="13" t="s">
        <v>36</v>
      </c>
      <c r="E29" s="14">
        <v>10</v>
      </c>
      <c r="F29" s="10"/>
      <c r="G29" s="10"/>
      <c r="H29" s="6">
        <v>0</v>
      </c>
      <c r="I29" s="12" t="str">
        <f t="shared" si="2"/>
        <v>{ 0x000000000, 0, "..", "up", 10, "", "", 0 },</v>
      </c>
      <c r="J29" s="4"/>
      <c r="Q29" s="7"/>
    </row>
    <row r="30" spans="1:17" s="6" customFormat="1" ht="13" x14ac:dyDescent="0.3">
      <c r="A30" s="13" t="s">
        <v>37</v>
      </c>
      <c r="B30" s="13" t="str">
        <f t="shared" si="1"/>
        <v>0x000000000</v>
      </c>
      <c r="C30" s="14">
        <v>30</v>
      </c>
      <c r="D30" s="13" t="s">
        <v>41</v>
      </c>
      <c r="E30" s="14">
        <v>0</v>
      </c>
      <c r="F30" s="10"/>
      <c r="G30" s="10"/>
      <c r="H30" s="6">
        <v>0</v>
      </c>
      <c r="I30" s="12" t="str">
        <f t="shared" si="2"/>
        <v>{ 0x000000000, 30, "T", "tpi", 0, "", "", 0 },</v>
      </c>
      <c r="J30" s="4"/>
      <c r="Q30" s="7"/>
    </row>
    <row r="31" spans="1:17" s="6" customFormat="1" ht="13" x14ac:dyDescent="0.3">
      <c r="A31" s="14">
        <v>27</v>
      </c>
      <c r="B31" s="13" t="str">
        <f t="shared" si="1"/>
        <v>0x000555555</v>
      </c>
      <c r="C31" s="14">
        <v>0</v>
      </c>
      <c r="D31" s="13" t="s">
        <v>41</v>
      </c>
      <c r="E31" s="14">
        <v>30</v>
      </c>
      <c r="F31" s="10"/>
      <c r="G31" s="10"/>
      <c r="H31" s="6">
        <v>0</v>
      </c>
      <c r="I31" s="12" t="str">
        <f t="shared" si="2"/>
        <v>{ 0x000555555, 0, "27.00", "tpi", 30, "", "", 0 },</v>
      </c>
      <c r="J31" s="4"/>
      <c r="Q31" s="7"/>
    </row>
    <row r="32" spans="1:17" s="6" customFormat="1" ht="13" x14ac:dyDescent="0.3">
      <c r="A32" s="14">
        <v>26</v>
      </c>
      <c r="B32" s="13" t="str">
        <f t="shared" si="1"/>
        <v>0x000589D89</v>
      </c>
      <c r="C32" s="14">
        <v>0</v>
      </c>
      <c r="D32" s="13" t="s">
        <v>41</v>
      </c>
      <c r="E32" s="14">
        <v>30</v>
      </c>
      <c r="F32" s="10"/>
      <c r="G32" s="10"/>
      <c r="H32" s="6">
        <v>0</v>
      </c>
      <c r="I32" s="12" t="str">
        <f t="shared" si="2"/>
        <v>{ 0x000589D89, 0, "26.00", "tpi", 30, "", "", 0 },</v>
      </c>
      <c r="J32" s="4"/>
      <c r="Q32" s="7"/>
    </row>
    <row r="33" spans="1:17" s="6" customFormat="1" ht="13" x14ac:dyDescent="0.3">
      <c r="A33" s="14">
        <v>24</v>
      </c>
      <c r="B33" s="13" t="str">
        <f t="shared" si="1"/>
        <v>0x000600000</v>
      </c>
      <c r="C33" s="14">
        <v>0</v>
      </c>
      <c r="D33" s="13" t="s">
        <v>41</v>
      </c>
      <c r="E33" s="14">
        <v>30</v>
      </c>
      <c r="F33" s="10"/>
      <c r="G33" s="10"/>
      <c r="H33" s="6">
        <v>0</v>
      </c>
      <c r="I33" s="12" t="str">
        <f t="shared" si="2"/>
        <v>{ 0x000600000, 0, "24.00", "tpi", 30, "", "", 0 },</v>
      </c>
      <c r="J33" s="4"/>
      <c r="Q33" s="7"/>
    </row>
    <row r="34" spans="1:17" s="6" customFormat="1" ht="13" x14ac:dyDescent="0.3">
      <c r="A34" s="14">
        <v>22</v>
      </c>
      <c r="B34" s="13" t="str">
        <f t="shared" si="1"/>
        <v>0x00068BA2E</v>
      </c>
      <c r="C34" s="14">
        <v>0</v>
      </c>
      <c r="D34" s="13" t="s">
        <v>41</v>
      </c>
      <c r="E34" s="14">
        <v>30</v>
      </c>
      <c r="F34" s="10"/>
      <c r="G34" s="10"/>
      <c r="H34" s="6">
        <v>0</v>
      </c>
      <c r="I34" s="12" t="str">
        <f t="shared" si="2"/>
        <v>{ 0x00068BA2E, 0, "22.00", "tpi", 30, "", "", 0 },</v>
      </c>
      <c r="J34" s="4"/>
      <c r="Q34" s="7"/>
    </row>
    <row r="35" spans="1:17" s="6" customFormat="1" ht="13" x14ac:dyDescent="0.3">
      <c r="A35" s="14">
        <v>20</v>
      </c>
      <c r="B35" s="13" t="str">
        <f t="shared" si="1"/>
        <v>0x000733333</v>
      </c>
      <c r="C35" s="14">
        <v>0</v>
      </c>
      <c r="D35" s="13" t="s">
        <v>41</v>
      </c>
      <c r="E35" s="14">
        <v>30</v>
      </c>
      <c r="F35" s="10"/>
      <c r="G35" s="10"/>
      <c r="H35" s="6">
        <v>0</v>
      </c>
      <c r="I35" s="12" t="str">
        <f t="shared" si="2"/>
        <v>{ 0x000733333, 0, "20.00", "tpi", 30, "", "", 0 },</v>
      </c>
      <c r="J35" s="4"/>
      <c r="Q35" s="7"/>
    </row>
    <row r="36" spans="1:17" s="6" customFormat="1" ht="13" x14ac:dyDescent="0.3">
      <c r="A36" s="14">
        <v>19</v>
      </c>
      <c r="B36" s="13" t="str">
        <f t="shared" si="1"/>
        <v>0x00079435E</v>
      </c>
      <c r="C36" s="14">
        <v>0</v>
      </c>
      <c r="D36" s="13" t="s">
        <v>41</v>
      </c>
      <c r="E36" s="14">
        <v>30</v>
      </c>
      <c r="F36" s="10"/>
      <c r="G36" s="10"/>
      <c r="H36" s="6">
        <v>0</v>
      </c>
      <c r="I36" s="12" t="str">
        <f t="shared" si="2"/>
        <v>{ 0x00079435E, 0, "19.00", "tpi", 30, "", "", 0 },</v>
      </c>
      <c r="J36" s="4"/>
      <c r="Q36" s="7"/>
    </row>
    <row r="37" spans="1:17" s="6" customFormat="1" ht="13" x14ac:dyDescent="0.3">
      <c r="A37" s="14">
        <v>18</v>
      </c>
      <c r="B37" s="13" t="str">
        <f t="shared" si="1"/>
        <v>0x000800000</v>
      </c>
      <c r="C37" s="14">
        <v>0</v>
      </c>
      <c r="D37" s="13" t="s">
        <v>41</v>
      </c>
      <c r="E37" s="14">
        <v>30</v>
      </c>
      <c r="F37" s="10"/>
      <c r="G37" s="10"/>
      <c r="H37" s="6">
        <v>0</v>
      </c>
      <c r="I37" s="12" t="str">
        <f t="shared" si="2"/>
        <v>{ 0x000800000, 0, "18.00", "tpi", 30, "", "", 0 },</v>
      </c>
      <c r="J37" s="4"/>
      <c r="Q37" s="7"/>
    </row>
    <row r="38" spans="1:17" s="6" customFormat="1" ht="13" x14ac:dyDescent="0.3">
      <c r="A38" s="14">
        <v>16</v>
      </c>
      <c r="B38" s="13" t="str">
        <f t="shared" si="1"/>
        <v>0x000900000</v>
      </c>
      <c r="C38" s="14">
        <v>0</v>
      </c>
      <c r="D38" s="13" t="s">
        <v>41</v>
      </c>
      <c r="E38" s="14">
        <v>30</v>
      </c>
      <c r="F38" s="10"/>
      <c r="G38" s="10"/>
      <c r="H38" s="6">
        <v>0</v>
      </c>
      <c r="I38" s="12" t="str">
        <f t="shared" si="2"/>
        <v>{ 0x000900000, 0, "16.00", "tpi", 30, "", "", 0 },</v>
      </c>
      <c r="J38" s="4"/>
      <c r="Q38" s="7"/>
    </row>
    <row r="39" spans="1:17" s="6" customFormat="1" ht="13" x14ac:dyDescent="0.3">
      <c r="A39" s="14">
        <v>14</v>
      </c>
      <c r="B39" s="13" t="str">
        <f t="shared" si="1"/>
        <v>0x000A49249</v>
      </c>
      <c r="C39" s="14">
        <v>0</v>
      </c>
      <c r="D39" s="13" t="s">
        <v>41</v>
      </c>
      <c r="E39" s="14">
        <v>30</v>
      </c>
      <c r="F39" s="10"/>
      <c r="G39" s="10"/>
      <c r="H39" s="6">
        <v>0</v>
      </c>
      <c r="I39" s="12" t="str">
        <f t="shared" si="2"/>
        <v>{ 0x000A49249, 0, "14.00", "tpi", 30, "", "", 0 },</v>
      </c>
      <c r="J39" s="4"/>
      <c r="Q39" s="7"/>
    </row>
    <row r="40" spans="1:17" s="6" customFormat="1" ht="13" x14ac:dyDescent="0.3">
      <c r="A40" s="14">
        <v>12</v>
      </c>
      <c r="B40" s="13" t="str">
        <f t="shared" si="1"/>
        <v>0x000C00000</v>
      </c>
      <c r="C40" s="14">
        <v>0</v>
      </c>
      <c r="D40" s="13" t="s">
        <v>41</v>
      </c>
      <c r="E40" s="14">
        <v>30</v>
      </c>
      <c r="F40" s="10"/>
      <c r="G40" s="10"/>
      <c r="H40" s="6">
        <v>0</v>
      </c>
      <c r="I40" s="12" t="str">
        <f t="shared" si="2"/>
        <v>{ 0x000C00000, 0, "12.00", "tpi", 30, "", "", 0 },</v>
      </c>
      <c r="J40" s="4"/>
      <c r="Q40" s="7"/>
    </row>
    <row r="41" spans="1:17" s="6" customFormat="1" ht="13" x14ac:dyDescent="0.3">
      <c r="A41" s="13" t="s">
        <v>24</v>
      </c>
      <c r="B41" s="13" t="str">
        <f t="shared" si="1"/>
        <v>0x000000000</v>
      </c>
      <c r="C41" s="14">
        <v>0</v>
      </c>
      <c r="D41" s="13" t="s">
        <v>36</v>
      </c>
      <c r="E41" s="14">
        <v>30</v>
      </c>
      <c r="F41" s="10"/>
      <c r="G41" s="10"/>
      <c r="H41" s="6">
        <v>0</v>
      </c>
      <c r="I41" s="12" t="str">
        <f t="shared" si="2"/>
        <v>{ 0x000000000, 0, "..", "up", 30, "", "", 0 },</v>
      </c>
      <c r="J41" s="4"/>
      <c r="Q41" s="7"/>
    </row>
    <row r="42" spans="1:17" s="6" customFormat="1" ht="13" x14ac:dyDescent="0.3">
      <c r="A42" s="9"/>
      <c r="C42" s="4"/>
      <c r="E42" s="4"/>
      <c r="F42" s="10"/>
      <c r="G42" s="10"/>
      <c r="H42" s="12"/>
      <c r="J42" s="4"/>
      <c r="Q42" s="7"/>
    </row>
    <row r="43" spans="1:17" ht="13" x14ac:dyDescent="0.3">
      <c r="A43" s="9"/>
      <c r="B43" s="6"/>
      <c r="C43" s="4"/>
      <c r="D43" s="6"/>
      <c r="E43" s="4"/>
      <c r="F43" s="6"/>
      <c r="G43" s="6"/>
      <c r="H43" s="6"/>
      <c r="I43" s="6"/>
    </row>
    <row r="44" spans="1:17" x14ac:dyDescent="0.25">
      <c r="E44"/>
      <c r="F44" s="6"/>
      <c r="G44" s="7"/>
    </row>
    <row r="45" spans="1:17" x14ac:dyDescent="0.25">
      <c r="E45"/>
      <c r="F45" s="6"/>
      <c r="G45" s="7"/>
    </row>
    <row r="46" spans="1:17" x14ac:dyDescent="0.25">
      <c r="E46"/>
      <c r="F46" s="6"/>
      <c r="G46" s="7"/>
    </row>
    <row r="47" spans="1:17" x14ac:dyDescent="0.25">
      <c r="E47"/>
      <c r="F47" s="6"/>
      <c r="G47" s="7"/>
    </row>
    <row r="48" spans="1:17" x14ac:dyDescent="0.25">
      <c r="E48"/>
    </row>
    <row r="49" spans="1:5" x14ac:dyDescent="0.25">
      <c r="E49"/>
    </row>
    <row r="50" spans="1:5" x14ac:dyDescent="0.25">
      <c r="E50"/>
    </row>
    <row r="51" spans="1:5" x14ac:dyDescent="0.25">
      <c r="E51"/>
    </row>
    <row r="52" spans="1:5" x14ac:dyDescent="0.25">
      <c r="E52"/>
    </row>
    <row r="53" spans="1:5" x14ac:dyDescent="0.25">
      <c r="E53"/>
    </row>
    <row r="54" spans="1:5" x14ac:dyDescent="0.25">
      <c r="E54"/>
    </row>
    <row r="55" spans="1:5" x14ac:dyDescent="0.25">
      <c r="E55"/>
    </row>
    <row r="56" spans="1:5" x14ac:dyDescent="0.25">
      <c r="E56"/>
    </row>
    <row r="57" spans="1:5" x14ac:dyDescent="0.25">
      <c r="E57"/>
    </row>
    <row r="58" spans="1:5" x14ac:dyDescent="0.25">
      <c r="E58"/>
    </row>
    <row r="59" spans="1:5" ht="13" x14ac:dyDescent="0.3">
      <c r="A59" s="4"/>
      <c r="E59"/>
    </row>
    <row r="60" spans="1:5" ht="13" x14ac:dyDescent="0.3">
      <c r="A60" s="4"/>
      <c r="E60"/>
    </row>
    <row r="61" spans="1:5" ht="13" x14ac:dyDescent="0.3">
      <c r="A61" s="4"/>
      <c r="E61"/>
    </row>
    <row r="62" spans="1:5" ht="13" x14ac:dyDescent="0.3">
      <c r="A62" s="4"/>
      <c r="E62"/>
    </row>
    <row r="63" spans="1:5" ht="13" x14ac:dyDescent="0.3">
      <c r="A63" s="4"/>
      <c r="E63"/>
    </row>
    <row r="64" spans="1:5" ht="13" x14ac:dyDescent="0.3">
      <c r="A64" s="4"/>
      <c r="E64"/>
    </row>
    <row r="65" spans="1:5" ht="13" x14ac:dyDescent="0.3">
      <c r="A65" s="4"/>
      <c r="E65"/>
    </row>
    <row r="66" spans="1:5" ht="13" x14ac:dyDescent="0.3">
      <c r="A66" s="4"/>
      <c r="E66"/>
    </row>
    <row r="67" spans="1:5" ht="13" x14ac:dyDescent="0.3">
      <c r="A67" s="4"/>
      <c r="E67"/>
    </row>
    <row r="68" spans="1:5" ht="13" x14ac:dyDescent="0.3">
      <c r="A68" s="4"/>
      <c r="E68"/>
    </row>
    <row r="69" spans="1:5" ht="13" x14ac:dyDescent="0.3">
      <c r="A69" s="4"/>
      <c r="E69"/>
    </row>
    <row r="70" spans="1:5" ht="13" x14ac:dyDescent="0.3">
      <c r="A70" s="4"/>
      <c r="E70"/>
    </row>
    <row r="71" spans="1:5" ht="13" x14ac:dyDescent="0.3">
      <c r="A71" s="4"/>
      <c r="E71"/>
    </row>
    <row r="72" spans="1:5" ht="13" x14ac:dyDescent="0.3">
      <c r="A72" s="4"/>
      <c r="E72"/>
    </row>
    <row r="73" spans="1:5" ht="13" x14ac:dyDescent="0.3">
      <c r="A73" s="4"/>
      <c r="E73"/>
    </row>
    <row r="74" spans="1:5" ht="13" x14ac:dyDescent="0.3">
      <c r="A74" s="4"/>
      <c r="E74"/>
    </row>
    <row r="75" spans="1:5" ht="13" x14ac:dyDescent="0.3">
      <c r="A75" s="4"/>
      <c r="E75"/>
    </row>
    <row r="76" spans="1:5" ht="13" x14ac:dyDescent="0.3">
      <c r="A76" s="4"/>
      <c r="E76"/>
    </row>
    <row r="77" spans="1:5" ht="13" x14ac:dyDescent="0.3">
      <c r="A77" s="4"/>
      <c r="E77"/>
    </row>
    <row r="78" spans="1:5" ht="13" x14ac:dyDescent="0.3">
      <c r="A78" s="4"/>
      <c r="E78"/>
    </row>
    <row r="79" spans="1:5" ht="13" x14ac:dyDescent="0.3">
      <c r="A79" s="4"/>
      <c r="E79"/>
    </row>
    <row r="80" spans="1:5" ht="13" x14ac:dyDescent="0.3">
      <c r="A80" s="4"/>
      <c r="E80"/>
    </row>
    <row r="81" spans="1:5" ht="13" x14ac:dyDescent="0.3">
      <c r="A81" s="4"/>
      <c r="E81"/>
    </row>
    <row r="82" spans="1:5" ht="13" x14ac:dyDescent="0.3">
      <c r="A82" s="4"/>
      <c r="E82"/>
    </row>
    <row r="83" spans="1:5" ht="13" x14ac:dyDescent="0.3">
      <c r="A83" s="4"/>
      <c r="E83"/>
    </row>
    <row r="84" spans="1:5" ht="13" x14ac:dyDescent="0.3">
      <c r="A84" s="4"/>
      <c r="E84"/>
    </row>
    <row r="85" spans="1:5" ht="13" x14ac:dyDescent="0.3">
      <c r="A85" s="4"/>
      <c r="E85"/>
    </row>
    <row r="86" spans="1:5" ht="13" x14ac:dyDescent="0.3">
      <c r="A86" s="4"/>
      <c r="E86"/>
    </row>
    <row r="87" spans="1:5" ht="13" x14ac:dyDescent="0.3">
      <c r="A87" s="4"/>
      <c r="E87"/>
    </row>
    <row r="88" spans="1:5" ht="13" x14ac:dyDescent="0.3">
      <c r="A88" s="4"/>
      <c r="E88"/>
    </row>
    <row r="89" spans="1:5" x14ac:dyDescent="0.25">
      <c r="E89"/>
    </row>
    <row r="90" spans="1:5" x14ac:dyDescent="0.25">
      <c r="E90"/>
    </row>
    <row r="91" spans="1:5" x14ac:dyDescent="0.25">
      <c r="E91"/>
    </row>
    <row r="92" spans="1:5" x14ac:dyDescent="0.25">
      <c r="E92"/>
    </row>
    <row r="93" spans="1:5" x14ac:dyDescent="0.25">
      <c r="E93"/>
    </row>
    <row r="94" spans="1:5" x14ac:dyDescent="0.25">
      <c r="E94"/>
    </row>
    <row r="95" spans="1:5" x14ac:dyDescent="0.25">
      <c r="E95"/>
    </row>
    <row r="96" spans="1:5" x14ac:dyDescent="0.25">
      <c r="E96"/>
    </row>
    <row r="97" spans="5:5" x14ac:dyDescent="0.25">
      <c r="E97"/>
    </row>
    <row r="98" spans="5:5" x14ac:dyDescent="0.25">
      <c r="E98"/>
    </row>
    <row r="99" spans="5:5" x14ac:dyDescent="0.25">
      <c r="E99"/>
    </row>
    <row r="100" spans="5:5" x14ac:dyDescent="0.25">
      <c r="E100"/>
    </row>
    <row r="101" spans="5:5" x14ac:dyDescent="0.25">
      <c r="E101"/>
    </row>
    <row r="102" spans="5:5" x14ac:dyDescent="0.25">
      <c r="E102"/>
    </row>
    <row r="103" spans="5:5" x14ac:dyDescent="0.25">
      <c r="E103"/>
    </row>
    <row r="104" spans="5:5" x14ac:dyDescent="0.25">
      <c r="E104"/>
    </row>
    <row r="105" spans="5:5" x14ac:dyDescent="0.25">
      <c r="E105"/>
    </row>
    <row r="106" spans="5:5" x14ac:dyDescent="0.25">
      <c r="E106"/>
    </row>
    <row r="107" spans="5:5" x14ac:dyDescent="0.25">
      <c r="E107"/>
    </row>
    <row r="108" spans="5:5" x14ac:dyDescent="0.25">
      <c r="E108"/>
    </row>
    <row r="109" spans="5:5" x14ac:dyDescent="0.25">
      <c r="E109"/>
    </row>
    <row r="110" spans="5:5" x14ac:dyDescent="0.25">
      <c r="E110"/>
    </row>
    <row r="111" spans="5:5" x14ac:dyDescent="0.25">
      <c r="E111"/>
    </row>
    <row r="112" spans="5:5" x14ac:dyDescent="0.25">
      <c r="E112"/>
    </row>
    <row r="113" spans="5:5" x14ac:dyDescent="0.25">
      <c r="E113"/>
    </row>
    <row r="114" spans="5:5" x14ac:dyDescent="0.25">
      <c r="E114"/>
    </row>
    <row r="115" spans="5:5" x14ac:dyDescent="0.25">
      <c r="E115"/>
    </row>
    <row r="116" spans="5:5" x14ac:dyDescent="0.25">
      <c r="E116"/>
    </row>
    <row r="117" spans="5:5" x14ac:dyDescent="0.25">
      <c r="E117"/>
    </row>
    <row r="118" spans="5:5" x14ac:dyDescent="0.25">
      <c r="E118"/>
    </row>
    <row r="119" spans="5:5" x14ac:dyDescent="0.25">
      <c r="E119"/>
    </row>
    <row r="120" spans="5:5" x14ac:dyDescent="0.25">
      <c r="E120"/>
    </row>
    <row r="121" spans="5:5" x14ac:dyDescent="0.25">
      <c r="E121"/>
    </row>
    <row r="122" spans="5:5" x14ac:dyDescent="0.25">
      <c r="E122"/>
    </row>
    <row r="123" spans="5:5" x14ac:dyDescent="0.25">
      <c r="E123"/>
    </row>
    <row r="124" spans="5:5" x14ac:dyDescent="0.25">
      <c r="E124"/>
    </row>
    <row r="125" spans="5:5" x14ac:dyDescent="0.25">
      <c r="E125"/>
    </row>
    <row r="126" spans="5:5" x14ac:dyDescent="0.25">
      <c r="E126"/>
    </row>
    <row r="127" spans="5:5" x14ac:dyDescent="0.25">
      <c r="E127"/>
    </row>
    <row r="128" spans="5:5" x14ac:dyDescent="0.25">
      <c r="E128"/>
    </row>
    <row r="129" spans="5:5" x14ac:dyDescent="0.25">
      <c r="E129"/>
    </row>
    <row r="130" spans="5:5" x14ac:dyDescent="0.25">
      <c r="E130"/>
    </row>
    <row r="131" spans="5:5" x14ac:dyDescent="0.25">
      <c r="E131"/>
    </row>
    <row r="132" spans="5:5" x14ac:dyDescent="0.25">
      <c r="E132"/>
    </row>
    <row r="133" spans="5:5" x14ac:dyDescent="0.25">
      <c r="E133"/>
    </row>
    <row r="134" spans="5:5" x14ac:dyDescent="0.25">
      <c r="E134"/>
    </row>
    <row r="135" spans="5:5" x14ac:dyDescent="0.25">
      <c r="E135"/>
    </row>
    <row r="136" spans="5:5" x14ac:dyDescent="0.25">
      <c r="E136"/>
    </row>
    <row r="137" spans="5:5" x14ac:dyDescent="0.25">
      <c r="E137"/>
    </row>
    <row r="138" spans="5:5" x14ac:dyDescent="0.25">
      <c r="E138"/>
    </row>
    <row r="139" spans="5:5" x14ac:dyDescent="0.25">
      <c r="E139"/>
    </row>
    <row r="140" spans="5:5" x14ac:dyDescent="0.25">
      <c r="E140"/>
    </row>
    <row r="141" spans="5:5" x14ac:dyDescent="0.25">
      <c r="E141"/>
    </row>
    <row r="142" spans="5:5" x14ac:dyDescent="0.25">
      <c r="E142"/>
    </row>
    <row r="143" spans="5:5" x14ac:dyDescent="0.25">
      <c r="E143"/>
    </row>
    <row r="144" spans="5:5" x14ac:dyDescent="0.25">
      <c r="E144"/>
    </row>
    <row r="145" spans="5:5" x14ac:dyDescent="0.25">
      <c r="E145"/>
    </row>
    <row r="146" spans="5:5" x14ac:dyDescent="0.25">
      <c r="E146"/>
    </row>
    <row r="147" spans="5:5" x14ac:dyDescent="0.25">
      <c r="E147"/>
    </row>
    <row r="148" spans="5:5" x14ac:dyDescent="0.25">
      <c r="E148"/>
    </row>
    <row r="149" spans="5:5" x14ac:dyDescent="0.25">
      <c r="E149"/>
    </row>
    <row r="150" spans="5:5" x14ac:dyDescent="0.25">
      <c r="E150"/>
    </row>
    <row r="151" spans="5:5" x14ac:dyDescent="0.25">
      <c r="E151"/>
    </row>
    <row r="152" spans="5:5" x14ac:dyDescent="0.25">
      <c r="E152"/>
    </row>
    <row r="153" spans="5:5" x14ac:dyDescent="0.25">
      <c r="E153"/>
    </row>
    <row r="154" spans="5:5" x14ac:dyDescent="0.25">
      <c r="E154"/>
    </row>
    <row r="155" spans="5:5" x14ac:dyDescent="0.25">
      <c r="E155"/>
    </row>
    <row r="156" spans="5:5" x14ac:dyDescent="0.25">
      <c r="E156"/>
    </row>
    <row r="157" spans="5:5" x14ac:dyDescent="0.25">
      <c r="E157"/>
    </row>
    <row r="158" spans="5:5" x14ac:dyDescent="0.25">
      <c r="E158"/>
    </row>
    <row r="159" spans="5:5" x14ac:dyDescent="0.25">
      <c r="E159"/>
    </row>
    <row r="160" spans="5:5" x14ac:dyDescent="0.25">
      <c r="E160"/>
    </row>
    <row r="161" spans="5:5" x14ac:dyDescent="0.25">
      <c r="E161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scale="83" orientation="portrait" useFirstPageNumber="1" horizontalDpi="300" verticalDpi="300" r:id="rId1"/>
  <headerFooter alignWithMargins="0">
    <oddHeader>&amp;C&amp;A</oddHeader>
    <oddFooter>&amp;CPage &amp;P</oddFooter>
  </headerFooter>
  <ignoredErrors>
    <ignoredError sqref="F26" twoDigitTextYear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workbookViewId="0">
      <selection activeCell="C10" sqref="C10"/>
    </sheetView>
  </sheetViews>
  <sheetFormatPr defaultRowHeight="12.5" x14ac:dyDescent="0.25"/>
  <cols>
    <col min="1" max="1" width="14.453125" bestFit="1" customWidth="1"/>
    <col min="2" max="2" width="4.81640625" bestFit="1" customWidth="1"/>
    <col min="3" max="3" width="6.81640625" customWidth="1"/>
    <col min="4" max="4" width="7.36328125" customWidth="1"/>
    <col min="5" max="5" width="11.36328125" bestFit="1" customWidth="1"/>
    <col min="6" max="6" width="9.90625" customWidth="1"/>
    <col min="7" max="7" width="12.6328125" customWidth="1"/>
    <col min="9" max="9" width="12.36328125" customWidth="1"/>
    <col min="13" max="13" width="9.6328125" customWidth="1"/>
  </cols>
  <sheetData>
    <row r="1" spans="1:13" ht="13" x14ac:dyDescent="0.3">
      <c r="A1" s="6" t="s">
        <v>107</v>
      </c>
      <c r="B1" s="6">
        <f>0.65*B3</f>
        <v>1.3</v>
      </c>
      <c r="C1" s="6"/>
      <c r="F1" s="18"/>
      <c r="G1" s="19"/>
      <c r="L1" s="4">
        <v>24</v>
      </c>
      <c r="M1" s="8">
        <f>_xlfn.BITLSHIFT(1,L1)</f>
        <v>16777216</v>
      </c>
    </row>
    <row r="2" spans="1:13" x14ac:dyDescent="0.25">
      <c r="A2" s="6" t="s">
        <v>108</v>
      </c>
      <c r="B2" s="6">
        <v>10</v>
      </c>
      <c r="C2" s="6"/>
      <c r="D2" s="6"/>
      <c r="E2" s="21"/>
      <c r="F2" s="6"/>
      <c r="G2" s="6"/>
      <c r="L2" s="6"/>
      <c r="M2" s="6"/>
    </row>
    <row r="3" spans="1:13" ht="13" x14ac:dyDescent="0.3">
      <c r="A3" s="6" t="s">
        <v>109</v>
      </c>
      <c r="B3" s="6">
        <v>2</v>
      </c>
      <c r="C3" s="6"/>
      <c r="D3" s="6"/>
      <c r="E3" s="21"/>
      <c r="F3" s="6"/>
      <c r="G3" s="6"/>
      <c r="L3" s="1"/>
      <c r="M3" s="6"/>
    </row>
    <row r="4" spans="1:13" x14ac:dyDescent="0.25">
      <c r="A4" s="6" t="s">
        <v>102</v>
      </c>
      <c r="B4" s="6">
        <v>60</v>
      </c>
      <c r="C4" s="22">
        <f>TAN(RADIANS(B4/2))</f>
        <v>0.57735026918962573</v>
      </c>
      <c r="D4" s="6"/>
      <c r="F4" s="6"/>
      <c r="G4" s="6"/>
      <c r="L4" s="16"/>
      <c r="M4" s="16"/>
    </row>
    <row r="5" spans="1:13" x14ac:dyDescent="0.25">
      <c r="A5" s="6" t="s">
        <v>103</v>
      </c>
      <c r="B5" s="6">
        <v>5</v>
      </c>
      <c r="C5" s="22">
        <f>TAN(RADIANS(B4/2-B5))</f>
        <v>0.46630765815499858</v>
      </c>
      <c r="D5" s="6"/>
      <c r="E5" s="6"/>
      <c r="F5" s="6"/>
      <c r="G5" s="6"/>
      <c r="L5" s="16"/>
      <c r="M5" s="16"/>
    </row>
    <row r="6" spans="1:13" ht="13" x14ac:dyDescent="0.25">
      <c r="A6" s="6" t="s">
        <v>104</v>
      </c>
      <c r="B6" s="18">
        <f>(B1-C10)*C4</f>
        <v>0.61352331800588378</v>
      </c>
      <c r="C6" s="6"/>
      <c r="D6" s="6"/>
      <c r="E6" s="6"/>
      <c r="F6" s="6"/>
      <c r="G6" s="6"/>
      <c r="L6" s="17"/>
      <c r="M6" s="17"/>
    </row>
    <row r="7" spans="1:13" x14ac:dyDescent="0.25">
      <c r="A7" s="21" t="s">
        <v>45</v>
      </c>
      <c r="B7" s="6">
        <v>1800</v>
      </c>
      <c r="G7" s="6"/>
      <c r="L7" s="11"/>
      <c r="M7" s="11"/>
    </row>
    <row r="8" spans="1:13" x14ac:dyDescent="0.25">
      <c r="G8" s="6"/>
      <c r="L8" s="11"/>
      <c r="M8" s="11"/>
    </row>
    <row r="9" spans="1:13" ht="5.5" customHeight="1" x14ac:dyDescent="0.3">
      <c r="A9" s="6" t="s">
        <v>105</v>
      </c>
      <c r="B9" s="6"/>
      <c r="C9" s="25" t="s">
        <v>113</v>
      </c>
      <c r="D9" s="16" t="s">
        <v>112</v>
      </c>
      <c r="E9" s="16" t="s">
        <v>110</v>
      </c>
      <c r="F9" s="23" t="s">
        <v>106</v>
      </c>
      <c r="G9" s="24"/>
      <c r="H9" s="11"/>
      <c r="I9" s="16" t="s">
        <v>111</v>
      </c>
      <c r="L9" s="14"/>
      <c r="M9" s="13"/>
    </row>
    <row r="10" spans="1:13" ht="13" x14ac:dyDescent="0.3">
      <c r="A10" s="6">
        <v>1</v>
      </c>
      <c r="B10" s="6">
        <v>0.3</v>
      </c>
      <c r="C10" s="18">
        <f t="shared" ref="C10:C17" si="0">$B$1*SQRT(B10)/SQRT($B$2-1)</f>
        <v>0.23734644158557197</v>
      </c>
      <c r="D10" s="19">
        <f>C10/25.4</f>
        <v>9.344348093920157E-3</v>
      </c>
      <c r="E10" s="6">
        <v>0</v>
      </c>
      <c r="F10" s="6">
        <f t="shared" ref="F10:F17" si="1">$B$7/$B$3*E10</f>
        <v>0</v>
      </c>
      <c r="G10" s="20"/>
      <c r="H10" s="22">
        <f>C10/SIN(RADIANS(60))</f>
        <v>0.27406406388125953</v>
      </c>
      <c r="I10" s="22">
        <f>H10*C10/2</f>
        <v>3.2524065164348914E-2</v>
      </c>
      <c r="L10" s="14"/>
      <c r="M10" s="13"/>
    </row>
    <row r="11" spans="1:13" ht="13" x14ac:dyDescent="0.3">
      <c r="A11" s="6">
        <v>2</v>
      </c>
      <c r="B11" s="6">
        <v>1</v>
      </c>
      <c r="C11" s="18">
        <f t="shared" si="0"/>
        <v>0.43333333333333335</v>
      </c>
      <c r="D11" s="19">
        <f>C11/25.4</f>
        <v>1.7060367454068245E-2</v>
      </c>
      <c r="E11" s="19">
        <f t="shared" ref="E11:E17" si="2">$B$6-($B$1-C11)*$C$5</f>
        <v>0.20939001427155168</v>
      </c>
      <c r="F11" s="20">
        <f t="shared" si="1"/>
        <v>188.4510128443965</v>
      </c>
      <c r="G11" s="20"/>
      <c r="H11" s="22">
        <f>C11/SIN(RADIANS(60))</f>
        <v>0.50037023329767572</v>
      </c>
      <c r="I11" s="22">
        <f t="shared" ref="I11:I27" si="3">0.5*(H11*H11-H10*H10)*TAN(RADIANS(60))</f>
        <v>0.15177897076696162</v>
      </c>
      <c r="L11" s="14"/>
      <c r="M11" s="13"/>
    </row>
    <row r="12" spans="1:13" ht="13" x14ac:dyDescent="0.3">
      <c r="A12" s="6">
        <v>3</v>
      </c>
      <c r="B12" s="6">
        <v>2</v>
      </c>
      <c r="C12" s="18">
        <f>$B$1*SQRT(B12)/SQRT($B$2-1)</f>
        <v>0.61282587702834124</v>
      </c>
      <c r="D12" s="19">
        <f t="shared" ref="D12:D27" si="4">C12/25.4</f>
        <v>2.4127003032611862E-2</v>
      </c>
      <c r="E12" s="19">
        <f t="shared" si="2"/>
        <v>0.29308876197825456</v>
      </c>
      <c r="F12" s="20">
        <f t="shared" si="1"/>
        <v>263.77988578042908</v>
      </c>
      <c r="G12" s="20"/>
      <c r="H12" s="22">
        <f t="shared" ref="H12:H27" si="5">C12/SIN(RADIANS(60))</f>
        <v>0.70763037013736263</v>
      </c>
      <c r="I12" s="22">
        <f t="shared" si="3"/>
        <v>0.21682710109565942</v>
      </c>
      <c r="L12" s="14"/>
      <c r="M12" s="13"/>
    </row>
    <row r="13" spans="1:13" x14ac:dyDescent="0.25">
      <c r="A13" s="6">
        <v>4</v>
      </c>
      <c r="B13" s="6">
        <v>3</v>
      </c>
      <c r="C13" s="18">
        <f t="shared" si="0"/>
        <v>0.75055534994651341</v>
      </c>
      <c r="D13" s="19">
        <f t="shared" si="4"/>
        <v>2.9549423226240688E-2</v>
      </c>
      <c r="E13" s="19">
        <f t="shared" si="2"/>
        <v>0.3573130699536497</v>
      </c>
      <c r="F13" s="20">
        <f t="shared" si="1"/>
        <v>321.58176295828474</v>
      </c>
      <c r="G13" s="20"/>
      <c r="H13" s="22">
        <f t="shared" si="5"/>
        <v>0.86666666666666659</v>
      </c>
      <c r="I13" s="22">
        <f t="shared" si="3"/>
        <v>0.21682710109565917</v>
      </c>
    </row>
    <row r="14" spans="1:13" x14ac:dyDescent="0.25">
      <c r="A14" s="6">
        <v>5</v>
      </c>
      <c r="B14" s="6">
        <v>4</v>
      </c>
      <c r="C14" s="18">
        <f t="shared" si="0"/>
        <v>0.8666666666666667</v>
      </c>
      <c r="D14" s="19">
        <f t="shared" si="4"/>
        <v>3.4120734908136489E-2</v>
      </c>
      <c r="E14" s="19">
        <f t="shared" si="2"/>
        <v>0.41145666613871773</v>
      </c>
      <c r="F14" s="20">
        <f t="shared" si="1"/>
        <v>370.31099952484595</v>
      </c>
      <c r="G14" s="20"/>
      <c r="H14" s="22">
        <f t="shared" si="5"/>
        <v>1.0007404665953514</v>
      </c>
      <c r="I14" s="22">
        <f t="shared" si="3"/>
        <v>0.21682710109565967</v>
      </c>
    </row>
    <row r="15" spans="1:13" x14ac:dyDescent="0.25">
      <c r="A15" s="6">
        <v>6</v>
      </c>
      <c r="B15" s="6">
        <v>5</v>
      </c>
      <c r="C15" s="18">
        <f t="shared" si="0"/>
        <v>0.96896279024990895</v>
      </c>
      <c r="D15" s="19">
        <f t="shared" si="4"/>
        <v>3.8148141348421614E-2</v>
      </c>
      <c r="E15" s="19">
        <f t="shared" si="2"/>
        <v>0.45915813196515376</v>
      </c>
      <c r="F15" s="20">
        <f t="shared" si="1"/>
        <v>413.24231876863837</v>
      </c>
      <c r="G15" s="20"/>
      <c r="H15" s="22">
        <f t="shared" si="5"/>
        <v>1.1188618555710317</v>
      </c>
      <c r="I15" s="22">
        <f t="shared" si="3"/>
        <v>0.21682710109565956</v>
      </c>
    </row>
    <row r="16" spans="1:13" x14ac:dyDescent="0.25">
      <c r="A16" s="6">
        <v>7</v>
      </c>
      <c r="B16" s="6">
        <v>6</v>
      </c>
      <c r="C16" s="18">
        <f t="shared" si="0"/>
        <v>1.0614455552060438</v>
      </c>
      <c r="D16" s="19">
        <f t="shared" si="4"/>
        <v>4.1789195086852117E-2</v>
      </c>
      <c r="E16" s="19">
        <f t="shared" si="2"/>
        <v>0.50228355351154819</v>
      </c>
      <c r="F16" s="20">
        <f t="shared" si="1"/>
        <v>452.05519816039339</v>
      </c>
      <c r="G16" s="6"/>
      <c r="H16" s="22">
        <f t="shared" si="5"/>
        <v>1.2256517540566825</v>
      </c>
      <c r="I16" s="22">
        <f t="shared" si="3"/>
        <v>0.21682710109565936</v>
      </c>
    </row>
    <row r="17" spans="1:9" x14ac:dyDescent="0.25">
      <c r="A17" s="6">
        <v>8</v>
      </c>
      <c r="B17" s="6">
        <v>7</v>
      </c>
      <c r="C17" s="18">
        <f t="shared" si="0"/>
        <v>1.146492234794656</v>
      </c>
      <c r="D17" s="19">
        <f t="shared" si="4"/>
        <v>4.513748955884473E-2</v>
      </c>
      <c r="E17" s="19">
        <f t="shared" si="2"/>
        <v>0.54194147150437244</v>
      </c>
      <c r="F17" s="20">
        <f t="shared" si="1"/>
        <v>487.7473243539352</v>
      </c>
      <c r="H17" s="22">
        <f t="shared" si="5"/>
        <v>1.3238552007650206</v>
      </c>
      <c r="I17" s="22">
        <f t="shared" si="3"/>
        <v>0.21682710109565936</v>
      </c>
    </row>
    <row r="18" spans="1:9" x14ac:dyDescent="0.25">
      <c r="A18" s="6">
        <v>9</v>
      </c>
      <c r="B18" s="6">
        <v>8</v>
      </c>
      <c r="C18" s="18">
        <f t="shared" ref="C18:C27" si="6">$B$1*SQRT(B18)/SQRT($B$2-1)</f>
        <v>1.2256517540566825</v>
      </c>
      <c r="D18" s="19">
        <f t="shared" si="4"/>
        <v>4.8254006065223724E-2</v>
      </c>
      <c r="E18" s="19">
        <f t="shared" ref="E18:E20" si="7">$B$6-($B$1-C18)*$C$5</f>
        <v>0.57885416155212344</v>
      </c>
      <c r="F18" s="20">
        <f t="shared" ref="F18:F27" si="8">$B$7/$B$3*E18</f>
        <v>520.96874539691112</v>
      </c>
      <c r="H18" s="22">
        <f t="shared" si="5"/>
        <v>1.4152607402747253</v>
      </c>
      <c r="I18" s="22">
        <f t="shared" si="3"/>
        <v>0.21682710109565936</v>
      </c>
    </row>
    <row r="19" spans="1:9" x14ac:dyDescent="0.25">
      <c r="A19" s="6">
        <v>10</v>
      </c>
      <c r="B19" s="6">
        <v>9</v>
      </c>
      <c r="C19" s="18">
        <f t="shared" si="6"/>
        <v>1.3</v>
      </c>
      <c r="D19" s="19">
        <f t="shared" si="4"/>
        <v>5.1181102362204731E-2</v>
      </c>
      <c r="E19" s="19">
        <f t="shared" si="7"/>
        <v>0.61352331800588378</v>
      </c>
      <c r="F19" s="20">
        <f t="shared" si="8"/>
        <v>552.17098620529543</v>
      </c>
      <c r="H19" s="22">
        <f t="shared" si="5"/>
        <v>1.501110699893027</v>
      </c>
      <c r="I19" s="22">
        <f t="shared" si="3"/>
        <v>0.21682710109565917</v>
      </c>
    </row>
    <row r="20" spans="1:9" x14ac:dyDescent="0.25">
      <c r="A20" s="6">
        <v>11</v>
      </c>
      <c r="B20" s="6">
        <v>10</v>
      </c>
      <c r="C20" s="18">
        <f t="shared" si="6"/>
        <v>1.3703203194062981</v>
      </c>
      <c r="D20" s="19">
        <f t="shared" si="4"/>
        <v>5.3949618874263708E-2</v>
      </c>
      <c r="E20" s="19">
        <f t="shared" si="7"/>
        <v>0.64631422146894613</v>
      </c>
      <c r="F20" s="20">
        <f t="shared" si="8"/>
        <v>581.68279932205155</v>
      </c>
      <c r="H20" s="22">
        <f t="shared" si="5"/>
        <v>1.5823096105704804</v>
      </c>
      <c r="I20" s="22">
        <f t="shared" si="3"/>
        <v>0.21682710109566072</v>
      </c>
    </row>
    <row r="21" spans="1:9" x14ac:dyDescent="0.25">
      <c r="A21" s="6">
        <v>12</v>
      </c>
      <c r="B21" s="6">
        <v>11</v>
      </c>
      <c r="C21" s="18">
        <f t="shared" si="6"/>
        <v>1.4372040758206734</v>
      </c>
      <c r="D21" s="19">
        <f t="shared" si="4"/>
        <v>5.6582837630735176E-2</v>
      </c>
      <c r="E21" s="19">
        <f t="shared" ref="E21:E23" si="9">$B$6-($B$1-C21)*$C$5</f>
        <v>0.6775026292911428</v>
      </c>
      <c r="F21" s="20">
        <f t="shared" si="8"/>
        <v>609.75236636202851</v>
      </c>
      <c r="H21" s="22">
        <f t="shared" si="5"/>
        <v>1.6595403201109864</v>
      </c>
      <c r="I21" s="22">
        <f t="shared" si="3"/>
        <v>0.21682710109565881</v>
      </c>
    </row>
    <row r="22" spans="1:9" x14ac:dyDescent="0.25">
      <c r="A22" s="6">
        <v>13</v>
      </c>
      <c r="B22" s="6">
        <v>12</v>
      </c>
      <c r="C22" s="18">
        <f t="shared" si="6"/>
        <v>1.5011106998930268</v>
      </c>
      <c r="D22" s="19">
        <f t="shared" si="4"/>
        <v>5.9098846452481375E-2</v>
      </c>
      <c r="E22" s="19">
        <f t="shared" si="9"/>
        <v>0.70730277750291382</v>
      </c>
      <c r="F22" s="20">
        <f t="shared" si="8"/>
        <v>636.57249975262243</v>
      </c>
      <c r="H22" s="22">
        <f t="shared" si="5"/>
        <v>1.7333333333333332</v>
      </c>
      <c r="I22" s="22">
        <f t="shared" si="3"/>
        <v>0.21682710109565803</v>
      </c>
    </row>
    <row r="23" spans="1:9" x14ac:dyDescent="0.25">
      <c r="A23" s="6">
        <v>14</v>
      </c>
      <c r="B23" s="6">
        <v>13</v>
      </c>
      <c r="C23" s="18">
        <f t="shared" si="6"/>
        <v>1.5624055527010621</v>
      </c>
      <c r="D23" s="19">
        <f t="shared" si="4"/>
        <v>6.1512029633900088E-2</v>
      </c>
      <c r="E23" s="19">
        <f t="shared" si="9"/>
        <v>0.73588503677278405</v>
      </c>
      <c r="F23" s="20">
        <f t="shared" si="8"/>
        <v>662.29653309550565</v>
      </c>
      <c r="H23" s="22">
        <f t="shared" si="5"/>
        <v>1.8041105328706486</v>
      </c>
      <c r="I23" s="22">
        <f t="shared" si="3"/>
        <v>0.21682710109566072</v>
      </c>
    </row>
    <row r="24" spans="1:9" x14ac:dyDescent="0.25">
      <c r="A24" s="6">
        <v>15</v>
      </c>
      <c r="B24" s="6">
        <v>14</v>
      </c>
      <c r="C24" s="18">
        <f t="shared" si="6"/>
        <v>1.6213848676020415</v>
      </c>
      <c r="D24" s="19">
        <f t="shared" si="4"/>
        <v>6.3834049905592188E-2</v>
      </c>
      <c r="E24" s="19">
        <f t="shared" ref="E24:E27" si="10">$B$6-($B$1-C24)*$C$5</f>
        <v>0.76338754298384603</v>
      </c>
      <c r="F24" s="20">
        <f t="shared" si="8"/>
        <v>687.04878868546143</v>
      </c>
      <c r="H24" s="22">
        <f t="shared" si="5"/>
        <v>1.8722139795400488</v>
      </c>
      <c r="I24" s="22">
        <f t="shared" si="3"/>
        <v>0.21682710109565956</v>
      </c>
    </row>
    <row r="25" spans="1:9" x14ac:dyDescent="0.25">
      <c r="A25" s="6">
        <v>16</v>
      </c>
      <c r="B25" s="6">
        <v>15</v>
      </c>
      <c r="C25" s="18">
        <f t="shared" si="6"/>
        <v>1.6782927833565475</v>
      </c>
      <c r="D25" s="19">
        <f t="shared" si="4"/>
        <v>6.6074519029785339E-2</v>
      </c>
      <c r="E25" s="19">
        <f t="shared" si="10"/>
        <v>0.7899241399098117</v>
      </c>
      <c r="F25" s="20">
        <f t="shared" si="8"/>
        <v>710.93172591883058</v>
      </c>
      <c r="H25" s="22">
        <f t="shared" si="5"/>
        <v>1.9379255804998181</v>
      </c>
      <c r="I25" s="22">
        <f t="shared" si="3"/>
        <v>0.21682710109565956</v>
      </c>
    </row>
    <row r="26" spans="1:9" x14ac:dyDescent="0.25">
      <c r="A26" s="6">
        <v>17</v>
      </c>
      <c r="B26" s="6">
        <v>16</v>
      </c>
      <c r="C26" s="18">
        <f t="shared" si="6"/>
        <v>1.7333333333333334</v>
      </c>
      <c r="D26" s="19">
        <f t="shared" si="4"/>
        <v>6.8241469816272979E-2</v>
      </c>
      <c r="E26" s="19">
        <f t="shared" si="10"/>
        <v>0.81558996987304977</v>
      </c>
      <c r="F26" s="20">
        <f t="shared" si="8"/>
        <v>734.03097288574475</v>
      </c>
      <c r="H26" s="22">
        <f t="shared" si="5"/>
        <v>2.0014809331907029</v>
      </c>
      <c r="I26" s="22">
        <f t="shared" si="3"/>
        <v>0.21682710109565881</v>
      </c>
    </row>
    <row r="27" spans="1:9" x14ac:dyDescent="0.25">
      <c r="A27" s="6">
        <v>18</v>
      </c>
      <c r="B27" s="6">
        <v>17</v>
      </c>
      <c r="C27" s="18">
        <f t="shared" si="6"/>
        <v>1.7866791044343195</v>
      </c>
      <c r="D27" s="19">
        <f t="shared" si="4"/>
        <v>7.0341697024973213E-2</v>
      </c>
      <c r="E27" s="19">
        <f t="shared" si="10"/>
        <v>0.84046551146762327</v>
      </c>
      <c r="F27" s="20">
        <f t="shared" si="8"/>
        <v>756.41896032086095</v>
      </c>
      <c r="H27" s="22">
        <f t="shared" si="5"/>
        <v>2.0630793238012677</v>
      </c>
      <c r="I27" s="22">
        <f t="shared" si="3"/>
        <v>0.21682710109565842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"/>
  <sheetViews>
    <sheetView workbookViewId="0">
      <selection activeCell="A27" sqref="A27"/>
    </sheetView>
  </sheetViews>
  <sheetFormatPr defaultRowHeight="12.5" x14ac:dyDescent="0.25"/>
  <cols>
    <col min="1" max="1" width="13.90625" customWidth="1"/>
  </cols>
  <sheetData>
    <row r="1" spans="1:2" ht="13" x14ac:dyDescent="0.3">
      <c r="A1" s="4">
        <v>30</v>
      </c>
      <c r="B1" t="s">
        <v>51</v>
      </c>
    </row>
    <row r="2" spans="1:2" ht="13" x14ac:dyDescent="0.3">
      <c r="A2" s="4">
        <v>21.888000000000002</v>
      </c>
      <c r="B2" t="s">
        <v>52</v>
      </c>
    </row>
    <row r="3" spans="1:2" ht="13" x14ac:dyDescent="0.3">
      <c r="A3" s="4">
        <v>17.024000000000001</v>
      </c>
      <c r="B3" t="s">
        <v>53</v>
      </c>
    </row>
    <row r="4" spans="1:2" ht="13" x14ac:dyDescent="0.3">
      <c r="A4" s="4">
        <v>14.40492308</v>
      </c>
      <c r="B4" t="s">
        <v>54</v>
      </c>
    </row>
    <row r="5" spans="1:2" ht="13" x14ac:dyDescent="0.3">
      <c r="A5" s="4">
        <v>12.710226240000001</v>
      </c>
      <c r="B5" t="s">
        <v>55</v>
      </c>
    </row>
    <row r="6" spans="1:2" ht="13" x14ac:dyDescent="0.3">
      <c r="A6" s="4">
        <v>11.499728510000001</v>
      </c>
      <c r="B6" t="s">
        <v>56</v>
      </c>
    </row>
    <row r="7" spans="1:2" ht="13" x14ac:dyDescent="0.3">
      <c r="A7" s="4">
        <v>10.57975023</v>
      </c>
      <c r="B7" t="s">
        <v>57</v>
      </c>
    </row>
    <row r="8" spans="1:2" ht="13" x14ac:dyDescent="0.3">
      <c r="A8" s="4">
        <v>9.8501122799999994</v>
      </c>
      <c r="B8" t="s">
        <v>58</v>
      </c>
    </row>
    <row r="9" spans="1:2" x14ac:dyDescent="0.25">
      <c r="A9" s="5">
        <v>9.2531357780000008</v>
      </c>
      <c r="B9" t="s">
        <v>59</v>
      </c>
    </row>
    <row r="10" spans="1:2" x14ac:dyDescent="0.25">
      <c r="A10" s="5">
        <v>8.7529662760000004</v>
      </c>
      <c r="B10" t="s">
        <v>60</v>
      </c>
    </row>
    <row r="11" spans="1:2" x14ac:dyDescent="0.25">
      <c r="A11" s="5">
        <v>8.3259923120000003</v>
      </c>
      <c r="B11" t="s">
        <v>61</v>
      </c>
    </row>
    <row r="12" spans="1:2" x14ac:dyDescent="0.25">
      <c r="A12" s="5">
        <v>7.9559482089999998</v>
      </c>
      <c r="B12" t="s">
        <v>62</v>
      </c>
    </row>
    <row r="13" spans="1:2" x14ac:dyDescent="0.25">
      <c r="A13" s="5">
        <v>7.6312156289999997</v>
      </c>
      <c r="B13" t="s">
        <v>63</v>
      </c>
    </row>
    <row r="14" spans="1:2" x14ac:dyDescent="0.25">
      <c r="A14" s="5">
        <v>7.3432452279999998</v>
      </c>
      <c r="B14" t="s">
        <v>64</v>
      </c>
    </row>
    <row r="15" spans="1:2" x14ac:dyDescent="0.25">
      <c r="A15" s="5">
        <v>7.085587501</v>
      </c>
      <c r="B15" t="s">
        <v>65</v>
      </c>
    </row>
    <row r="16" spans="1:2" x14ac:dyDescent="0.25">
      <c r="A16" s="5">
        <v>6.8532731560000002</v>
      </c>
      <c r="B16" t="s">
        <v>66</v>
      </c>
    </row>
    <row r="17" spans="1:2" x14ac:dyDescent="0.25">
      <c r="A17" s="5">
        <v>6.6424032129999997</v>
      </c>
      <c r="B17" t="s">
        <v>67</v>
      </c>
    </row>
    <row r="18" spans="1:2" x14ac:dyDescent="0.25">
      <c r="A18" s="5">
        <v>6.4498697869999999</v>
      </c>
      <c r="B18" t="s">
        <v>68</v>
      </c>
    </row>
    <row r="19" spans="1:2" x14ac:dyDescent="0.25">
      <c r="A19" s="5">
        <v>6.2731610250000003</v>
      </c>
      <c r="B19" t="s">
        <v>69</v>
      </c>
    </row>
    <row r="20" spans="1:2" x14ac:dyDescent="0.25">
      <c r="A20" s="5">
        <v>6.1102217779999997</v>
      </c>
      <c r="B20" t="s">
        <v>70</v>
      </c>
    </row>
    <row r="21" spans="1:2" x14ac:dyDescent="0.25">
      <c r="A21" s="5">
        <v>5.9593521039999997</v>
      </c>
      <c r="B21" t="s">
        <v>71</v>
      </c>
    </row>
    <row r="22" spans="1:2" x14ac:dyDescent="0.25">
      <c r="A22" s="5">
        <v>5.8191320549999999</v>
      </c>
      <c r="B22" t="s">
        <v>72</v>
      </c>
    </row>
    <row r="23" spans="1:2" x14ac:dyDescent="0.25">
      <c r="A23" s="5">
        <v>5.688365042</v>
      </c>
      <c r="B23" t="s">
        <v>73</v>
      </c>
    </row>
    <row r="24" spans="1:2" x14ac:dyDescent="0.25">
      <c r="A24" s="5">
        <v>5.5660346110000001</v>
      </c>
      <c r="B24" t="s">
        <v>74</v>
      </c>
    </row>
    <row r="25" spans="1:2" x14ac:dyDescent="0.25">
      <c r="A25" s="5">
        <v>5.4512710110000002</v>
      </c>
      <c r="B25" t="s">
        <v>75</v>
      </c>
    </row>
    <row r="26" spans="1:2" x14ac:dyDescent="0.25">
      <c r="A26" s="5">
        <v>5.3433250499999998</v>
      </c>
      <c r="B26" t="s">
        <v>76</v>
      </c>
    </row>
    <row r="27" spans="1:2" x14ac:dyDescent="0.25">
      <c r="A27" s="5">
        <v>5.2415474299999998</v>
      </c>
      <c r="B27" t="s">
        <v>77</v>
      </c>
    </row>
    <row r="28" spans="1:2" x14ac:dyDescent="0.25">
      <c r="A28" s="5">
        <v>5.1453722480000001</v>
      </c>
      <c r="B28" t="s">
        <v>78</v>
      </c>
    </row>
    <row r="29" spans="1:2" x14ac:dyDescent="0.25">
      <c r="A29" s="5">
        <v>5.0543037130000004</v>
      </c>
      <c r="B29" t="s">
        <v>79</v>
      </c>
    </row>
    <row r="30" spans="1:2" x14ac:dyDescent="0.25">
      <c r="A30" s="5">
        <v>4.9679053590000004</v>
      </c>
      <c r="B30" t="s">
        <v>80</v>
      </c>
    </row>
    <row r="31" spans="1:2" x14ac:dyDescent="0.25">
      <c r="A31" s="5">
        <v>4.8857912209999999</v>
      </c>
      <c r="B31" t="s">
        <v>81</v>
      </c>
    </row>
    <row r="32" spans="1:2" x14ac:dyDescent="0.25">
      <c r="A32" s="5">
        <v>4.807618561</v>
      </c>
      <c r="B32" t="s">
        <v>82</v>
      </c>
    </row>
    <row r="33" spans="1:2" x14ac:dyDescent="0.25">
      <c r="A33" s="5">
        <v>4.7330818389999996</v>
      </c>
      <c r="B33" t="s">
        <v>83</v>
      </c>
    </row>
    <row r="34" spans="1:2" x14ac:dyDescent="0.25">
      <c r="A34" s="5">
        <v>4.6619076760000002</v>
      </c>
      <c r="B34" t="s">
        <v>84</v>
      </c>
    </row>
    <row r="35" spans="1:2" x14ac:dyDescent="0.25">
      <c r="A35" s="5">
        <v>4.5938506300000004</v>
      </c>
      <c r="B35" t="s">
        <v>85</v>
      </c>
    </row>
    <row r="36" spans="1:2" x14ac:dyDescent="0.25">
      <c r="A36" s="5">
        <v>4.5286896280000004</v>
      </c>
      <c r="B36" t="s">
        <v>86</v>
      </c>
    </row>
    <row r="37" spans="1:2" x14ac:dyDescent="0.25">
      <c r="A37" s="5">
        <v>4.4662249440000004</v>
      </c>
      <c r="B37" t="s">
        <v>87</v>
      </c>
    </row>
    <row r="38" spans="1:2" x14ac:dyDescent="0.25">
      <c r="A38" s="5">
        <v>4.4062756150000002</v>
      </c>
      <c r="B38" t="s">
        <v>88</v>
      </c>
    </row>
    <row r="39" spans="1:2" x14ac:dyDescent="0.25">
      <c r="A39" s="5">
        <v>4.3486772409999999</v>
      </c>
      <c r="B39" t="s">
        <v>89</v>
      </c>
    </row>
    <row r="40" spans="1:2" x14ac:dyDescent="0.25">
      <c r="A40" s="5">
        <v>4.2932800789999996</v>
      </c>
      <c r="B40" t="s">
        <v>90</v>
      </c>
    </row>
    <row r="41" spans="1:2" x14ac:dyDescent="0.25">
      <c r="A41" s="5">
        <v>4.2399474069999998</v>
      </c>
      <c r="B41" t="s">
        <v>91</v>
      </c>
    </row>
    <row r="42" spans="1:2" x14ac:dyDescent="0.25">
      <c r="A42" s="5">
        <v>4.1885541049999997</v>
      </c>
      <c r="B42" t="s">
        <v>92</v>
      </c>
    </row>
    <row r="43" spans="1:2" x14ac:dyDescent="0.25">
      <c r="A43" s="5">
        <v>4.1389854179999999</v>
      </c>
      <c r="B43" t="s">
        <v>93</v>
      </c>
    </row>
    <row r="44" spans="1:2" x14ac:dyDescent="0.25">
      <c r="A44" s="5">
        <v>4.091135875</v>
      </c>
      <c r="B44" t="s">
        <v>94</v>
      </c>
    </row>
    <row r="45" spans="1:2" x14ac:dyDescent="0.25">
      <c r="A45" s="5">
        <v>4.0449083510000001</v>
      </c>
      <c r="B45" t="s">
        <v>95</v>
      </c>
    </row>
    <row r="46" spans="1:2" x14ac:dyDescent="0.25">
      <c r="A46" s="5">
        <v>4.000213231</v>
      </c>
      <c r="B46" t="s">
        <v>96</v>
      </c>
    </row>
    <row r="47" spans="1:2" x14ac:dyDescent="0.25">
      <c r="A47" s="5">
        <v>3.9569676829999998</v>
      </c>
      <c r="B47" t="s">
        <v>97</v>
      </c>
    </row>
    <row r="48" spans="1:2" x14ac:dyDescent="0.25">
      <c r="A48" s="5">
        <v>3.9150950089999998</v>
      </c>
      <c r="B48" t="s">
        <v>98</v>
      </c>
    </row>
    <row r="49" spans="1:2" x14ac:dyDescent="0.25">
      <c r="A49" s="5">
        <v>3.8745240760000002</v>
      </c>
      <c r="B49" t="s">
        <v>99</v>
      </c>
    </row>
    <row r="50" spans="1:2" x14ac:dyDescent="0.25">
      <c r="A50" s="5">
        <v>3.8351888070000002</v>
      </c>
      <c r="B50" t="s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feed</vt:lpstr>
      <vt:lpstr>infeed</vt:lpstr>
      <vt:lpstr>ramp up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 Taranov</dc:creator>
  <cp:lastModifiedBy>Sergey Taranov</cp:lastModifiedBy>
  <dcterms:created xsi:type="dcterms:W3CDTF">2017-06-21T15:15:47Z</dcterms:created>
  <dcterms:modified xsi:type="dcterms:W3CDTF">2017-07-24T10:44:08Z</dcterms:modified>
</cp:coreProperties>
</file>