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M32\projects_link\p5encoder\Digital_Feed_3b_Uno\"/>
    </mc:Choice>
  </mc:AlternateContent>
  <bookViews>
    <workbookView xWindow="0" yWindow="0" windowWidth="13550" windowHeight="7890" tabRatio="198"/>
  </bookViews>
  <sheets>
    <sheet name="Sheet1" sheetId="1" r:id="rId1"/>
    <sheet name="Лист1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65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64" i="1"/>
  <c r="C28" i="1"/>
  <c r="F47" i="1"/>
  <c r="F48" i="1"/>
  <c r="F46" i="1"/>
  <c r="F41" i="1"/>
  <c r="F42" i="1"/>
  <c r="F43" i="1"/>
  <c r="F40" i="1"/>
  <c r="F32" i="1"/>
  <c r="F33" i="1"/>
  <c r="F34" i="1"/>
  <c r="F35" i="1"/>
  <c r="F36" i="1"/>
  <c r="F37" i="1"/>
  <c r="F31" i="1"/>
  <c r="F29" i="1"/>
  <c r="E63" i="1"/>
  <c r="D63" i="1"/>
  <c r="H64" i="1" l="1"/>
  <c r="H65" i="1" s="1"/>
  <c r="G64" i="1"/>
  <c r="H66" i="1" l="1"/>
  <c r="G67" i="1" s="1"/>
  <c r="G66" i="1"/>
  <c r="G65" i="1"/>
  <c r="H67" i="1" l="1"/>
  <c r="G68" i="1"/>
  <c r="H68" i="1"/>
  <c r="B52" i="1"/>
  <c r="B53" i="1"/>
  <c r="B54" i="1"/>
  <c r="B55" i="1"/>
  <c r="B56" i="1"/>
  <c r="B57" i="1"/>
  <c r="B58" i="1"/>
  <c r="B59" i="1"/>
  <c r="B60" i="1"/>
  <c r="B51" i="1"/>
  <c r="B47" i="1"/>
  <c r="B48" i="1"/>
  <c r="B46" i="1"/>
  <c r="B41" i="1"/>
  <c r="B42" i="1"/>
  <c r="B43" i="1"/>
  <c r="B40" i="1"/>
  <c r="B31" i="1"/>
  <c r="B32" i="1"/>
  <c r="B33" i="1"/>
  <c r="B34" i="1"/>
  <c r="B35" i="1"/>
  <c r="B36" i="1"/>
  <c r="B37" i="1"/>
  <c r="A13" i="1"/>
  <c r="B29" i="1"/>
  <c r="C29" i="1" s="1"/>
  <c r="D29" i="1" s="1"/>
  <c r="B28" i="1"/>
  <c r="D27" i="1"/>
  <c r="F27" i="1"/>
  <c r="B27" i="1"/>
  <c r="C13" i="1"/>
  <c r="E13" i="1"/>
  <c r="A18" i="1"/>
  <c r="C18" i="1"/>
  <c r="E18" i="1"/>
  <c r="A25" i="1"/>
  <c r="D25" i="1"/>
  <c r="C60" i="1" l="1"/>
  <c r="D60" i="1" s="1"/>
  <c r="F60" i="1" s="1"/>
  <c r="C56" i="1"/>
  <c r="D56" i="1" s="1"/>
  <c r="F56" i="1" s="1"/>
  <c r="C52" i="1"/>
  <c r="D52" i="1" s="1"/>
  <c r="F52" i="1" s="1"/>
  <c r="C64" i="1"/>
  <c r="C58" i="1"/>
  <c r="D58" i="1" s="1"/>
  <c r="F58" i="1" s="1"/>
  <c r="C54" i="1"/>
  <c r="D54" i="1" s="1"/>
  <c r="F54" i="1" s="1"/>
  <c r="C41" i="1"/>
  <c r="D41" i="1" s="1"/>
  <c r="C57" i="1"/>
  <c r="D57" i="1" s="1"/>
  <c r="F57" i="1" s="1"/>
  <c r="C53" i="1"/>
  <c r="D53" i="1" s="1"/>
  <c r="F53" i="1" s="1"/>
  <c r="C48" i="1"/>
  <c r="D48" i="1" s="1"/>
  <c r="G69" i="1"/>
  <c r="H69" i="1"/>
  <c r="C59" i="1"/>
  <c r="D59" i="1" s="1"/>
  <c r="F59" i="1" s="1"/>
  <c r="C55" i="1"/>
  <c r="D55" i="1" s="1"/>
  <c r="F55" i="1" s="1"/>
  <c r="D28" i="1"/>
  <c r="F28" i="1" s="1"/>
  <c r="C37" i="1"/>
  <c r="D37" i="1" s="1"/>
  <c r="C33" i="1"/>
  <c r="D33" i="1" s="1"/>
  <c r="C43" i="1"/>
  <c r="D43" i="1" s="1"/>
  <c r="C47" i="1"/>
  <c r="D47" i="1" s="1"/>
  <c r="C42" i="1"/>
  <c r="D42" i="1" s="1"/>
  <c r="C46" i="1"/>
  <c r="D46" i="1" s="1"/>
  <c r="C51" i="1"/>
  <c r="D51" i="1" s="1"/>
  <c r="F51" i="1" s="1"/>
  <c r="C36" i="1"/>
  <c r="D36" i="1" s="1"/>
  <c r="C32" i="1"/>
  <c r="D32" i="1" s="1"/>
  <c r="C35" i="1"/>
  <c r="D35" i="1" s="1"/>
  <c r="C31" i="1"/>
  <c r="D31" i="1" s="1"/>
  <c r="C34" i="1"/>
  <c r="D34" i="1" s="1"/>
  <c r="C40" i="1"/>
  <c r="D40" i="1" s="1"/>
  <c r="D64" i="1" l="1"/>
  <c r="C65" i="1"/>
  <c r="G70" i="1"/>
  <c r="H70" i="1"/>
  <c r="D65" i="1" l="1"/>
  <c r="C66" i="1"/>
  <c r="G71" i="1"/>
  <c r="H71" i="1"/>
  <c r="D66" i="1" l="1"/>
  <c r="C67" i="1"/>
  <c r="G72" i="1"/>
  <c r="H72" i="1"/>
  <c r="D67" i="1" l="1"/>
  <c r="C68" i="1"/>
  <c r="G73" i="1"/>
  <c r="H73" i="1"/>
  <c r="D68" i="1" l="1"/>
  <c r="C69" i="1"/>
  <c r="G74" i="1"/>
  <c r="H74" i="1"/>
  <c r="D69" i="1" l="1"/>
  <c r="C70" i="1"/>
  <c r="G75" i="1"/>
  <c r="H75" i="1"/>
  <c r="D70" i="1" l="1"/>
  <c r="C71" i="1"/>
  <c r="G76" i="1"/>
  <c r="H76" i="1"/>
  <c r="D71" i="1" l="1"/>
  <c r="C72" i="1"/>
  <c r="G77" i="1"/>
  <c r="H77" i="1"/>
  <c r="D72" i="1" l="1"/>
  <c r="C73" i="1"/>
  <c r="H78" i="1"/>
  <c r="G78" i="1"/>
  <c r="D73" i="1" l="1"/>
  <c r="C74" i="1"/>
  <c r="G79" i="1"/>
  <c r="H79" i="1"/>
  <c r="D74" i="1" l="1"/>
  <c r="C75" i="1"/>
  <c r="H80" i="1"/>
  <c r="G80" i="1"/>
  <c r="D75" i="1" l="1"/>
  <c r="C76" i="1"/>
  <c r="H81" i="1"/>
  <c r="G81" i="1"/>
  <c r="D76" i="1" l="1"/>
  <c r="C77" i="1"/>
  <c r="H82" i="1"/>
  <c r="G82" i="1"/>
  <c r="D77" i="1" l="1"/>
  <c r="C78" i="1"/>
  <c r="G83" i="1"/>
  <c r="H83" i="1"/>
  <c r="D78" i="1" l="1"/>
  <c r="C79" i="1"/>
  <c r="H84" i="1"/>
  <c r="G84" i="1"/>
  <c r="D79" i="1" l="1"/>
  <c r="C80" i="1"/>
  <c r="G85" i="1"/>
  <c r="H85" i="1"/>
  <c r="D80" i="1" l="1"/>
  <c r="C81" i="1"/>
  <c r="G86" i="1"/>
  <c r="H86" i="1"/>
  <c r="D81" i="1" l="1"/>
  <c r="C82" i="1"/>
  <c r="G87" i="1"/>
  <c r="H87" i="1"/>
  <c r="D82" i="1" l="1"/>
  <c r="C83" i="1"/>
  <c r="H88" i="1"/>
  <c r="G88" i="1"/>
  <c r="D83" i="1" l="1"/>
  <c r="C84" i="1"/>
  <c r="H89" i="1"/>
  <c r="G89" i="1"/>
  <c r="D84" i="1" l="1"/>
  <c r="C85" i="1"/>
  <c r="H90" i="1"/>
  <c r="G90" i="1"/>
  <c r="D85" i="1" l="1"/>
  <c r="C86" i="1"/>
  <c r="G91" i="1"/>
  <c r="H91" i="1"/>
  <c r="D86" i="1" l="1"/>
  <c r="C87" i="1"/>
  <c r="H92" i="1"/>
  <c r="G92" i="1"/>
  <c r="D87" i="1" l="1"/>
  <c r="C88" i="1"/>
  <c r="G93" i="1"/>
  <c r="H93" i="1"/>
  <c r="D88" i="1" l="1"/>
  <c r="C89" i="1"/>
  <c r="G94" i="1"/>
  <c r="H94" i="1"/>
  <c r="D89" i="1" l="1"/>
  <c r="C90" i="1"/>
  <c r="G95" i="1"/>
  <c r="H95" i="1"/>
  <c r="D90" i="1" l="1"/>
  <c r="C91" i="1"/>
  <c r="H96" i="1"/>
  <c r="G96" i="1"/>
  <c r="D91" i="1" l="1"/>
  <c r="C92" i="1"/>
  <c r="G97" i="1"/>
  <c r="H97" i="1"/>
  <c r="D92" i="1" l="1"/>
  <c r="C93" i="1"/>
  <c r="H98" i="1"/>
  <c r="G98" i="1"/>
  <c r="D93" i="1" l="1"/>
  <c r="C94" i="1"/>
  <c r="G99" i="1"/>
  <c r="H99" i="1"/>
  <c r="D94" i="1" l="1"/>
  <c r="C95" i="1"/>
  <c r="H100" i="1"/>
  <c r="G100" i="1"/>
  <c r="D95" i="1" l="1"/>
  <c r="C96" i="1"/>
  <c r="G101" i="1"/>
  <c r="H101" i="1"/>
  <c r="D96" i="1" l="1"/>
  <c r="C97" i="1"/>
  <c r="G102" i="1"/>
  <c r="H102" i="1"/>
  <c r="D97" i="1" l="1"/>
  <c r="C98" i="1"/>
  <c r="H103" i="1"/>
  <c r="G103" i="1"/>
  <c r="D98" i="1" l="1"/>
  <c r="C99" i="1"/>
  <c r="H104" i="1"/>
  <c r="G104" i="1"/>
  <c r="D99" i="1" l="1"/>
  <c r="C100" i="1"/>
  <c r="G105" i="1"/>
  <c r="H105" i="1"/>
  <c r="D100" i="1" l="1"/>
  <c r="C101" i="1"/>
  <c r="G106" i="1"/>
  <c r="H106" i="1"/>
  <c r="D101" i="1" l="1"/>
  <c r="C102" i="1"/>
  <c r="G107" i="1"/>
  <c r="H107" i="1"/>
  <c r="D102" i="1" l="1"/>
  <c r="C103" i="1"/>
  <c r="G108" i="1"/>
  <c r="H108" i="1"/>
  <c r="D103" i="1" l="1"/>
  <c r="C104" i="1"/>
  <c r="G109" i="1"/>
  <c r="H109" i="1"/>
  <c r="D104" i="1" l="1"/>
  <c r="C105" i="1"/>
  <c r="H110" i="1"/>
  <c r="G110" i="1"/>
  <c r="D105" i="1" l="1"/>
  <c r="C106" i="1"/>
  <c r="G111" i="1"/>
  <c r="H111" i="1"/>
  <c r="D106" i="1" l="1"/>
  <c r="C107" i="1"/>
  <c r="H112" i="1"/>
  <c r="G112" i="1"/>
  <c r="D107" i="1" l="1"/>
  <c r="C108" i="1"/>
  <c r="G113" i="1"/>
  <c r="H113" i="1"/>
  <c r="D108" i="1" l="1"/>
  <c r="C109" i="1"/>
  <c r="D109" i="1" l="1"/>
  <c r="C110" i="1"/>
  <c r="D110" i="1" l="1"/>
  <c r="C111" i="1"/>
  <c r="D111" i="1" l="1"/>
  <c r="C112" i="1"/>
  <c r="D112" i="1" l="1"/>
  <c r="C113" i="1"/>
  <c r="D113" i="1" s="1"/>
</calcChain>
</file>

<file path=xl/sharedStrings.xml><?xml version="1.0" encoding="utf-8"?>
<sst xmlns="http://schemas.openxmlformats.org/spreadsheetml/2006/main" count="52" uniqueCount="29">
  <si>
    <t>Шпиндель</t>
  </si>
  <si>
    <t>Продольный винт</t>
  </si>
  <si>
    <t>Поперечный винт</t>
  </si>
  <si>
    <t>К-во линий</t>
  </si>
  <si>
    <t>Шагов на</t>
  </si>
  <si>
    <t>Шаг</t>
  </si>
  <si>
    <t>энкодера</t>
  </si>
  <si>
    <t xml:space="preserve"> оборот винта</t>
  </si>
  <si>
    <t>винта</t>
  </si>
  <si>
    <t>оборот винта</t>
  </si>
  <si>
    <t>подачи</t>
  </si>
  <si>
    <t>Резьбы мм</t>
  </si>
  <si>
    <t>Резьбы TPI</t>
  </si>
  <si>
    <t>Коэфф.</t>
  </si>
  <si>
    <t>для продольной</t>
  </si>
  <si>
    <t>для поперечной</t>
  </si>
  <si>
    <t>Конусность в A:B</t>
  </si>
  <si>
    <t>Угол от оси шпинделя в градусах</t>
  </si>
  <si>
    <t>:</t>
  </si>
  <si>
    <t>для Конус A:B</t>
  </si>
  <si>
    <t>для Конус град.</t>
  </si>
  <si>
    <t>"</t>
  </si>
  <si>
    <t>{ 0x000000000,20,    "F","mm", 0 }, // to submenu 20</t>
  </si>
  <si>
    <t>{ 0x000000000,10,   "..","up", 15 }, // back to 10 level</t>
  </si>
  <si>
    <t>{ 0x000000000,30,     "T","tpi",  0 },</t>
  </si>
  <si>
    <t>{ 0x000000000, 0,   "..","up", 20 },</t>
  </si>
  <si>
    <t>{ 0x000000000,10,    "T","mm",  0 }, // to submenu 10: threads</t>
  </si>
  <si>
    <t>{ 0x000000000,15, "....","down",10 }, // to submenu 15</t>
  </si>
  <si>
    <t xml:space="preserve">{ 0x000000000, 0,   "..",  "up",10 }, // back to 0 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</si>
</sst>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44"/>
        <bgColor indexed="31"/>
      </patternFill>
    </fill>
    <fill>
      <patternFill patternType="solid">
        <fgColor indexed="11"/>
        <bgColor indexed="49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right"/>
    </xf>
    <xf numFmtId="164" fontId="1" fillId="3" borderId="6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5" fillId="0" borderId="0" xfId="0" applyFont="1"/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4" xfId="0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topLeftCell="B59" workbookViewId="0">
      <selection activeCell="F71" sqref="F71"/>
    </sheetView>
  </sheetViews>
  <sheetFormatPr defaultColWidth="11.54296875" defaultRowHeight="12.5" x14ac:dyDescent="0.25"/>
  <cols>
    <col min="1" max="4" width="16.1796875" customWidth="1"/>
    <col min="5" max="5" width="16.453125" customWidth="1"/>
    <col min="6" max="6" width="41" customWidth="1"/>
    <col min="7" max="7" width="12.6328125" customWidth="1"/>
    <col min="8" max="8" width="10.453125" customWidth="1"/>
    <col min="9" max="11" width="15.6328125" customWidth="1"/>
  </cols>
  <sheetData>
    <row r="1" spans="1:11" ht="13" x14ac:dyDescent="0.3">
      <c r="A1" s="1" t="s">
        <v>0</v>
      </c>
      <c r="B1" s="30" t="s">
        <v>1</v>
      </c>
      <c r="C1" s="30"/>
      <c r="D1" s="30" t="s">
        <v>2</v>
      </c>
      <c r="E1" s="30"/>
      <c r="F1" s="2"/>
      <c r="G1" s="2"/>
      <c r="H1" s="2"/>
      <c r="I1" s="3"/>
      <c r="J1" s="3"/>
      <c r="K1" s="4"/>
    </row>
    <row r="2" spans="1:11" ht="13" x14ac:dyDescent="0.3">
      <c r="A2" s="5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2"/>
      <c r="G2" s="2"/>
      <c r="H2" s="2"/>
      <c r="I2" s="3"/>
      <c r="J2" s="3"/>
      <c r="K2" s="4"/>
    </row>
    <row r="3" spans="1:11" ht="13" x14ac:dyDescent="0.3">
      <c r="A3" s="6" t="s">
        <v>6</v>
      </c>
      <c r="B3" s="6" t="s">
        <v>7</v>
      </c>
      <c r="C3" s="6" t="s">
        <v>8</v>
      </c>
      <c r="D3" s="6" t="s">
        <v>9</v>
      </c>
      <c r="E3" s="6" t="s">
        <v>8</v>
      </c>
      <c r="F3" s="2"/>
      <c r="G3" s="2"/>
      <c r="H3" s="2"/>
      <c r="I3" s="3"/>
      <c r="J3" s="3"/>
      <c r="K3" s="4"/>
    </row>
    <row r="4" spans="1:11" ht="13" x14ac:dyDescent="0.3">
      <c r="A4" s="7">
        <v>1800</v>
      </c>
      <c r="B4" s="7">
        <v>400</v>
      </c>
      <c r="C4" s="7">
        <v>1</v>
      </c>
      <c r="D4" s="7">
        <v>400</v>
      </c>
      <c r="E4" s="7">
        <v>1</v>
      </c>
      <c r="F4" s="8"/>
      <c r="G4" s="8"/>
      <c r="H4" s="8"/>
      <c r="I4" s="9"/>
      <c r="J4" s="3"/>
      <c r="K4" s="4"/>
    </row>
    <row r="5" spans="1:11" ht="13" x14ac:dyDescent="0.3">
      <c r="A5" s="29"/>
      <c r="B5" s="29"/>
      <c r="C5" s="29"/>
      <c r="D5" s="29"/>
      <c r="E5" s="29"/>
      <c r="F5" s="2"/>
      <c r="G5" s="2"/>
      <c r="H5" s="2"/>
      <c r="I5" s="3"/>
      <c r="J5" s="3"/>
      <c r="K5" s="4"/>
    </row>
    <row r="6" spans="1:11" ht="13" x14ac:dyDescent="0.3">
      <c r="A6" s="10" t="s">
        <v>5</v>
      </c>
      <c r="B6" s="29"/>
      <c r="C6" s="10" t="s">
        <v>5</v>
      </c>
      <c r="D6" s="29"/>
      <c r="E6" s="10" t="s">
        <v>5</v>
      </c>
    </row>
    <row r="7" spans="1:11" ht="13" x14ac:dyDescent="0.3">
      <c r="A7" s="11" t="s">
        <v>10</v>
      </c>
      <c r="B7" s="29"/>
      <c r="C7" s="11" t="s">
        <v>11</v>
      </c>
      <c r="D7" s="29"/>
      <c r="E7" s="11" t="s">
        <v>12</v>
      </c>
    </row>
    <row r="8" spans="1:11" ht="13" x14ac:dyDescent="0.3">
      <c r="A8" s="12">
        <v>0.6</v>
      </c>
      <c r="B8" s="29"/>
      <c r="C8" s="12">
        <v>1.5</v>
      </c>
      <c r="D8" s="29"/>
      <c r="E8" s="12">
        <v>27</v>
      </c>
    </row>
    <row r="9" spans="1:11" ht="13" x14ac:dyDescent="0.3">
      <c r="A9" s="29"/>
      <c r="B9" s="29"/>
      <c r="C9" s="29"/>
      <c r="D9" s="29"/>
      <c r="E9" s="29"/>
    </row>
    <row r="10" spans="1:11" ht="13" x14ac:dyDescent="0.3">
      <c r="A10" s="10" t="s">
        <v>13</v>
      </c>
      <c r="B10" s="29"/>
      <c r="C10" s="10" t="s">
        <v>13</v>
      </c>
      <c r="D10" s="29"/>
      <c r="E10" s="10" t="s">
        <v>13</v>
      </c>
    </row>
    <row r="11" spans="1:11" ht="13" x14ac:dyDescent="0.3">
      <c r="A11" s="13" t="s">
        <v>14</v>
      </c>
      <c r="B11" s="29"/>
      <c r="C11" s="13" t="s">
        <v>14</v>
      </c>
      <c r="D11" s="29"/>
      <c r="E11" s="13" t="s">
        <v>14</v>
      </c>
    </row>
    <row r="12" spans="1:11" ht="13" x14ac:dyDescent="0.3">
      <c r="A12" s="11" t="s">
        <v>10</v>
      </c>
      <c r="B12" s="29"/>
      <c r="C12" s="11" t="s">
        <v>11</v>
      </c>
      <c r="D12" s="29"/>
      <c r="E12" s="11" t="s">
        <v>12</v>
      </c>
    </row>
    <row r="13" spans="1:11" ht="13" x14ac:dyDescent="0.3">
      <c r="A13" s="14">
        <f>A4*2/(B4/C4*A8)</f>
        <v>15</v>
      </c>
      <c r="B13" s="29"/>
      <c r="C13" s="15">
        <f>A4*2/(B4/C4*C8)</f>
        <v>6</v>
      </c>
      <c r="D13" s="29"/>
      <c r="E13" s="15">
        <f>A4*2/(B4/C4*(25.4/E8))</f>
        <v>9.5669291338582685</v>
      </c>
    </row>
    <row r="14" spans="1:11" ht="13" x14ac:dyDescent="0.3">
      <c r="A14" s="29"/>
      <c r="B14" s="29"/>
      <c r="C14" s="29"/>
      <c r="D14" s="29"/>
      <c r="E14" s="29"/>
    </row>
    <row r="15" spans="1:11" ht="13" x14ac:dyDescent="0.3">
      <c r="A15" s="10" t="s">
        <v>13</v>
      </c>
      <c r="B15" s="26"/>
      <c r="C15" s="10" t="s">
        <v>13</v>
      </c>
      <c r="D15" s="26"/>
      <c r="E15" s="10" t="s">
        <v>13</v>
      </c>
    </row>
    <row r="16" spans="1:11" ht="13" x14ac:dyDescent="0.3">
      <c r="A16" s="13" t="s">
        <v>15</v>
      </c>
      <c r="B16" s="26"/>
      <c r="C16" s="13" t="s">
        <v>15</v>
      </c>
      <c r="D16" s="26"/>
      <c r="E16" s="13" t="s">
        <v>15</v>
      </c>
    </row>
    <row r="17" spans="1:11" ht="13" x14ac:dyDescent="0.3">
      <c r="A17" s="11" t="s">
        <v>10</v>
      </c>
      <c r="B17" s="26"/>
      <c r="C17" s="11" t="s">
        <v>11</v>
      </c>
      <c r="D17" s="26"/>
      <c r="E17" s="11" t="s">
        <v>12</v>
      </c>
    </row>
    <row r="18" spans="1:11" ht="13" x14ac:dyDescent="0.3">
      <c r="A18" s="14">
        <f>A4/(D4/E4*A8)</f>
        <v>7.5</v>
      </c>
      <c r="B18" s="26"/>
      <c r="C18" s="15">
        <f>A4*2/(D4/E4*C8)</f>
        <v>6</v>
      </c>
      <c r="D18" s="26"/>
      <c r="E18" s="15">
        <f>A4*2/(D4/E4*(25.4/E8))</f>
        <v>9.5669291338582685</v>
      </c>
    </row>
    <row r="19" spans="1:11" x14ac:dyDescent="0.25">
      <c r="A19" s="26"/>
      <c r="B19" s="26"/>
      <c r="C19" s="26"/>
      <c r="D19" s="26"/>
      <c r="E19" s="26"/>
    </row>
    <row r="20" spans="1:11" ht="13" x14ac:dyDescent="0.3">
      <c r="A20" s="27" t="s">
        <v>16</v>
      </c>
      <c r="B20" s="27"/>
      <c r="C20" s="27"/>
      <c r="D20" s="27" t="s">
        <v>17</v>
      </c>
      <c r="E20" s="27"/>
    </row>
    <row r="21" spans="1:11" ht="13" x14ac:dyDescent="0.3">
      <c r="A21" s="16">
        <v>1</v>
      </c>
      <c r="B21" s="17" t="s">
        <v>18</v>
      </c>
      <c r="C21" s="18">
        <v>1.2071000000000001</v>
      </c>
      <c r="D21" s="28">
        <v>30</v>
      </c>
      <c r="E21" s="28"/>
    </row>
    <row r="22" spans="1:11" ht="13" x14ac:dyDescent="0.3">
      <c r="A22" s="25"/>
      <c r="B22" s="25"/>
      <c r="C22" s="25"/>
      <c r="D22" s="25"/>
      <c r="E22" s="25"/>
    </row>
    <row r="23" spans="1:11" ht="13" x14ac:dyDescent="0.3">
      <c r="A23" s="10" t="s">
        <v>13</v>
      </c>
      <c r="B23" s="24"/>
      <c r="C23" s="24"/>
      <c r="D23" s="10" t="s">
        <v>13</v>
      </c>
      <c r="E23" s="25"/>
    </row>
    <row r="24" spans="1:11" ht="13" x14ac:dyDescent="0.3">
      <c r="A24" s="11" t="s">
        <v>19</v>
      </c>
      <c r="B24" s="24"/>
      <c r="C24" s="24"/>
      <c r="D24" s="11" t="s">
        <v>20</v>
      </c>
      <c r="E24" s="25"/>
    </row>
    <row r="25" spans="1:11" ht="13" x14ac:dyDescent="0.3">
      <c r="A25" s="19">
        <f>(E4/D4*C21)/(C4/B4*(0.5*A21))</f>
        <v>2.4142000000000001</v>
      </c>
      <c r="B25" s="24"/>
      <c r="C25" s="24"/>
      <c r="D25" s="19">
        <f>(E4/D4*1)/(C4/B4*(TAN(RADIANS(D21))))</f>
        <v>1.7320508075688774</v>
      </c>
      <c r="E25" s="25"/>
    </row>
    <row r="26" spans="1:11" ht="13" x14ac:dyDescent="0.3">
      <c r="A26" s="4"/>
      <c r="D26" s="20"/>
    </row>
    <row r="27" spans="1:11" ht="13" x14ac:dyDescent="0.3">
      <c r="A27" s="21">
        <v>24</v>
      </c>
      <c r="B27" s="21">
        <f>_xlfn.BITLSHIFT(1,A27)</f>
        <v>16777216</v>
      </c>
      <c r="C27" s="21" t="s">
        <v>21</v>
      </c>
      <c r="D27" s="21" t="str">
        <f>CONCATENATE("",A28,"")</f>
        <v>1,5</v>
      </c>
      <c r="E27" s="21"/>
      <c r="F27" t="str">
        <f>TEXT(A28,"0,00")</f>
        <v>1,50</v>
      </c>
      <c r="G27" s="21"/>
      <c r="H27" s="21"/>
      <c r="I27" s="21"/>
      <c r="J27" s="21"/>
      <c r="K27" s="21"/>
    </row>
    <row r="28" spans="1:11" ht="13" x14ac:dyDescent="0.3">
      <c r="A28" s="21">
        <v>1.5</v>
      </c>
      <c r="B28" s="21">
        <f>$A$4*2/($B$4/$C$4*A28)</f>
        <v>6</v>
      </c>
      <c r="C28" s="21">
        <f>ROUNDDOWN(B28*$B$27,0)</f>
        <v>100663296</v>
      </c>
      <c r="D28" s="21" t="str">
        <f>CONCATENATE("0x",DEC2HEX(C28,9))</f>
        <v>0x006000000</v>
      </c>
      <c r="E28" s="21">
        <v>0</v>
      </c>
      <c r="F28" s="21" t="str">
        <f>CONCATENATE("{ ",D28,", 0, ",$C$27,SUBSTITUTE(TEXT(A28,"0,00"),",","."),$C$27,",",$C$27,"mm",$C$27,", ",E28," },")</f>
        <v>{ 0x006000000, 0, "1.50","mm", 0 },</v>
      </c>
      <c r="G28" s="21"/>
      <c r="H28" s="21"/>
      <c r="I28" s="21"/>
      <c r="J28" s="21"/>
      <c r="K28" s="21"/>
    </row>
    <row r="29" spans="1:11" ht="13" x14ac:dyDescent="0.3">
      <c r="A29" s="21">
        <v>1</v>
      </c>
      <c r="B29" s="21">
        <f>$A$4*2/($B$4/$C$4*A29)</f>
        <v>9</v>
      </c>
      <c r="C29" s="21">
        <f>ROUNDDOWN(B29*$B$27,0)</f>
        <v>150994944</v>
      </c>
      <c r="D29" s="21" t="str">
        <f>CONCATENATE("0x",DEC2HEX(C29,9))</f>
        <v>0x009000000</v>
      </c>
      <c r="E29" s="21">
        <v>0</v>
      </c>
      <c r="F29" s="21" t="str">
        <f>CONCATENATE("{ ",D29,", 0, ",$C$27,SUBSTITUTE(TEXT(A29,"0,00"),",","."),$C$27,",",$C$27,"mm",$C$27,", ",E29," },")</f>
        <v>{ 0x009000000, 0, "1.00","mm", 0 },</v>
      </c>
      <c r="G29" s="21"/>
      <c r="H29" s="21"/>
      <c r="I29" s="21"/>
      <c r="J29" s="21"/>
      <c r="K29" s="21"/>
    </row>
    <row r="30" spans="1:11" ht="13" x14ac:dyDescent="0.3">
      <c r="A30" s="21"/>
      <c r="B30" s="21"/>
      <c r="C30" s="21"/>
      <c r="D30" s="21"/>
      <c r="E30" s="21"/>
      <c r="F30" s="21" t="s">
        <v>22</v>
      </c>
      <c r="G30" s="21"/>
      <c r="H30" s="21"/>
      <c r="I30" s="21"/>
      <c r="J30" s="21"/>
      <c r="K30" s="21"/>
    </row>
    <row r="31" spans="1:11" ht="13" x14ac:dyDescent="0.3">
      <c r="A31" s="21">
        <v>0.2</v>
      </c>
      <c r="B31" s="21">
        <f t="shared" ref="B31:B37" si="0">$A$4*2/($B$4/$C$4*A31)</f>
        <v>45</v>
      </c>
      <c r="C31" s="21">
        <f t="shared" ref="C31:C37" si="1">ROUNDDOWN(B31*$B$27,0)</f>
        <v>754974720</v>
      </c>
      <c r="D31" s="21" t="str">
        <f t="shared" ref="D31:D37" si="2">CONCATENATE("0x",DEC2HEX(C31,9))</f>
        <v>0x02D000000</v>
      </c>
      <c r="E31" s="21">
        <v>20</v>
      </c>
      <c r="F31" s="21" t="str">
        <f>CONCATENATE("{ ",D31,", 0, ",$C$27,SUBSTITUTE(TEXT(A31,"0,00"),",","."),$C$27,",",$C$27,"mm",$C$27,", ",E31," },")</f>
        <v>{ 0x02D000000, 0, "0.20","mm", 20 },</v>
      </c>
      <c r="G31" s="21"/>
      <c r="H31" s="21"/>
      <c r="I31" s="21"/>
      <c r="J31" s="21"/>
      <c r="K31" s="21"/>
    </row>
    <row r="32" spans="1:11" ht="13" x14ac:dyDescent="0.3">
      <c r="A32" s="21">
        <v>0.18</v>
      </c>
      <c r="B32" s="21">
        <f t="shared" si="0"/>
        <v>50</v>
      </c>
      <c r="C32" s="21">
        <f t="shared" si="1"/>
        <v>838860800</v>
      </c>
      <c r="D32" s="21" t="str">
        <f t="shared" si="2"/>
        <v>0x032000000</v>
      </c>
      <c r="E32" s="21">
        <v>20</v>
      </c>
      <c r="F32" s="21" t="str">
        <f t="shared" ref="F32:F37" si="3">CONCATENATE("{ ",D32,", 0, ",$C$27,SUBSTITUTE(TEXT(A32,"0,00"),",","."),$C$27,",",$C$27,"mm",$C$27,", ",E32," },")</f>
        <v>{ 0x032000000, 0, "0.18","mm", 20 },</v>
      </c>
      <c r="G32" s="21"/>
      <c r="H32" s="21"/>
      <c r="I32" s="21"/>
      <c r="J32" s="21"/>
      <c r="K32" s="21"/>
    </row>
    <row r="33" spans="1:11" ht="13" x14ac:dyDescent="0.3">
      <c r="A33" s="21">
        <v>0.15</v>
      </c>
      <c r="B33" s="21">
        <f t="shared" si="0"/>
        <v>60</v>
      </c>
      <c r="C33" s="21">
        <f t="shared" si="1"/>
        <v>1006632960</v>
      </c>
      <c r="D33" s="21" t="str">
        <f t="shared" si="2"/>
        <v>0x03C000000</v>
      </c>
      <c r="E33" s="21">
        <v>20</v>
      </c>
      <c r="F33" s="21" t="str">
        <f t="shared" si="3"/>
        <v>{ 0x03C000000, 0, "0.15","mm", 20 },</v>
      </c>
      <c r="G33" s="21"/>
      <c r="H33" s="21"/>
      <c r="I33" s="21"/>
      <c r="J33" s="21"/>
      <c r="K33" s="21"/>
    </row>
    <row r="34" spans="1:11" ht="13" x14ac:dyDescent="0.3">
      <c r="A34" s="21">
        <v>0.12</v>
      </c>
      <c r="B34" s="21">
        <f t="shared" si="0"/>
        <v>75</v>
      </c>
      <c r="C34" s="21">
        <f t="shared" si="1"/>
        <v>1258291200</v>
      </c>
      <c r="D34" s="21" t="str">
        <f t="shared" si="2"/>
        <v>0x04B000000</v>
      </c>
      <c r="E34" s="21">
        <v>20</v>
      </c>
      <c r="F34" s="21" t="str">
        <f t="shared" si="3"/>
        <v>{ 0x04B000000, 0, "0.12","mm", 20 },</v>
      </c>
      <c r="G34" s="21"/>
      <c r="H34" s="21"/>
      <c r="I34" s="21"/>
      <c r="J34" s="21"/>
      <c r="K34" s="21"/>
    </row>
    <row r="35" spans="1:11" ht="13" x14ac:dyDescent="0.3">
      <c r="A35" s="21">
        <v>0.09</v>
      </c>
      <c r="B35" s="21">
        <f t="shared" si="0"/>
        <v>100</v>
      </c>
      <c r="C35" s="21">
        <f t="shared" si="1"/>
        <v>1677721600</v>
      </c>
      <c r="D35" s="21" t="str">
        <f t="shared" si="2"/>
        <v>0x064000000</v>
      </c>
      <c r="E35" s="21">
        <v>20</v>
      </c>
      <c r="F35" s="21" t="str">
        <f t="shared" si="3"/>
        <v>{ 0x064000000, 0, "0.09","mm", 20 },</v>
      </c>
      <c r="G35" s="21"/>
      <c r="H35" s="21"/>
      <c r="I35" s="21"/>
      <c r="J35" s="21"/>
      <c r="K35" s="21"/>
    </row>
    <row r="36" spans="1:11" ht="13" x14ac:dyDescent="0.3">
      <c r="A36" s="21">
        <v>0.06</v>
      </c>
      <c r="B36" s="21">
        <f t="shared" si="0"/>
        <v>150</v>
      </c>
      <c r="C36" s="21">
        <f t="shared" si="1"/>
        <v>2516582400</v>
      </c>
      <c r="D36" s="21" t="str">
        <f t="shared" si="2"/>
        <v>0x096000000</v>
      </c>
      <c r="E36" s="21">
        <v>20</v>
      </c>
      <c r="F36" s="21" t="str">
        <f t="shared" si="3"/>
        <v>{ 0x096000000, 0, "0.06","mm", 20 },</v>
      </c>
      <c r="G36" s="21"/>
      <c r="H36" s="21"/>
      <c r="I36" s="21"/>
      <c r="J36" s="21"/>
      <c r="K36" s="21"/>
    </row>
    <row r="37" spans="1:11" ht="13" x14ac:dyDescent="0.3">
      <c r="A37" s="21">
        <v>0.04</v>
      </c>
      <c r="B37" s="21">
        <f t="shared" si="0"/>
        <v>225</v>
      </c>
      <c r="C37" s="21">
        <f t="shared" si="1"/>
        <v>3774873600</v>
      </c>
      <c r="D37" s="21" t="str">
        <f t="shared" si="2"/>
        <v>0x0E1000000</v>
      </c>
      <c r="E37" s="21">
        <v>20</v>
      </c>
      <c r="F37" s="21" t="str">
        <f t="shared" si="3"/>
        <v>{ 0x0E1000000, 0, "0.04","mm", 20 },</v>
      </c>
      <c r="G37" s="21"/>
      <c r="H37" s="21"/>
      <c r="I37" s="21"/>
      <c r="J37" s="21"/>
      <c r="K37" s="21"/>
    </row>
    <row r="38" spans="1:11" ht="13" x14ac:dyDescent="0.3">
      <c r="A38" s="21"/>
      <c r="B38" s="21"/>
      <c r="C38" s="21"/>
      <c r="D38" s="21"/>
      <c r="E38" s="21"/>
      <c r="F38" s="21" t="s">
        <v>25</v>
      </c>
      <c r="G38" s="21"/>
      <c r="H38" s="21"/>
      <c r="I38" s="21"/>
      <c r="J38" s="21"/>
      <c r="K38" s="21"/>
    </row>
    <row r="39" spans="1:11" ht="13" x14ac:dyDescent="0.3">
      <c r="A39" s="21"/>
      <c r="B39" s="21"/>
      <c r="C39" s="21"/>
      <c r="D39" s="21"/>
      <c r="E39" s="21"/>
      <c r="F39" s="21" t="s">
        <v>26</v>
      </c>
      <c r="G39" s="21"/>
      <c r="H39" s="21"/>
      <c r="I39" s="21"/>
      <c r="J39" s="21"/>
      <c r="K39" s="21"/>
    </row>
    <row r="40" spans="1:11" ht="13" x14ac:dyDescent="0.3">
      <c r="A40" s="21">
        <v>1</v>
      </c>
      <c r="B40" s="21">
        <f>$A$4*2/($B$4/$C$4*A40)</f>
        <v>9</v>
      </c>
      <c r="C40" s="21">
        <f>ROUNDDOWN(B40*$B$27,0)</f>
        <v>150994944</v>
      </c>
      <c r="D40" s="21" t="str">
        <f>CONCATENATE("0x",DEC2HEX(C40,9))</f>
        <v>0x009000000</v>
      </c>
      <c r="E40" s="21">
        <v>10</v>
      </c>
      <c r="F40" s="21" t="str">
        <f t="shared" ref="F40:F43" si="4">CONCATENATE("{ ",D40,", 0, ",$C$27,SUBSTITUTE(TEXT(A40,"0,00"),",","."),$C$27,",",$C$27,"mm",$C$27,", ",E40," },")</f>
        <v>{ 0x009000000, 0, "1.00","mm", 10 },</v>
      </c>
      <c r="G40" s="21"/>
      <c r="H40" s="21"/>
      <c r="I40" s="21"/>
      <c r="J40" s="21"/>
      <c r="K40" s="21"/>
    </row>
    <row r="41" spans="1:11" ht="13" x14ac:dyDescent="0.3">
      <c r="A41" s="21">
        <v>1.25</v>
      </c>
      <c r="B41" s="21">
        <f>$A$4*2/($B$4/$C$4*A41)</f>
        <v>7.2</v>
      </c>
      <c r="C41" s="21">
        <f>ROUNDDOWN(B41*$B$27,0)</f>
        <v>120795955</v>
      </c>
      <c r="D41" s="21" t="str">
        <f>CONCATENATE("0x",DEC2HEX(C41,9))</f>
        <v>0x007333333</v>
      </c>
      <c r="E41" s="21">
        <v>10</v>
      </c>
      <c r="F41" s="21" t="str">
        <f t="shared" si="4"/>
        <v>{ 0x007333333, 0, "1.25","mm", 10 },</v>
      </c>
      <c r="G41" s="21"/>
      <c r="H41" s="21"/>
      <c r="I41" s="21"/>
      <c r="J41" s="21"/>
      <c r="K41" s="21"/>
    </row>
    <row r="42" spans="1:11" ht="13" x14ac:dyDescent="0.3">
      <c r="A42" s="21">
        <v>1.75</v>
      </c>
      <c r="B42" s="21">
        <f>$A$4*2/($B$4/$C$4*A42)</f>
        <v>5.1428571428571432</v>
      </c>
      <c r="C42" s="21">
        <f>ROUNDDOWN(B42*$B$27,0)</f>
        <v>86282825</v>
      </c>
      <c r="D42" s="21" t="str">
        <f>CONCATENATE("0x",DEC2HEX(C42,9))</f>
        <v>0x005249249</v>
      </c>
      <c r="E42" s="21">
        <v>10</v>
      </c>
      <c r="F42" s="21" t="str">
        <f t="shared" si="4"/>
        <v>{ 0x005249249, 0, "1.75","mm", 10 },</v>
      </c>
      <c r="G42" s="21"/>
      <c r="H42" s="21"/>
      <c r="I42" s="21"/>
      <c r="J42" s="21"/>
      <c r="K42" s="21"/>
    </row>
    <row r="43" spans="1:11" ht="13" x14ac:dyDescent="0.3">
      <c r="A43" s="21">
        <v>2</v>
      </c>
      <c r="B43" s="21">
        <f>$A$4*2/($B$4/$C$4*A43)</f>
        <v>4.5</v>
      </c>
      <c r="C43" s="21">
        <f>ROUNDDOWN(B43*$B$27,0)</f>
        <v>75497472</v>
      </c>
      <c r="D43" s="21" t="str">
        <f>CONCATENATE("0x",DEC2HEX(C43,9))</f>
        <v>0x004800000</v>
      </c>
      <c r="E43" s="21">
        <v>10</v>
      </c>
      <c r="F43" s="21" t="str">
        <f t="shared" si="4"/>
        <v>{ 0x004800000, 0, "2.00","mm", 10 },</v>
      </c>
      <c r="G43" s="21"/>
      <c r="H43" s="21"/>
      <c r="I43" s="21"/>
      <c r="J43" s="21"/>
      <c r="K43" s="21"/>
    </row>
    <row r="44" spans="1:11" ht="13" x14ac:dyDescent="0.3">
      <c r="A44" s="21"/>
      <c r="B44" s="21"/>
      <c r="C44" s="21"/>
      <c r="D44" s="21"/>
      <c r="E44" s="21"/>
      <c r="F44" s="21" t="s">
        <v>27</v>
      </c>
      <c r="G44" s="21"/>
      <c r="H44" s="21"/>
      <c r="I44" s="21"/>
      <c r="J44" s="21"/>
      <c r="K44" s="21"/>
    </row>
    <row r="45" spans="1:11" ht="13" x14ac:dyDescent="0.3">
      <c r="A45" s="21"/>
      <c r="B45" s="21"/>
      <c r="C45" s="21"/>
      <c r="D45" s="21"/>
      <c r="E45" s="21"/>
      <c r="F45" s="21" t="s">
        <v>28</v>
      </c>
      <c r="G45" s="21"/>
      <c r="H45" s="21"/>
      <c r="I45" s="21"/>
      <c r="J45" s="21"/>
      <c r="K45" s="21"/>
    </row>
    <row r="46" spans="1:11" ht="13" x14ac:dyDescent="0.3">
      <c r="A46" s="21">
        <v>0.5</v>
      </c>
      <c r="B46" s="21">
        <f>$A$4*2/($B$4/$C$4*A46)</f>
        <v>18</v>
      </c>
      <c r="C46" s="21">
        <f>ROUNDDOWN(B46*$B$27,0)</f>
        <v>301989888</v>
      </c>
      <c r="D46" s="21" t="str">
        <f>CONCATENATE("0x",DEC2HEX(C46,9))</f>
        <v>0x012000000</v>
      </c>
      <c r="E46" s="21">
        <v>15</v>
      </c>
      <c r="F46" s="21" t="str">
        <f t="shared" ref="F46:F48" si="5">CONCATENATE("{ ",D46,", 0, ",$C$27,SUBSTITUTE(TEXT(A46,"0,00"),",","."),$C$27,",",$C$27,"mm",$C$27,", ",E46," },")</f>
        <v>{ 0x012000000, 0, "0.50","mm", 15 },</v>
      </c>
      <c r="G46" s="21"/>
      <c r="H46" s="21"/>
      <c r="I46" s="21"/>
      <c r="J46" s="21"/>
      <c r="K46" s="21"/>
    </row>
    <row r="47" spans="1:11" ht="13" x14ac:dyDescent="0.3">
      <c r="A47" s="21">
        <v>0.7</v>
      </c>
      <c r="B47" s="21">
        <f t="shared" ref="B47:B48" si="6">$A$4*2/($B$4/$C$4*A47)</f>
        <v>12.857142857142858</v>
      </c>
      <c r="C47" s="21">
        <f t="shared" ref="C47:C48" si="7">ROUNDDOWN(B47*$B$27,0)</f>
        <v>215707062</v>
      </c>
      <c r="D47" s="21" t="str">
        <f t="shared" ref="D47:D48" si="8">CONCATENATE("0x",DEC2HEX(C47,9))</f>
        <v>0x00CDB6DB6</v>
      </c>
      <c r="E47" s="21">
        <v>15</v>
      </c>
      <c r="F47" s="21" t="str">
        <f t="shared" si="5"/>
        <v>{ 0x00CDB6DB6, 0, "0.70","mm", 15 },</v>
      </c>
      <c r="G47" s="21"/>
      <c r="H47" s="21"/>
      <c r="I47" s="21"/>
      <c r="J47" s="21"/>
      <c r="K47" s="21"/>
    </row>
    <row r="48" spans="1:11" ht="13" x14ac:dyDescent="0.3">
      <c r="A48" s="21">
        <v>0.8</v>
      </c>
      <c r="B48" s="21">
        <f t="shared" si="6"/>
        <v>11.25</v>
      </c>
      <c r="C48" s="21">
        <f t="shared" si="7"/>
        <v>188743680</v>
      </c>
      <c r="D48" s="21" t="str">
        <f t="shared" si="8"/>
        <v>0x00B400000</v>
      </c>
      <c r="E48" s="21">
        <v>15</v>
      </c>
      <c r="F48" s="21" t="str">
        <f t="shared" si="5"/>
        <v>{ 0x00B400000, 0, "0.80","mm", 15 },</v>
      </c>
      <c r="G48" s="21"/>
      <c r="H48" s="21"/>
      <c r="I48" s="21"/>
      <c r="J48" s="21"/>
      <c r="K48" s="21"/>
    </row>
    <row r="49" spans="1:11" ht="13" x14ac:dyDescent="0.3">
      <c r="A49" s="21"/>
      <c r="B49" s="21"/>
      <c r="C49" s="21"/>
      <c r="D49" s="21"/>
      <c r="E49" s="21"/>
      <c r="F49" s="21" t="s">
        <v>23</v>
      </c>
      <c r="G49" s="21"/>
      <c r="H49" s="21"/>
      <c r="I49" s="21"/>
      <c r="J49" s="21"/>
      <c r="K49" s="21"/>
    </row>
    <row r="50" spans="1:11" ht="13" x14ac:dyDescent="0.3">
      <c r="A50" s="21"/>
      <c r="B50" s="21"/>
      <c r="C50" s="21"/>
      <c r="D50" s="21"/>
      <c r="E50" s="21"/>
      <c r="F50" s="21" t="s">
        <v>24</v>
      </c>
      <c r="G50" s="21"/>
      <c r="H50" s="21"/>
      <c r="I50" s="21"/>
      <c r="J50" s="21"/>
      <c r="K50" s="21"/>
    </row>
    <row r="51" spans="1:11" ht="13" x14ac:dyDescent="0.3">
      <c r="A51" s="21">
        <v>27</v>
      </c>
      <c r="B51" s="21">
        <f>$A$4*2/($B$4/$C$4*(25.4/A51))</f>
        <v>9.5669291338582685</v>
      </c>
      <c r="C51" s="21">
        <f t="shared" ref="C51:C60" si="9">ROUNDDOWN(B51*$B$27,0)</f>
        <v>160506436</v>
      </c>
      <c r="D51" s="21" t="str">
        <f t="shared" ref="D51:D60" si="10">CONCATENATE("0x",DEC2HEX(C51,9))</f>
        <v>0x009912244</v>
      </c>
      <c r="E51" s="21">
        <v>30</v>
      </c>
      <c r="F51" s="21" t="str">
        <f>CONCATENATE("{ ",D51,", 0, ",$C$27,TEXT(A51,"00"),$C$27,",",$C$27,"tpi",$C$27,", ",E51," },")</f>
        <v>{ 0x009912244, 0, "27","tpi", 30 },</v>
      </c>
      <c r="G51" s="21"/>
      <c r="H51" s="21"/>
      <c r="I51" s="21"/>
      <c r="J51" s="21"/>
      <c r="K51" s="21"/>
    </row>
    <row r="52" spans="1:11" ht="13" x14ac:dyDescent="0.3">
      <c r="A52" s="21">
        <v>26</v>
      </c>
      <c r="B52" s="21">
        <f t="shared" ref="B52:B60" si="11">$A$4*2/($B$4/$C$4*(25.4/A52))</f>
        <v>9.21259842519685</v>
      </c>
      <c r="C52" s="21">
        <f t="shared" si="9"/>
        <v>154561753</v>
      </c>
      <c r="D52" s="21" t="str">
        <f t="shared" si="10"/>
        <v>0x009366CD9</v>
      </c>
      <c r="E52" s="21">
        <v>30</v>
      </c>
      <c r="F52" s="21" t="str">
        <f t="shared" ref="F52:F60" si="12">CONCATENATE("{ ",D52,", 0, ",$C$27,TEXT(A52,"00"),$C$27,",",$C$27,"tpi",$C$27,", ",E52," },")</f>
        <v>{ 0x009366CD9, 0, "26","tpi", 30 },</v>
      </c>
      <c r="G52" s="21"/>
      <c r="H52" s="21"/>
      <c r="I52" s="21"/>
      <c r="J52" s="21"/>
      <c r="K52" s="21"/>
    </row>
    <row r="53" spans="1:11" ht="13" x14ac:dyDescent="0.3">
      <c r="A53" s="21">
        <v>24</v>
      </c>
      <c r="B53" s="21">
        <f t="shared" si="11"/>
        <v>8.5039370078740166</v>
      </c>
      <c r="C53" s="21">
        <f t="shared" si="9"/>
        <v>142672388</v>
      </c>
      <c r="D53" s="21" t="str">
        <f t="shared" si="10"/>
        <v>0x008810204</v>
      </c>
      <c r="E53" s="21">
        <v>30</v>
      </c>
      <c r="F53" s="21" t="str">
        <f t="shared" si="12"/>
        <v>{ 0x008810204, 0, "24","tpi", 30 },</v>
      </c>
      <c r="G53" s="21"/>
      <c r="H53" s="21"/>
      <c r="I53" s="21"/>
      <c r="J53" s="21"/>
      <c r="K53" s="21"/>
    </row>
    <row r="54" spans="1:11" ht="13" x14ac:dyDescent="0.3">
      <c r="A54" s="21">
        <v>22</v>
      </c>
      <c r="B54" s="21">
        <f t="shared" si="11"/>
        <v>7.7952755905511815</v>
      </c>
      <c r="C54" s="21">
        <f t="shared" si="9"/>
        <v>130783022</v>
      </c>
      <c r="D54" s="21" t="str">
        <f t="shared" si="10"/>
        <v>0x007CB972E</v>
      </c>
      <c r="E54" s="21">
        <v>30</v>
      </c>
      <c r="F54" s="21" t="str">
        <f t="shared" si="12"/>
        <v>{ 0x007CB972E, 0, "22","tpi", 30 },</v>
      </c>
      <c r="G54" s="21"/>
      <c r="H54" s="21"/>
      <c r="I54" s="21"/>
      <c r="J54" s="21"/>
      <c r="K54" s="21"/>
    </row>
    <row r="55" spans="1:11" ht="13" x14ac:dyDescent="0.3">
      <c r="A55" s="21">
        <v>20</v>
      </c>
      <c r="B55" s="21">
        <f t="shared" si="11"/>
        <v>7.0866141732283463</v>
      </c>
      <c r="C55" s="21">
        <f t="shared" si="9"/>
        <v>118893656</v>
      </c>
      <c r="D55" s="21" t="str">
        <f t="shared" si="10"/>
        <v>0x007162C58</v>
      </c>
      <c r="E55" s="21">
        <v>30</v>
      </c>
      <c r="F55" s="21" t="str">
        <f t="shared" si="12"/>
        <v>{ 0x007162C58, 0, "20","tpi", 30 },</v>
      </c>
      <c r="G55" s="21"/>
      <c r="H55" s="21"/>
      <c r="I55" s="21"/>
      <c r="J55" s="21"/>
      <c r="K55" s="21"/>
    </row>
    <row r="56" spans="1:11" ht="13" x14ac:dyDescent="0.3">
      <c r="A56" s="21">
        <v>19</v>
      </c>
      <c r="B56" s="21">
        <f t="shared" si="11"/>
        <v>6.7322834645669296</v>
      </c>
      <c r="C56" s="21">
        <f t="shared" si="9"/>
        <v>112948973</v>
      </c>
      <c r="D56" s="21" t="str">
        <f t="shared" si="10"/>
        <v>0x006BB76ED</v>
      </c>
      <c r="E56" s="21">
        <v>30</v>
      </c>
      <c r="F56" s="21" t="str">
        <f t="shared" si="12"/>
        <v>{ 0x006BB76ED, 0, "19","tpi", 30 },</v>
      </c>
      <c r="G56" s="21"/>
      <c r="H56" s="21"/>
      <c r="I56" s="21"/>
      <c r="J56" s="21"/>
      <c r="K56" s="21"/>
    </row>
    <row r="57" spans="1:11" ht="13" x14ac:dyDescent="0.3">
      <c r="A57" s="21">
        <v>18</v>
      </c>
      <c r="B57" s="21">
        <f t="shared" si="11"/>
        <v>6.3779527559055129</v>
      </c>
      <c r="C57" s="21">
        <f t="shared" si="9"/>
        <v>107004291</v>
      </c>
      <c r="D57" s="21" t="str">
        <f t="shared" si="10"/>
        <v>0x00660C183</v>
      </c>
      <c r="E57" s="21">
        <v>30</v>
      </c>
      <c r="F57" s="21" t="str">
        <f t="shared" si="12"/>
        <v>{ 0x00660C183, 0, "18","tpi", 30 },</v>
      </c>
    </row>
    <row r="58" spans="1:11" ht="13" x14ac:dyDescent="0.3">
      <c r="A58" s="21">
        <v>16</v>
      </c>
      <c r="B58" s="21">
        <f t="shared" si="11"/>
        <v>5.6692913385826769</v>
      </c>
      <c r="C58" s="21">
        <f t="shared" si="9"/>
        <v>95114925</v>
      </c>
      <c r="D58" s="21" t="str">
        <f t="shared" si="10"/>
        <v>0x005AB56AD</v>
      </c>
      <c r="E58" s="21">
        <v>30</v>
      </c>
      <c r="F58" s="21" t="str">
        <f t="shared" si="12"/>
        <v>{ 0x005AB56AD, 0, "16","tpi", 30 },</v>
      </c>
    </row>
    <row r="59" spans="1:11" ht="13" x14ac:dyDescent="0.3">
      <c r="A59" s="21">
        <v>14</v>
      </c>
      <c r="B59" s="21">
        <f t="shared" si="11"/>
        <v>4.9606299212598426</v>
      </c>
      <c r="C59" s="21">
        <f t="shared" si="9"/>
        <v>83225559</v>
      </c>
      <c r="D59" s="21" t="str">
        <f t="shared" si="10"/>
        <v>0x004F5EBD7</v>
      </c>
      <c r="E59" s="21">
        <v>30</v>
      </c>
      <c r="F59" s="21" t="str">
        <f t="shared" si="12"/>
        <v>{ 0x004F5EBD7, 0, "14","tpi", 30 },</v>
      </c>
    </row>
    <row r="60" spans="1:11" ht="13" x14ac:dyDescent="0.3">
      <c r="A60" s="21">
        <v>12</v>
      </c>
      <c r="B60" s="21">
        <f t="shared" si="11"/>
        <v>4.2519685039370083</v>
      </c>
      <c r="C60" s="21">
        <f t="shared" si="9"/>
        <v>71336194</v>
      </c>
      <c r="D60" s="21" t="str">
        <f t="shared" si="10"/>
        <v>0x004408102</v>
      </c>
      <c r="E60" s="21">
        <v>30</v>
      </c>
      <c r="F60" s="21" t="str">
        <f t="shared" si="12"/>
        <v>{ 0x004408102, 0, "12","tpi", 30 },</v>
      </c>
    </row>
    <row r="61" spans="1:11" ht="13" x14ac:dyDescent="0.3">
      <c r="A61" s="21"/>
      <c r="B61" s="21"/>
      <c r="C61" s="21"/>
      <c r="D61" s="21"/>
      <c r="E61" s="21"/>
    </row>
    <row r="62" spans="1:11" ht="13" x14ac:dyDescent="0.3">
      <c r="A62" s="21"/>
      <c r="B62" s="21"/>
      <c r="C62" s="21"/>
      <c r="D62" s="21"/>
      <c r="E62" s="21"/>
    </row>
    <row r="63" spans="1:11" ht="13" x14ac:dyDescent="0.3">
      <c r="A63" s="21"/>
      <c r="B63" s="21"/>
      <c r="C63" s="21"/>
      <c r="D63" s="21" t="str">
        <f>TEXT(A65,"0,00")</f>
        <v>21,89</v>
      </c>
      <c r="E63" s="21" t="str">
        <f>SUBSTITUTE(TEXT(A65,"0,00"),",",".")</f>
        <v>21.89</v>
      </c>
    </row>
    <row r="64" spans="1:11" ht="13" x14ac:dyDescent="0.3">
      <c r="A64" s="21">
        <v>30</v>
      </c>
      <c r="B64" s="21">
        <v>30</v>
      </c>
      <c r="C64" s="21">
        <f t="shared" ref="C64:C95" si="13">ROUNDDOWN(B64*$B$27,0)</f>
        <v>503316480</v>
      </c>
      <c r="D64" s="21" t="str">
        <f t="shared" ref="D64" si="14">CONCATENATE("0x",DEC2HEX(C64,9))</f>
        <v>0x01E000000</v>
      </c>
      <c r="E64" s="21" t="str">
        <f>D64 &amp; ","</f>
        <v>0x01E000000,</v>
      </c>
      <c r="F64" s="21"/>
      <c r="G64" s="23">
        <f t="shared" ref="G64:G95" si="15">ROUNDDOWN(A64+H63,0)</f>
        <v>30</v>
      </c>
      <c r="H64" s="23">
        <f>A64-ROUNDDOWN(A64,0)</f>
        <v>0</v>
      </c>
    </row>
    <row r="65" spans="1:8" ht="13" x14ac:dyDescent="0.3">
      <c r="A65" s="21">
        <v>21.887999999999998</v>
      </c>
      <c r="B65" s="21">
        <v>21.887999999999998</v>
      </c>
      <c r="C65" s="21">
        <f t="shared" si="13"/>
        <v>367219703</v>
      </c>
      <c r="D65" s="21" t="str">
        <f t="shared" ref="D65:D109" si="16">CONCATENATE("0x",DEC2HEX(C65,9))</f>
        <v>0x015E353F7</v>
      </c>
      <c r="E65" s="21" t="str">
        <f t="shared" ref="E65:E113" si="17">D65 &amp; ","</f>
        <v>0x015E353F7,</v>
      </c>
      <c r="F65" s="21"/>
      <c r="G65">
        <f t="shared" si="15"/>
        <v>21</v>
      </c>
      <c r="H65" s="23">
        <f>(A65+H64)-ROUNDDOWN((A65+H64),0)</f>
        <v>0.88799999999999812</v>
      </c>
    </row>
    <row r="66" spans="1:8" ht="13" x14ac:dyDescent="0.3">
      <c r="A66" s="21">
        <v>17.023999999999997</v>
      </c>
      <c r="B66" s="21">
        <v>17.023999999999997</v>
      </c>
      <c r="C66" s="21">
        <f t="shared" si="13"/>
        <v>285615325</v>
      </c>
      <c r="D66" s="21" t="str">
        <f t="shared" si="16"/>
        <v>0x0110624DD</v>
      </c>
      <c r="E66" s="21" t="str">
        <f t="shared" si="17"/>
        <v>0x0110624DD,</v>
      </c>
      <c r="F66" s="21"/>
      <c r="G66" s="23">
        <f t="shared" si="15"/>
        <v>17</v>
      </c>
      <c r="H66" s="23">
        <f t="shared" ref="H66:H68" si="18">(A66+H65)-ROUNDDOWN((A66+H65),0)</f>
        <v>0.91199999999999548</v>
      </c>
    </row>
    <row r="67" spans="1:8" ht="13" x14ac:dyDescent="0.3">
      <c r="A67" s="21">
        <v>14.404923076923074</v>
      </c>
      <c r="B67" s="21">
        <v>14.404923076923074</v>
      </c>
      <c r="C67" s="21">
        <f t="shared" si="13"/>
        <v>241674505</v>
      </c>
      <c r="D67" s="21" t="str">
        <f t="shared" si="16"/>
        <v>0x00E67A909</v>
      </c>
      <c r="E67" s="21" t="str">
        <f t="shared" si="17"/>
        <v>0x00E67A909,</v>
      </c>
      <c r="F67" s="21"/>
      <c r="G67" s="23">
        <f t="shared" si="15"/>
        <v>15</v>
      </c>
      <c r="H67" s="23">
        <f t="shared" si="18"/>
        <v>0.31692307692306976</v>
      </c>
    </row>
    <row r="68" spans="1:8" ht="13" x14ac:dyDescent="0.3">
      <c r="A68" s="21">
        <v>12.71022624434389</v>
      </c>
      <c r="B68" s="21">
        <v>12.71022624434389</v>
      </c>
      <c r="C68" s="21">
        <f t="shared" si="13"/>
        <v>213242211</v>
      </c>
      <c r="D68" s="21" t="str">
        <f t="shared" si="16"/>
        <v>0x00CB5D163</v>
      </c>
      <c r="E68" s="21" t="str">
        <f t="shared" si="17"/>
        <v>0x00CB5D163,</v>
      </c>
      <c r="F68" s="21"/>
      <c r="G68" s="23">
        <f t="shared" si="15"/>
        <v>13</v>
      </c>
      <c r="H68" s="23">
        <f t="shared" si="18"/>
        <v>2.7149321266959348E-2</v>
      </c>
    </row>
    <row r="69" spans="1:8" ht="13" x14ac:dyDescent="0.3">
      <c r="A69" s="21">
        <v>11.499728506787328</v>
      </c>
      <c r="B69" s="21">
        <v>11.499728506787328</v>
      </c>
      <c r="C69" s="21">
        <f t="shared" si="13"/>
        <v>192933429</v>
      </c>
      <c r="D69" s="21" t="str">
        <f t="shared" si="16"/>
        <v>0x00B7FEE35</v>
      </c>
      <c r="E69" s="21" t="str">
        <f t="shared" si="17"/>
        <v>0x00B7FEE35,</v>
      </c>
      <c r="F69" s="21"/>
      <c r="G69" s="23">
        <f t="shared" si="15"/>
        <v>11</v>
      </c>
      <c r="H69" s="23">
        <f t="shared" ref="H69:H113" si="19">(A69+H68)-ROUNDDOWN((A69+H68),0)</f>
        <v>0.52687782805428718</v>
      </c>
    </row>
    <row r="70" spans="1:8" ht="13" x14ac:dyDescent="0.3">
      <c r="A70" s="21">
        <v>10.579750226244341</v>
      </c>
      <c r="B70" s="21">
        <v>10.579750226244341</v>
      </c>
      <c r="C70" s="21">
        <f t="shared" si="13"/>
        <v>177498754</v>
      </c>
      <c r="D70" s="21" t="str">
        <f t="shared" si="16"/>
        <v>0x00A946A82</v>
      </c>
      <c r="E70" s="21" t="str">
        <f t="shared" si="17"/>
        <v>0x00A946A82,</v>
      </c>
      <c r="F70" s="21"/>
      <c r="G70" s="23">
        <f t="shared" si="15"/>
        <v>11</v>
      </c>
      <c r="H70" s="23">
        <f t="shared" si="19"/>
        <v>0.10662805429862843</v>
      </c>
    </row>
    <row r="71" spans="1:8" ht="13" x14ac:dyDescent="0.3">
      <c r="A71" s="21">
        <v>9.850112279606801</v>
      </c>
      <c r="B71" s="21">
        <v>9.850112279606801</v>
      </c>
      <c r="C71" s="21">
        <f t="shared" si="13"/>
        <v>165257461</v>
      </c>
      <c r="D71" s="21" t="str">
        <f t="shared" si="16"/>
        <v>0x009D9A0F5</v>
      </c>
      <c r="E71" s="21" t="str">
        <f t="shared" si="17"/>
        <v>0x009D9A0F5,</v>
      </c>
      <c r="F71" s="21"/>
      <c r="G71" s="23">
        <f t="shared" si="15"/>
        <v>9</v>
      </c>
      <c r="H71" s="23">
        <f t="shared" si="19"/>
        <v>0.95674033390542945</v>
      </c>
    </row>
    <row r="72" spans="1:8" ht="13" x14ac:dyDescent="0.3">
      <c r="A72">
        <v>9.2531357778124494</v>
      </c>
      <c r="B72" s="22">
        <v>9.2531357778124494</v>
      </c>
      <c r="C72" s="21">
        <f t="shared" si="13"/>
        <v>155241857</v>
      </c>
      <c r="D72" s="21" t="str">
        <f t="shared" si="16"/>
        <v>0x00940CD81</v>
      </c>
      <c r="E72" s="21" t="str">
        <f t="shared" si="17"/>
        <v>0x00940CD81,</v>
      </c>
      <c r="F72" s="21"/>
      <c r="G72" s="23">
        <f t="shared" si="15"/>
        <v>10</v>
      </c>
      <c r="H72" s="23">
        <f t="shared" si="19"/>
        <v>0.2098761117178789</v>
      </c>
    </row>
    <row r="73" spans="1:8" ht="13" x14ac:dyDescent="0.3">
      <c r="A73">
        <v>8.7529662763090741</v>
      </c>
      <c r="B73" s="22">
        <v>8.7529662763090741</v>
      </c>
      <c r="C73" s="21">
        <f t="shared" si="13"/>
        <v>146850405</v>
      </c>
      <c r="D73" s="21" t="str">
        <f t="shared" si="16"/>
        <v>0x008C0C265</v>
      </c>
      <c r="E73" s="21" t="str">
        <f t="shared" si="17"/>
        <v>0x008C0C265,</v>
      </c>
      <c r="F73" s="21"/>
      <c r="G73" s="23">
        <f t="shared" si="15"/>
        <v>8</v>
      </c>
      <c r="H73" s="23">
        <f t="shared" si="19"/>
        <v>0.96284238802695299</v>
      </c>
    </row>
    <row r="74" spans="1:8" ht="13" x14ac:dyDescent="0.3">
      <c r="A74">
        <v>8.3259923116110706</v>
      </c>
      <c r="B74" s="22">
        <v>8.3259923116110706</v>
      </c>
      <c r="C74" s="21">
        <f t="shared" si="13"/>
        <v>139686971</v>
      </c>
      <c r="D74" s="21" t="str">
        <f t="shared" si="16"/>
        <v>0x00853743B</v>
      </c>
      <c r="E74" s="21" t="str">
        <f t="shared" si="17"/>
        <v>0x00853743B,</v>
      </c>
      <c r="F74" s="21"/>
      <c r="G74" s="23">
        <f t="shared" si="15"/>
        <v>9</v>
      </c>
      <c r="H74" s="23">
        <f t="shared" si="19"/>
        <v>0.28883469963802355</v>
      </c>
    </row>
    <row r="75" spans="1:8" ht="13" x14ac:dyDescent="0.3">
      <c r="A75">
        <v>7.9559482088728011</v>
      </c>
      <c r="B75" s="22">
        <v>7.9559482088728011</v>
      </c>
      <c r="C75" s="21">
        <f t="shared" si="13"/>
        <v>133478661</v>
      </c>
      <c r="D75" s="21" t="str">
        <f t="shared" si="16"/>
        <v>0x007F4B905</v>
      </c>
      <c r="E75" s="21" t="str">
        <f t="shared" si="17"/>
        <v>0x007F4B905,</v>
      </c>
      <c r="F75" s="21"/>
      <c r="G75" s="23">
        <f t="shared" si="15"/>
        <v>8</v>
      </c>
      <c r="H75" s="23">
        <f t="shared" si="19"/>
        <v>0.24478290851082463</v>
      </c>
    </row>
    <row r="76" spans="1:8" ht="13" x14ac:dyDescent="0.3">
      <c r="A76">
        <v>7.6312156289188096</v>
      </c>
      <c r="B76" s="22">
        <v>7.6312156289188096</v>
      </c>
      <c r="C76" s="21">
        <f t="shared" si="13"/>
        <v>128030552</v>
      </c>
      <c r="D76" s="21" t="str">
        <f t="shared" si="16"/>
        <v>0x007A19758</v>
      </c>
      <c r="E76" s="21" t="str">
        <f t="shared" si="17"/>
        <v>0x007A19758,</v>
      </c>
      <c r="F76" s="21"/>
      <c r="G76" s="23">
        <f t="shared" si="15"/>
        <v>7</v>
      </c>
      <c r="H76" s="23">
        <f t="shared" si="19"/>
        <v>0.87599853742963418</v>
      </c>
    </row>
    <row r="77" spans="1:8" ht="13" x14ac:dyDescent="0.3">
      <c r="A77">
        <v>7.3432452278275342</v>
      </c>
      <c r="B77" s="22">
        <v>7.3432452278275342</v>
      </c>
      <c r="C77" s="21">
        <f t="shared" si="13"/>
        <v>123199211</v>
      </c>
      <c r="D77" s="21" t="str">
        <f t="shared" si="16"/>
        <v>0x00757DEEB</v>
      </c>
      <c r="E77" s="21" t="str">
        <f t="shared" si="17"/>
        <v>0x00757DEEB,</v>
      </c>
      <c r="F77" s="21"/>
      <c r="G77" s="23">
        <f t="shared" si="15"/>
        <v>8</v>
      </c>
      <c r="H77" s="23">
        <f t="shared" si="19"/>
        <v>0.21924376525716838</v>
      </c>
    </row>
    <row r="78" spans="1:8" ht="13" x14ac:dyDescent="0.3">
      <c r="A78">
        <v>7.0855875005353397</v>
      </c>
      <c r="B78" s="22">
        <v>7.0855875005353397</v>
      </c>
      <c r="C78" s="21">
        <f t="shared" si="13"/>
        <v>118876431</v>
      </c>
      <c r="D78" s="21" t="str">
        <f t="shared" si="16"/>
        <v>0x00715E90F</v>
      </c>
      <c r="E78" s="21" t="str">
        <f t="shared" si="17"/>
        <v>0x00715E90F,</v>
      </c>
      <c r="F78" s="21"/>
      <c r="G78" s="23">
        <f t="shared" si="15"/>
        <v>7</v>
      </c>
      <c r="H78" s="23">
        <f t="shared" si="19"/>
        <v>0.30483126579250808</v>
      </c>
    </row>
    <row r="79" spans="1:8" ht="13" x14ac:dyDescent="0.3">
      <c r="A79">
        <v>6.8532731562554927</v>
      </c>
      <c r="B79" s="22">
        <v>6.8532731562554927</v>
      </c>
      <c r="C79" s="21">
        <f t="shared" si="13"/>
        <v>114978844</v>
      </c>
      <c r="D79" s="21" t="str">
        <f t="shared" si="16"/>
        <v>0x006DA701C</v>
      </c>
      <c r="E79" s="21" t="str">
        <f t="shared" si="17"/>
        <v>0x006DA701C,</v>
      </c>
      <c r="F79" s="21"/>
      <c r="G79" s="23">
        <f t="shared" si="15"/>
        <v>7</v>
      </c>
      <c r="H79" s="23">
        <f t="shared" si="19"/>
        <v>0.15810442204800079</v>
      </c>
    </row>
    <row r="80" spans="1:8" ht="13" x14ac:dyDescent="0.3">
      <c r="A80">
        <v>6.6424032129860926</v>
      </c>
      <c r="B80" s="22">
        <v>6.6424032129860926</v>
      </c>
      <c r="C80" s="21">
        <f t="shared" si="13"/>
        <v>111441033</v>
      </c>
      <c r="D80" s="21" t="str">
        <f t="shared" si="16"/>
        <v>0x006A47489</v>
      </c>
      <c r="E80" s="21" t="str">
        <f t="shared" si="17"/>
        <v>0x006A47489,</v>
      </c>
      <c r="F80" s="21"/>
      <c r="G80" s="23">
        <f t="shared" si="15"/>
        <v>6</v>
      </c>
      <c r="H80" s="23">
        <f t="shared" si="19"/>
        <v>0.80050763503409339</v>
      </c>
    </row>
    <row r="81" spans="1:8" ht="13" x14ac:dyDescent="0.3">
      <c r="A81">
        <v>6.4498697865227275</v>
      </c>
      <c r="B81" s="22">
        <v>6.4498697865227275</v>
      </c>
      <c r="C81" s="21">
        <f t="shared" si="13"/>
        <v>108210858</v>
      </c>
      <c r="D81" s="21" t="str">
        <f t="shared" si="16"/>
        <v>0x006732AAA</v>
      </c>
      <c r="E81" s="21" t="str">
        <f t="shared" si="17"/>
        <v>0x006732AAA,</v>
      </c>
      <c r="F81" s="21"/>
      <c r="G81" s="23">
        <f t="shared" si="15"/>
        <v>7</v>
      </c>
      <c r="H81" s="23">
        <f t="shared" si="19"/>
        <v>0.25037742155682086</v>
      </c>
    </row>
    <row r="82" spans="1:8" ht="13" x14ac:dyDescent="0.3">
      <c r="A82">
        <v>6.2731610252481325</v>
      </c>
      <c r="B82" s="22">
        <v>6.2731610252481325</v>
      </c>
      <c r="C82" s="21">
        <f t="shared" si="13"/>
        <v>105246177</v>
      </c>
      <c r="D82" s="21" t="str">
        <f t="shared" si="16"/>
        <v>0x00645EDE1</v>
      </c>
      <c r="E82" s="21" t="str">
        <f t="shared" si="17"/>
        <v>0x00645EDE1,</v>
      </c>
      <c r="F82" s="21"/>
      <c r="G82" s="23">
        <f t="shared" si="15"/>
        <v>6</v>
      </c>
      <c r="H82" s="23">
        <f t="shared" si="19"/>
        <v>0.52353844680495332</v>
      </c>
    </row>
    <row r="83" spans="1:8" ht="13" x14ac:dyDescent="0.3">
      <c r="A83">
        <v>6.1102217778390902</v>
      </c>
      <c r="B83" s="22">
        <v>6.1102217778390902</v>
      </c>
      <c r="C83" s="21">
        <f t="shared" si="13"/>
        <v>102512510</v>
      </c>
      <c r="D83" s="21" t="str">
        <f t="shared" si="16"/>
        <v>0x0061C377E</v>
      </c>
      <c r="E83" s="21" t="str">
        <f t="shared" si="17"/>
        <v>0x0061C377E,</v>
      </c>
      <c r="F83" s="21"/>
      <c r="G83" s="23">
        <f t="shared" si="15"/>
        <v>6</v>
      </c>
      <c r="H83" s="23">
        <f t="shared" si="19"/>
        <v>0.63376022464404347</v>
      </c>
    </row>
    <row r="84" spans="1:8" ht="13" x14ac:dyDescent="0.3">
      <c r="A84">
        <v>5.9593521043121989</v>
      </c>
      <c r="B84" s="22">
        <v>5.9593521043121989</v>
      </c>
      <c r="C84" s="21">
        <f t="shared" si="13"/>
        <v>99981337</v>
      </c>
      <c r="D84" s="21" t="str">
        <f t="shared" si="16"/>
        <v>0x005F59819</v>
      </c>
      <c r="E84" s="21" t="str">
        <f t="shared" si="17"/>
        <v>0x005F59819,</v>
      </c>
      <c r="F84" s="21"/>
      <c r="G84" s="23">
        <f t="shared" si="15"/>
        <v>6</v>
      </c>
      <c r="H84" s="23">
        <f t="shared" si="19"/>
        <v>0.59311232895624233</v>
      </c>
    </row>
    <row r="85" spans="1:8" ht="13" x14ac:dyDescent="0.3">
      <c r="A85">
        <v>5.8191320547989704</v>
      </c>
      <c r="B85" s="22">
        <v>5.8191320547989704</v>
      </c>
      <c r="C85" s="21">
        <f t="shared" si="13"/>
        <v>97628835</v>
      </c>
      <c r="D85" s="21" t="str">
        <f t="shared" si="16"/>
        <v>0x005D1B2A3</v>
      </c>
      <c r="E85" s="21" t="str">
        <f t="shared" si="17"/>
        <v>0x005D1B2A3,</v>
      </c>
      <c r="F85" s="21"/>
      <c r="G85" s="23">
        <f t="shared" si="15"/>
        <v>6</v>
      </c>
      <c r="H85" s="23">
        <f t="shared" si="19"/>
        <v>0.41224438375521277</v>
      </c>
    </row>
    <row r="86" spans="1:8" ht="13" x14ac:dyDescent="0.3">
      <c r="A86">
        <v>5.6883650423315775</v>
      </c>
      <c r="B86" s="22">
        <v>5.6883650423315775</v>
      </c>
      <c r="C86" s="21">
        <f t="shared" si="13"/>
        <v>95434929</v>
      </c>
      <c r="D86" s="21" t="str">
        <f t="shared" si="16"/>
        <v>0x005B038B1</v>
      </c>
      <c r="E86" s="21" t="str">
        <f t="shared" si="17"/>
        <v>0x005B038B1,</v>
      </c>
      <c r="F86" s="21"/>
      <c r="G86" s="23">
        <f t="shared" si="15"/>
        <v>6</v>
      </c>
      <c r="H86" s="23">
        <f t="shared" si="19"/>
        <v>0.10060942608679024</v>
      </c>
    </row>
    <row r="87" spans="1:8" ht="13" x14ac:dyDescent="0.3">
      <c r="A87">
        <v>5.566034611313694</v>
      </c>
      <c r="B87" s="22">
        <v>5.566034611313694</v>
      </c>
      <c r="C87" s="21">
        <f t="shared" si="13"/>
        <v>93382564</v>
      </c>
      <c r="D87" s="21" t="str">
        <f t="shared" si="16"/>
        <v>0x00590E7A4</v>
      </c>
      <c r="E87" s="21" t="str">
        <f t="shared" si="17"/>
        <v>0x00590E7A4,</v>
      </c>
      <c r="F87" s="21"/>
      <c r="G87" s="23">
        <f t="shared" si="15"/>
        <v>5</v>
      </c>
      <c r="H87" s="23">
        <f t="shared" si="19"/>
        <v>0.66664403740048428</v>
      </c>
    </row>
    <row r="88" spans="1:8" ht="13" x14ac:dyDescent="0.3">
      <c r="A88">
        <v>5.4512710110804221</v>
      </c>
      <c r="B88" s="22">
        <v>5.4512710110804221</v>
      </c>
      <c r="C88" s="21">
        <f t="shared" si="13"/>
        <v>91457151</v>
      </c>
      <c r="D88" s="21" t="str">
        <f t="shared" si="16"/>
        <v>0x00573867F</v>
      </c>
      <c r="E88" s="21" t="str">
        <f t="shared" si="17"/>
        <v>0x00573867F,</v>
      </c>
      <c r="F88" s="21"/>
      <c r="G88" s="23">
        <f t="shared" si="15"/>
        <v>6</v>
      </c>
      <c r="H88" s="23">
        <f t="shared" si="19"/>
        <v>0.11791504848090639</v>
      </c>
    </row>
    <row r="89" spans="1:8" ht="13" x14ac:dyDescent="0.3">
      <c r="A89">
        <v>5.3433250504649683</v>
      </c>
      <c r="B89" s="22">
        <v>5.3433250504649683</v>
      </c>
      <c r="C89" s="21">
        <f t="shared" si="13"/>
        <v>89646118</v>
      </c>
      <c r="D89" s="21" t="str">
        <f t="shared" si="16"/>
        <v>0x00557E426</v>
      </c>
      <c r="E89" s="21" t="str">
        <f t="shared" si="17"/>
        <v>0x00557E426,</v>
      </c>
      <c r="F89" s="21"/>
      <c r="G89" s="23">
        <f t="shared" si="15"/>
        <v>5</v>
      </c>
      <c r="H89" s="23">
        <f t="shared" si="19"/>
        <v>0.4612400989458747</v>
      </c>
    </row>
    <row r="90" spans="1:8" ht="13" x14ac:dyDescent="0.3">
      <c r="A90">
        <v>5.2415474304561114</v>
      </c>
      <c r="B90" s="22">
        <v>5.2415474304561114</v>
      </c>
      <c r="C90" s="21">
        <f t="shared" si="13"/>
        <v>87938573</v>
      </c>
      <c r="D90" s="21" t="str">
        <f t="shared" si="16"/>
        <v>0x0053DD60D</v>
      </c>
      <c r="E90" s="21" t="str">
        <f t="shared" si="17"/>
        <v>0x0053DD60D,</v>
      </c>
      <c r="F90" s="21"/>
      <c r="G90" s="23">
        <f t="shared" si="15"/>
        <v>5</v>
      </c>
      <c r="H90" s="23">
        <f t="shared" si="19"/>
        <v>0.70278752940198608</v>
      </c>
    </row>
    <row r="91" spans="1:8" ht="13" x14ac:dyDescent="0.3">
      <c r="A91">
        <v>5.1453722482459074</v>
      </c>
      <c r="B91" s="22">
        <v>5.1453722482459074</v>
      </c>
      <c r="C91" s="21">
        <f t="shared" si="13"/>
        <v>86325021</v>
      </c>
      <c r="D91" s="21" t="str">
        <f t="shared" si="16"/>
        <v>0x00525371D</v>
      </c>
      <c r="E91" s="21" t="str">
        <f t="shared" si="17"/>
        <v>0x00525371D,</v>
      </c>
      <c r="F91" s="21"/>
      <c r="G91" s="23">
        <f t="shared" si="15"/>
        <v>5</v>
      </c>
      <c r="H91" s="23">
        <f t="shared" si="19"/>
        <v>0.84815977764789352</v>
      </c>
    </row>
    <row r="92" spans="1:8" ht="13" x14ac:dyDescent="0.3">
      <c r="A92">
        <v>5.0543037128787232</v>
      </c>
      <c r="B92" s="22">
        <v>5.0543037128787232</v>
      </c>
      <c r="C92" s="21">
        <f t="shared" si="13"/>
        <v>84797145</v>
      </c>
      <c r="D92" s="21" t="str">
        <f t="shared" si="16"/>
        <v>0x0050DE6D9</v>
      </c>
      <c r="E92" s="21" t="str">
        <f t="shared" si="17"/>
        <v>0x0050DE6D9,</v>
      </c>
      <c r="F92" s="21"/>
      <c r="G92" s="23">
        <f t="shared" si="15"/>
        <v>5</v>
      </c>
      <c r="H92" s="23">
        <f t="shared" si="19"/>
        <v>0.90246349052661667</v>
      </c>
    </row>
    <row r="93" spans="1:8" ht="13" x14ac:dyDescent="0.3">
      <c r="A93">
        <v>4.9679053588124198</v>
      </c>
      <c r="B93" s="22">
        <v>4.9679053588124198</v>
      </c>
      <c r="C93" s="21">
        <f t="shared" si="13"/>
        <v>83347621</v>
      </c>
      <c r="D93" s="21" t="str">
        <f t="shared" si="16"/>
        <v>0x004F7C8A5</v>
      </c>
      <c r="E93" s="21" t="str">
        <f t="shared" si="17"/>
        <v>0x004F7C8A5,</v>
      </c>
      <c r="F93" s="21"/>
      <c r="G93" s="23">
        <f t="shared" si="15"/>
        <v>5</v>
      </c>
      <c r="H93" s="23">
        <f t="shared" si="19"/>
        <v>0.87036884933903647</v>
      </c>
    </row>
    <row r="94" spans="1:8" ht="13" x14ac:dyDescent="0.3">
      <c r="A94">
        <v>4.8857912206502307</v>
      </c>
      <c r="B94" s="22">
        <v>4.8857912206502307</v>
      </c>
      <c r="C94" s="21">
        <f t="shared" si="13"/>
        <v>81969974</v>
      </c>
      <c r="D94" s="21" t="str">
        <f t="shared" si="16"/>
        <v>0x004E2C336</v>
      </c>
      <c r="E94" s="21" t="str">
        <f t="shared" si="17"/>
        <v>0x004E2C336,</v>
      </c>
      <c r="F94" s="21"/>
      <c r="G94" s="23">
        <f t="shared" si="15"/>
        <v>5</v>
      </c>
      <c r="H94" s="23">
        <f t="shared" si="19"/>
        <v>0.75616006998926721</v>
      </c>
    </row>
    <row r="95" spans="1:8" ht="13" x14ac:dyDescent="0.3">
      <c r="A95">
        <v>4.8076185611198268</v>
      </c>
      <c r="B95" s="22">
        <v>4.8076185611198268</v>
      </c>
      <c r="C95" s="21">
        <f t="shared" si="13"/>
        <v>80658455</v>
      </c>
      <c r="D95" s="21" t="str">
        <f t="shared" si="16"/>
        <v>0x004CEC017</v>
      </c>
      <c r="E95" s="21" t="str">
        <f t="shared" si="17"/>
        <v>0x004CEC017,</v>
      </c>
      <c r="F95" s="21"/>
      <c r="G95" s="23">
        <f t="shared" si="15"/>
        <v>5</v>
      </c>
      <c r="H95" s="23">
        <f t="shared" si="19"/>
        <v>0.56377863110909399</v>
      </c>
    </row>
    <row r="96" spans="1:8" ht="13" x14ac:dyDescent="0.3">
      <c r="A96">
        <v>4.7330818392419998</v>
      </c>
      <c r="B96" s="22">
        <v>4.7330818392419998</v>
      </c>
      <c r="C96" s="21">
        <f t="shared" ref="C96:C127" si="20">ROUNDDOWN(B96*$B$27,0)</f>
        <v>79407936</v>
      </c>
      <c r="D96" s="21" t="str">
        <f t="shared" si="16"/>
        <v>0x004BBAB40</v>
      </c>
      <c r="E96" s="21" t="str">
        <f t="shared" si="17"/>
        <v>0x004BBAB40,</v>
      </c>
      <c r="F96" s="21"/>
      <c r="G96" s="23">
        <f t="shared" ref="G96:G113" si="21">ROUNDDOWN(A96+H95,0)</f>
        <v>5</v>
      </c>
      <c r="H96" s="23">
        <f t="shared" si="19"/>
        <v>0.29686047035109375</v>
      </c>
    </row>
    <row r="97" spans="1:8" ht="13" x14ac:dyDescent="0.3">
      <c r="A97">
        <v>4.6619076762458791</v>
      </c>
      <c r="B97" s="22">
        <v>4.6619076762458791</v>
      </c>
      <c r="C97" s="21">
        <f t="shared" si="20"/>
        <v>78213832</v>
      </c>
      <c r="D97" s="21" t="str">
        <f t="shared" si="16"/>
        <v>0x004A972C8</v>
      </c>
      <c r="E97" s="21" t="str">
        <f t="shared" si="17"/>
        <v>0x004A972C8,</v>
      </c>
      <c r="F97" s="21"/>
      <c r="G97" s="23">
        <f t="shared" si="21"/>
        <v>4</v>
      </c>
      <c r="H97" s="23">
        <f t="shared" si="19"/>
        <v>0.95876814659697285</v>
      </c>
    </row>
    <row r="98" spans="1:8" ht="13" x14ac:dyDescent="0.3">
      <c r="A98">
        <v>4.5938506298773261</v>
      </c>
      <c r="B98" s="22">
        <v>4.5938506298773261</v>
      </c>
      <c r="C98" s="21">
        <f t="shared" si="20"/>
        <v>77072024</v>
      </c>
      <c r="D98" s="21" t="str">
        <f t="shared" si="16"/>
        <v>0x004980698</v>
      </c>
      <c r="E98" s="21" t="str">
        <f t="shared" si="17"/>
        <v>0x004980698,</v>
      </c>
      <c r="F98" s="21"/>
      <c r="G98" s="23">
        <f t="shared" si="21"/>
        <v>5</v>
      </c>
      <c r="H98" s="23">
        <f t="shared" si="19"/>
        <v>0.55261877647429891</v>
      </c>
    </row>
    <row r="99" spans="1:8" ht="13" x14ac:dyDescent="0.3">
      <c r="A99">
        <v>4.5286896280350941</v>
      </c>
      <c r="B99" s="22">
        <v>4.5286896280350941</v>
      </c>
      <c r="C99" s="21">
        <f t="shared" si="20"/>
        <v>75978804</v>
      </c>
      <c r="D99" s="21" t="str">
        <f t="shared" si="16"/>
        <v>0x004875834</v>
      </c>
      <c r="E99" s="21" t="str">
        <f t="shared" si="17"/>
        <v>0x004875834,</v>
      </c>
      <c r="F99" s="21"/>
      <c r="G99" s="23">
        <f t="shared" si="21"/>
        <v>5</v>
      </c>
      <c r="H99" s="23">
        <f t="shared" si="19"/>
        <v>8.1308404509393029E-2</v>
      </c>
    </row>
    <row r="100" spans="1:8" ht="13" x14ac:dyDescent="0.3">
      <c r="A100">
        <v>4.4662249435104719</v>
      </c>
      <c r="B100" s="22">
        <v>4.4662249435104719</v>
      </c>
      <c r="C100" s="21">
        <f t="shared" si="20"/>
        <v>74930820</v>
      </c>
      <c r="D100" s="21" t="str">
        <f t="shared" si="16"/>
        <v>0x004775A84</v>
      </c>
      <c r="E100" s="21" t="str">
        <f t="shared" si="17"/>
        <v>0x004775A84,</v>
      </c>
      <c r="F100" s="21"/>
      <c r="G100" s="23">
        <f t="shared" si="21"/>
        <v>4</v>
      </c>
      <c r="H100" s="23">
        <f t="shared" si="19"/>
        <v>0.54753334801986497</v>
      </c>
    </row>
    <row r="101" spans="1:8" ht="13" x14ac:dyDescent="0.3">
      <c r="A101">
        <v>4.4062756154096601</v>
      </c>
      <c r="B101" s="22">
        <v>4.4062756154096601</v>
      </c>
      <c r="C101" s="21">
        <f t="shared" si="20"/>
        <v>73925037</v>
      </c>
      <c r="D101" s="21" t="str">
        <f t="shared" si="16"/>
        <v>0x0046801AD</v>
      </c>
      <c r="E101" s="21" t="str">
        <f t="shared" si="17"/>
        <v>0x0046801AD,</v>
      </c>
      <c r="F101" s="21"/>
      <c r="G101" s="23">
        <f t="shared" si="21"/>
        <v>4</v>
      </c>
      <c r="H101" s="23">
        <f t="shared" si="19"/>
        <v>0.95380896342952504</v>
      </c>
    </row>
    <row r="102" spans="1:8" ht="13" x14ac:dyDescent="0.3">
      <c r="A102">
        <v>4.3486772413520178</v>
      </c>
      <c r="B102" s="22">
        <v>4.3486772413520178</v>
      </c>
      <c r="C102" s="21">
        <f t="shared" si="20"/>
        <v>72958697</v>
      </c>
      <c r="D102" s="21" t="str">
        <f t="shared" si="16"/>
        <v>0x0045942E9</v>
      </c>
      <c r="E102" s="21" t="str">
        <f t="shared" si="17"/>
        <v>0x0045942E9,</v>
      </c>
      <c r="F102" s="21"/>
      <c r="G102" s="23">
        <f t="shared" si="21"/>
        <v>5</v>
      </c>
      <c r="H102" s="23">
        <f t="shared" si="19"/>
        <v>0.30248620478154287</v>
      </c>
    </row>
    <row r="103" spans="1:8" ht="13" x14ac:dyDescent="0.3">
      <c r="A103">
        <v>4.2932800790418009</v>
      </c>
      <c r="B103" s="22">
        <v>4.2932800790418009</v>
      </c>
      <c r="C103" s="21">
        <f t="shared" si="20"/>
        <v>72029287</v>
      </c>
      <c r="D103" s="21" t="str">
        <f t="shared" si="16"/>
        <v>0x0044B1467</v>
      </c>
      <c r="E103" s="21" t="str">
        <f t="shared" si="17"/>
        <v>0x0044B1467,</v>
      </c>
      <c r="F103" s="21"/>
      <c r="G103" s="23">
        <f t="shared" si="21"/>
        <v>4</v>
      </c>
      <c r="H103" s="23">
        <f t="shared" si="19"/>
        <v>0.59576628382334373</v>
      </c>
    </row>
    <row r="104" spans="1:8" ht="13" x14ac:dyDescent="0.3">
      <c r="A104">
        <v>4.2399474072524619</v>
      </c>
      <c r="B104" s="22">
        <v>4.2399474072524619</v>
      </c>
      <c r="C104" s="21">
        <f t="shared" si="20"/>
        <v>71134513</v>
      </c>
      <c r="D104" s="21" t="str">
        <f t="shared" si="16"/>
        <v>0x0043D6D31</v>
      </c>
      <c r="E104" s="21" t="str">
        <f t="shared" si="17"/>
        <v>0x0043D6D31,</v>
      </c>
      <c r="F104" s="21"/>
      <c r="G104" s="23">
        <f t="shared" si="21"/>
        <v>4</v>
      </c>
      <c r="H104" s="23">
        <f t="shared" si="19"/>
        <v>0.83571369107580562</v>
      </c>
    </row>
    <row r="105" spans="1:8" ht="13" x14ac:dyDescent="0.3">
      <c r="A105">
        <v>4.1885541053463715</v>
      </c>
      <c r="B105" s="22">
        <v>4.1885541053463715</v>
      </c>
      <c r="C105" s="21">
        <f t="shared" si="20"/>
        <v>70272276</v>
      </c>
      <c r="D105" s="21" t="str">
        <f t="shared" si="16"/>
        <v>0x004304514</v>
      </c>
      <c r="E105" s="21" t="str">
        <f t="shared" si="17"/>
        <v>0x004304514,</v>
      </c>
      <c r="F105" s="21"/>
      <c r="G105" s="23">
        <f t="shared" si="21"/>
        <v>5</v>
      </c>
      <c r="H105" s="23">
        <f t="shared" si="19"/>
        <v>2.4267796422177135E-2</v>
      </c>
    </row>
    <row r="106" spans="1:8" ht="13" x14ac:dyDescent="0.3">
      <c r="A106">
        <v>4.1389854177091365</v>
      </c>
      <c r="B106" s="22">
        <v>4.1389854177091365</v>
      </c>
      <c r="C106" s="21">
        <f t="shared" si="20"/>
        <v>69440652</v>
      </c>
      <c r="D106" s="21" t="str">
        <f t="shared" si="16"/>
        <v>0x00423948C</v>
      </c>
      <c r="E106" s="21" t="str">
        <f t="shared" si="17"/>
        <v>0x00423948C,</v>
      </c>
      <c r="F106" s="21"/>
      <c r="G106" s="23">
        <f t="shared" si="21"/>
        <v>4</v>
      </c>
      <c r="H106" s="23">
        <f t="shared" si="19"/>
        <v>0.16325321413131366</v>
      </c>
    </row>
    <row r="107" spans="1:8" ht="13" x14ac:dyDescent="0.3">
      <c r="A107">
        <v>4.0911358753078746</v>
      </c>
      <c r="B107" s="22">
        <v>4.0911358753078746</v>
      </c>
      <c r="C107" s="21">
        <f t="shared" si="20"/>
        <v>68637870</v>
      </c>
      <c r="D107" s="21" t="str">
        <f t="shared" si="16"/>
        <v>0x0041754AE</v>
      </c>
      <c r="E107" s="21" t="str">
        <f t="shared" si="17"/>
        <v>0x0041754AE,</v>
      </c>
      <c r="F107" s="21"/>
      <c r="G107" s="23">
        <f t="shared" si="21"/>
        <v>4</v>
      </c>
      <c r="H107" s="23">
        <f t="shared" si="19"/>
        <v>0.25438908943918825</v>
      </c>
    </row>
    <row r="108" spans="1:8" ht="13" x14ac:dyDescent="0.3">
      <c r="A108">
        <v>4.0449083512930963</v>
      </c>
      <c r="B108" s="22">
        <v>4.0449083512930963</v>
      </c>
      <c r="C108" s="21">
        <f t="shared" si="20"/>
        <v>67862301</v>
      </c>
      <c r="D108" s="21" t="str">
        <f t="shared" si="16"/>
        <v>0x0040B7F1D</v>
      </c>
      <c r="E108" s="21" t="str">
        <f t="shared" si="17"/>
        <v>0x0040B7F1D,</v>
      </c>
      <c r="F108" s="21"/>
      <c r="G108" s="23">
        <f t="shared" si="21"/>
        <v>4</v>
      </c>
      <c r="H108" s="23">
        <f t="shared" si="19"/>
        <v>0.29929744073228459</v>
      </c>
    </row>
    <row r="109" spans="1:8" ht="13" x14ac:dyDescent="0.3">
      <c r="A109">
        <v>4.0002132313893055</v>
      </c>
      <c r="B109" s="22">
        <v>4.0002132313893055</v>
      </c>
      <c r="C109" s="21">
        <f t="shared" si="20"/>
        <v>67112441</v>
      </c>
      <c r="D109" s="21" t="str">
        <f t="shared" si="16"/>
        <v>0x004000DF9</v>
      </c>
      <c r="E109" s="21" t="str">
        <f t="shared" si="17"/>
        <v>0x004000DF9,</v>
      </c>
      <c r="F109" s="21"/>
      <c r="G109" s="23">
        <f t="shared" si="21"/>
        <v>4</v>
      </c>
      <c r="H109" s="23">
        <f t="shared" si="19"/>
        <v>0.2995106721215901</v>
      </c>
    </row>
    <row r="110" spans="1:8" ht="13" x14ac:dyDescent="0.3">
      <c r="A110">
        <v>3.9569676829418534</v>
      </c>
      <c r="B110" s="22">
        <v>3.9569676829418534</v>
      </c>
      <c r="C110" s="21">
        <f t="shared" si="20"/>
        <v>66386901</v>
      </c>
      <c r="D110" s="21" t="str">
        <f t="shared" ref="D110:D113" si="22">CONCATENATE("0x",DEC2HEX(C110,9))</f>
        <v>0x003F4FBD5</v>
      </c>
      <c r="E110" s="21" t="str">
        <f t="shared" si="17"/>
        <v>0x003F4FBD5,</v>
      </c>
      <c r="F110" s="21"/>
      <c r="G110" s="23">
        <f t="shared" si="21"/>
        <v>4</v>
      </c>
      <c r="H110" s="23">
        <f t="shared" si="19"/>
        <v>0.25647835506344308</v>
      </c>
    </row>
    <row r="111" spans="1:8" ht="13" x14ac:dyDescent="0.3">
      <c r="A111">
        <v>3.9150950090482888</v>
      </c>
      <c r="B111" s="22">
        <v>3.9150950090482888</v>
      </c>
      <c r="C111" s="21">
        <f t="shared" si="20"/>
        <v>65684394</v>
      </c>
      <c r="D111" s="21" t="str">
        <f t="shared" si="22"/>
        <v>0x003EA43AA</v>
      </c>
      <c r="E111" s="21" t="str">
        <f t="shared" si="17"/>
        <v>0x003EA43AA,</v>
      </c>
      <c r="F111" s="21"/>
      <c r="G111" s="23">
        <f t="shared" si="21"/>
        <v>4</v>
      </c>
      <c r="H111" s="23">
        <f t="shared" si="19"/>
        <v>0.17157336411173141</v>
      </c>
    </row>
    <row r="112" spans="1:8" ht="13" x14ac:dyDescent="0.3">
      <c r="A112">
        <v>3.8745240763120372</v>
      </c>
      <c r="B112" s="22">
        <v>3.8745240763120372</v>
      </c>
      <c r="C112" s="21">
        <f t="shared" si="20"/>
        <v>65003727</v>
      </c>
      <c r="D112" s="21" t="str">
        <f t="shared" si="22"/>
        <v>0x003DFE0CF</v>
      </c>
      <c r="E112" s="21" t="str">
        <f t="shared" si="17"/>
        <v>0x003DFE0CF,</v>
      </c>
      <c r="F112" s="21"/>
      <c r="G112" s="23">
        <f t="shared" si="21"/>
        <v>4</v>
      </c>
      <c r="H112" s="23">
        <f t="shared" si="19"/>
        <v>4.6097440423768177E-2</v>
      </c>
    </row>
    <row r="113" spans="1:8" ht="13" x14ac:dyDescent="0.3">
      <c r="A113">
        <v>3.8351888065017627</v>
      </c>
      <c r="B113" s="22">
        <v>3.8351888065017627</v>
      </c>
      <c r="C113" s="21">
        <f t="shared" si="20"/>
        <v>64343791</v>
      </c>
      <c r="D113" s="21" t="str">
        <f t="shared" si="22"/>
        <v>0x003D5CEEF</v>
      </c>
      <c r="E113" s="21" t="str">
        <f t="shared" si="17"/>
        <v>0x003D5CEEF,</v>
      </c>
      <c r="F113" s="21"/>
      <c r="G113" s="23">
        <f t="shared" si="21"/>
        <v>3</v>
      </c>
      <c r="H113" s="23">
        <f t="shared" si="19"/>
        <v>0.88128624692553093</v>
      </c>
    </row>
  </sheetData>
  <sheetProtection selectLockedCells="1" selectUnlockedCells="1"/>
  <mergeCells count="18">
    <mergeCell ref="B1:C1"/>
    <mergeCell ref="D1:E1"/>
    <mergeCell ref="A5:E5"/>
    <mergeCell ref="B6:B8"/>
    <mergeCell ref="D6:D8"/>
    <mergeCell ref="A9:E9"/>
    <mergeCell ref="B10:B13"/>
    <mergeCell ref="D10:D13"/>
    <mergeCell ref="A14:E14"/>
    <mergeCell ref="B15:B18"/>
    <mergeCell ref="D15:D18"/>
    <mergeCell ref="B23:C25"/>
    <mergeCell ref="E23:E25"/>
    <mergeCell ref="A19:E19"/>
    <mergeCell ref="A20:C20"/>
    <mergeCell ref="D20:E20"/>
    <mergeCell ref="D21:E21"/>
    <mergeCell ref="A22:E22"/>
  </mergeCells>
  <pageMargins left="0.78749999999999998" right="0.78749999999999998" top="1.0249999999999999" bottom="1.0249999999999999" header="0.78749999999999998" footer="0.78749999999999998"/>
  <pageSetup paperSize="9" scale="83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B2" sqref="B2"/>
    </sheetView>
  </sheetViews>
  <sheetFormatPr defaultRowHeight="12.5" x14ac:dyDescent="0.25"/>
  <cols>
    <col min="1" max="1" width="13.90625" customWidth="1"/>
  </cols>
  <sheetData>
    <row r="1" spans="1:1" ht="13" x14ac:dyDescent="0.3">
      <c r="A1" s="21">
        <v>30</v>
      </c>
    </row>
    <row r="2" spans="1:1" ht="13" x14ac:dyDescent="0.3">
      <c r="A2" s="21">
        <v>21.887999999999998</v>
      </c>
    </row>
    <row r="3" spans="1:1" ht="13" x14ac:dyDescent="0.3">
      <c r="A3" s="21">
        <v>17.023999999999997</v>
      </c>
    </row>
    <row r="4" spans="1:1" ht="13" x14ac:dyDescent="0.3">
      <c r="A4" s="21">
        <v>14.404923076923074</v>
      </c>
    </row>
    <row r="5" spans="1:1" ht="13" x14ac:dyDescent="0.3">
      <c r="A5" s="21">
        <v>12.71022624434389</v>
      </c>
    </row>
    <row r="6" spans="1:1" ht="13" x14ac:dyDescent="0.3">
      <c r="A6" s="21">
        <v>11.499728506787328</v>
      </c>
    </row>
    <row r="7" spans="1:1" ht="13" x14ac:dyDescent="0.3">
      <c r="A7" s="21">
        <v>10.579750226244341</v>
      </c>
    </row>
    <row r="8" spans="1:1" ht="13" x14ac:dyDescent="0.3">
      <c r="A8" s="21">
        <v>9.850112279606801</v>
      </c>
    </row>
    <row r="9" spans="1:1" x14ac:dyDescent="0.25">
      <c r="A9" s="23">
        <v>9.2531357778124494</v>
      </c>
    </row>
    <row r="10" spans="1:1" x14ac:dyDescent="0.25">
      <c r="A10" s="23">
        <v>8.7529662763090741</v>
      </c>
    </row>
    <row r="11" spans="1:1" x14ac:dyDescent="0.25">
      <c r="A11" s="23">
        <v>8.3259923116110706</v>
      </c>
    </row>
    <row r="12" spans="1:1" x14ac:dyDescent="0.25">
      <c r="A12" s="23">
        <v>7.9559482088728011</v>
      </c>
    </row>
    <row r="13" spans="1:1" x14ac:dyDescent="0.25">
      <c r="A13" s="23">
        <v>7.6312156289188096</v>
      </c>
    </row>
    <row r="14" spans="1:1" x14ac:dyDescent="0.25">
      <c r="A14" s="23">
        <v>7.3432452278275342</v>
      </c>
    </row>
    <row r="15" spans="1:1" x14ac:dyDescent="0.25">
      <c r="A15" s="23">
        <v>7.0855875005353397</v>
      </c>
    </row>
    <row r="16" spans="1:1" x14ac:dyDescent="0.25">
      <c r="A16" s="23">
        <v>6.8532731562554927</v>
      </c>
    </row>
    <row r="17" spans="1:1" x14ac:dyDescent="0.25">
      <c r="A17" s="23">
        <v>6.6424032129860926</v>
      </c>
    </row>
    <row r="18" spans="1:1" x14ac:dyDescent="0.25">
      <c r="A18" s="23">
        <v>6.4498697865227275</v>
      </c>
    </row>
    <row r="19" spans="1:1" x14ac:dyDescent="0.25">
      <c r="A19" s="23">
        <v>6.2731610252481325</v>
      </c>
    </row>
    <row r="20" spans="1:1" x14ac:dyDescent="0.25">
      <c r="A20" s="23">
        <v>6.1102217778390902</v>
      </c>
    </row>
    <row r="21" spans="1:1" x14ac:dyDescent="0.25">
      <c r="A21" s="23">
        <v>5.9593521043121989</v>
      </c>
    </row>
    <row r="22" spans="1:1" x14ac:dyDescent="0.25">
      <c r="A22" s="23">
        <v>5.8191320547989704</v>
      </c>
    </row>
    <row r="23" spans="1:1" x14ac:dyDescent="0.25">
      <c r="A23" s="23">
        <v>5.6883650423315775</v>
      </c>
    </row>
    <row r="24" spans="1:1" x14ac:dyDescent="0.25">
      <c r="A24" s="23">
        <v>5.566034611313694</v>
      </c>
    </row>
    <row r="25" spans="1:1" x14ac:dyDescent="0.25">
      <c r="A25" s="23">
        <v>5.4512710110804221</v>
      </c>
    </row>
    <row r="26" spans="1:1" x14ac:dyDescent="0.25">
      <c r="A26" s="23">
        <v>5.3433250504649683</v>
      </c>
    </row>
    <row r="27" spans="1:1" x14ac:dyDescent="0.25">
      <c r="A27" s="23">
        <v>5.2415474304561114</v>
      </c>
    </row>
    <row r="28" spans="1:1" x14ac:dyDescent="0.25">
      <c r="A28" s="23">
        <v>5.1453722482459074</v>
      </c>
    </row>
    <row r="29" spans="1:1" x14ac:dyDescent="0.25">
      <c r="A29" s="23">
        <v>5.0543037128787232</v>
      </c>
    </row>
    <row r="30" spans="1:1" x14ac:dyDescent="0.25">
      <c r="A30" s="23">
        <v>4.9679053588124198</v>
      </c>
    </row>
    <row r="31" spans="1:1" x14ac:dyDescent="0.25">
      <c r="A31" s="23">
        <v>4.8857912206502307</v>
      </c>
    </row>
    <row r="32" spans="1:1" x14ac:dyDescent="0.25">
      <c r="A32" s="23">
        <v>4.8076185611198268</v>
      </c>
    </row>
    <row r="33" spans="1:1" x14ac:dyDescent="0.25">
      <c r="A33" s="23">
        <v>4.7330818392419998</v>
      </c>
    </row>
    <row r="34" spans="1:1" x14ac:dyDescent="0.25">
      <c r="A34" s="23">
        <v>4.6619076762458791</v>
      </c>
    </row>
    <row r="35" spans="1:1" x14ac:dyDescent="0.25">
      <c r="A35" s="23">
        <v>4.5938506298773261</v>
      </c>
    </row>
    <row r="36" spans="1:1" x14ac:dyDescent="0.25">
      <c r="A36" s="23">
        <v>4.5286896280350941</v>
      </c>
    </row>
    <row r="37" spans="1:1" x14ac:dyDescent="0.25">
      <c r="A37" s="23">
        <v>4.4662249435104719</v>
      </c>
    </row>
    <row r="38" spans="1:1" x14ac:dyDescent="0.25">
      <c r="A38" s="23">
        <v>4.4062756154096601</v>
      </c>
    </row>
    <row r="39" spans="1:1" x14ac:dyDescent="0.25">
      <c r="A39" s="23">
        <v>4.3486772413520178</v>
      </c>
    </row>
    <row r="40" spans="1:1" x14ac:dyDescent="0.25">
      <c r="A40" s="23">
        <v>4.2932800790418009</v>
      </c>
    </row>
    <row r="41" spans="1:1" x14ac:dyDescent="0.25">
      <c r="A41" s="23">
        <v>4.2399474072524619</v>
      </c>
    </row>
    <row r="42" spans="1:1" x14ac:dyDescent="0.25">
      <c r="A42" s="23">
        <v>4.1885541053463715</v>
      </c>
    </row>
    <row r="43" spans="1:1" x14ac:dyDescent="0.25">
      <c r="A43" s="23">
        <v>4.1389854177091365</v>
      </c>
    </row>
    <row r="44" spans="1:1" x14ac:dyDescent="0.25">
      <c r="A44" s="23">
        <v>4.0911358753078746</v>
      </c>
    </row>
    <row r="45" spans="1:1" x14ac:dyDescent="0.25">
      <c r="A45" s="23">
        <v>4.0449083512930963</v>
      </c>
    </row>
    <row r="46" spans="1:1" x14ac:dyDescent="0.25">
      <c r="A46" s="23">
        <v>4.0002132313893055</v>
      </c>
    </row>
    <row r="47" spans="1:1" x14ac:dyDescent="0.25">
      <c r="A47" s="23">
        <v>3.9569676829418534</v>
      </c>
    </row>
    <row r="48" spans="1:1" x14ac:dyDescent="0.25">
      <c r="A48" s="23">
        <v>3.9150950090482888</v>
      </c>
    </row>
    <row r="49" spans="1:1" x14ac:dyDescent="0.25">
      <c r="A49" s="23">
        <v>3.8745240763120372</v>
      </c>
    </row>
    <row r="50" spans="1:1" x14ac:dyDescent="0.25">
      <c r="A50" s="23">
        <v>3.8351888065017627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4296875" defaultRowHeight="12.5" x14ac:dyDescent="0.2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scale="83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4296875" defaultRowHeight="12.5" x14ac:dyDescent="0.2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scale="83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2017-06-21T15:15:47Z</dcterms:created>
  <dcterms:modified xsi:type="dcterms:W3CDTF">2017-07-03T12:59:14Z</dcterms:modified>
</cp:coreProperties>
</file>