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STM32\project\efeed\"/>
    </mc:Choice>
  </mc:AlternateContent>
  <bookViews>
    <workbookView xWindow="0" yWindow="0" windowWidth="18250" windowHeight="7900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42" i="1" l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41" i="1"/>
  <c r="N43" i="1"/>
  <c r="N44" i="1"/>
  <c r="N45" i="1"/>
  <c r="N42" i="1"/>
  <c r="D37" i="1"/>
  <c r="F2" i="1"/>
  <c r="F3" i="1"/>
  <c r="B10" i="1"/>
  <c r="B20" i="1" s="1"/>
  <c r="B9" i="1"/>
  <c r="K3" i="1"/>
  <c r="G3" i="1"/>
  <c r="H3" i="1" s="1"/>
  <c r="G2" i="1"/>
  <c r="B7" i="1"/>
  <c r="B22" i="1"/>
  <c r="D3" i="1" l="1"/>
  <c r="H2" i="1"/>
  <c r="B15" i="1"/>
  <c r="B17" i="1"/>
  <c r="F5" i="1" s="1"/>
  <c r="F6" i="1" s="1"/>
  <c r="F7" i="1" s="1"/>
  <c r="F8" i="1" s="1"/>
  <c r="F9" i="1" l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G5" i="1"/>
  <c r="I6" i="1" l="1"/>
  <c r="G6" i="1" s="1"/>
  <c r="H5" i="1"/>
  <c r="J5" i="1" s="1"/>
  <c r="D6" i="1" l="1"/>
  <c r="H6" i="1"/>
  <c r="J6" i="1" s="1"/>
  <c r="K6" i="1" s="1"/>
  <c r="I7" i="1"/>
  <c r="G7" i="1" s="1"/>
  <c r="D7" i="1" l="1"/>
  <c r="H7" i="1"/>
  <c r="J7" i="1" s="1"/>
  <c r="K7" i="1" s="1"/>
  <c r="I8" i="1"/>
  <c r="G8" i="1" s="1"/>
  <c r="D8" i="1" l="1"/>
  <c r="H8" i="1"/>
  <c r="J8" i="1" s="1"/>
  <c r="K8" i="1" s="1"/>
  <c r="I9" i="1"/>
  <c r="G9" i="1" s="1"/>
  <c r="D9" i="1" l="1"/>
  <c r="H9" i="1"/>
  <c r="J9" i="1" s="1"/>
  <c r="K9" i="1" s="1"/>
  <c r="I10" i="1"/>
  <c r="G10" i="1" s="1"/>
  <c r="D10" i="1" l="1"/>
  <c r="H10" i="1"/>
  <c r="J10" i="1" s="1"/>
  <c r="K10" i="1" s="1"/>
  <c r="I11" i="1"/>
  <c r="G11" i="1" s="1"/>
  <c r="D11" i="1" l="1"/>
  <c r="H11" i="1"/>
  <c r="J11" i="1" s="1"/>
  <c r="K11" i="1" s="1"/>
  <c r="I12" i="1"/>
  <c r="G12" i="1" s="1"/>
  <c r="D12" i="1" l="1"/>
  <c r="H12" i="1"/>
  <c r="J12" i="1" s="1"/>
  <c r="K12" i="1" s="1"/>
  <c r="I13" i="1"/>
  <c r="G13" i="1" s="1"/>
  <c r="D13" i="1" l="1"/>
  <c r="H13" i="1"/>
  <c r="J13" i="1" s="1"/>
  <c r="K13" i="1" s="1"/>
  <c r="I14" i="1"/>
  <c r="G14" i="1" s="1"/>
  <c r="D14" i="1" l="1"/>
  <c r="H14" i="1"/>
  <c r="J14" i="1" s="1"/>
  <c r="K14" i="1" s="1"/>
  <c r="I15" i="1"/>
  <c r="G15" i="1" s="1"/>
  <c r="D15" i="1" l="1"/>
  <c r="H15" i="1"/>
  <c r="J15" i="1" s="1"/>
  <c r="K15" i="1" s="1"/>
  <c r="I16" i="1"/>
  <c r="G16" i="1" s="1"/>
  <c r="D16" i="1" l="1"/>
  <c r="H16" i="1"/>
  <c r="J16" i="1" s="1"/>
  <c r="K16" i="1" s="1"/>
  <c r="I17" i="1"/>
  <c r="G17" i="1" s="1"/>
  <c r="D17" i="1" l="1"/>
  <c r="H17" i="1"/>
  <c r="J17" i="1" s="1"/>
  <c r="K17" i="1" s="1"/>
  <c r="I18" i="1"/>
  <c r="G18" i="1" s="1"/>
  <c r="D18" i="1" l="1"/>
  <c r="H18" i="1"/>
  <c r="J18" i="1" s="1"/>
  <c r="K18" i="1" s="1"/>
  <c r="I19" i="1"/>
  <c r="G19" i="1" s="1"/>
  <c r="D19" i="1" l="1"/>
  <c r="H19" i="1"/>
  <c r="J19" i="1" s="1"/>
  <c r="K19" i="1" s="1"/>
  <c r="I20" i="1"/>
  <c r="G20" i="1" s="1"/>
  <c r="D20" i="1" l="1"/>
  <c r="H20" i="1"/>
  <c r="J20" i="1" s="1"/>
  <c r="K20" i="1" s="1"/>
  <c r="I21" i="1"/>
  <c r="G21" i="1" s="1"/>
  <c r="D21" i="1" l="1"/>
  <c r="H21" i="1"/>
  <c r="J21" i="1" s="1"/>
  <c r="K21" i="1" s="1"/>
  <c r="I22" i="1"/>
  <c r="G22" i="1" s="1"/>
  <c r="D22" i="1" l="1"/>
  <c r="H22" i="1"/>
  <c r="J22" i="1" s="1"/>
  <c r="K22" i="1" s="1"/>
  <c r="I23" i="1"/>
  <c r="G23" i="1" s="1"/>
  <c r="D23" i="1" l="1"/>
  <c r="H23" i="1"/>
  <c r="J23" i="1" s="1"/>
  <c r="K23" i="1" s="1"/>
  <c r="I24" i="1"/>
  <c r="G24" i="1" s="1"/>
  <c r="D24" i="1" l="1"/>
  <c r="H24" i="1"/>
  <c r="J24" i="1" s="1"/>
  <c r="K24" i="1" s="1"/>
  <c r="I25" i="1"/>
  <c r="G25" i="1" s="1"/>
  <c r="D25" i="1" l="1"/>
  <c r="H25" i="1"/>
  <c r="J25" i="1" s="1"/>
  <c r="K25" i="1" s="1"/>
  <c r="I26" i="1"/>
  <c r="G26" i="1" s="1"/>
  <c r="D26" i="1" l="1"/>
  <c r="H26" i="1"/>
  <c r="J26" i="1" s="1"/>
  <c r="K26" i="1" s="1"/>
  <c r="I27" i="1"/>
  <c r="G27" i="1" s="1"/>
  <c r="D27" i="1" l="1"/>
  <c r="H27" i="1"/>
  <c r="J27" i="1" s="1"/>
  <c r="K27" i="1" s="1"/>
  <c r="I28" i="1"/>
  <c r="G28" i="1" s="1"/>
  <c r="D28" i="1" l="1"/>
  <c r="H28" i="1"/>
  <c r="J28" i="1" s="1"/>
  <c r="K28" i="1" s="1"/>
  <c r="I29" i="1"/>
  <c r="G29" i="1" s="1"/>
  <c r="D29" i="1" l="1"/>
  <c r="H29" i="1"/>
  <c r="J29" i="1" s="1"/>
  <c r="K29" i="1" s="1"/>
  <c r="I30" i="1"/>
  <c r="G30" i="1" s="1"/>
  <c r="D30" i="1" l="1"/>
  <c r="H30" i="1"/>
  <c r="J30" i="1" s="1"/>
  <c r="I31" i="1"/>
  <c r="G31" i="1" s="1"/>
  <c r="D31" i="1" l="1"/>
  <c r="K30" i="1"/>
  <c r="H31" i="1"/>
  <c r="J31" i="1" s="1"/>
  <c r="K31" i="1" s="1"/>
  <c r="I32" i="1"/>
  <c r="G32" i="1" s="1"/>
  <c r="D32" i="1" l="1"/>
  <c r="H32" i="1"/>
  <c r="J32" i="1" s="1"/>
  <c r="K32" i="1" s="1"/>
  <c r="I33" i="1"/>
  <c r="G33" i="1" s="1"/>
  <c r="D33" i="1" l="1"/>
  <c r="H33" i="1"/>
  <c r="J33" i="1" s="1"/>
  <c r="K33" i="1" s="1"/>
  <c r="I34" i="1"/>
  <c r="G34" i="1" s="1"/>
  <c r="D34" i="1" l="1"/>
  <c r="H34" i="1"/>
  <c r="J34" i="1" s="1"/>
  <c r="K34" i="1" s="1"/>
  <c r="I35" i="1"/>
  <c r="G35" i="1" s="1"/>
  <c r="D36" i="1" s="1"/>
  <c r="D35" i="1" l="1"/>
  <c r="H35" i="1"/>
  <c r="J35" i="1" s="1"/>
  <c r="K35" i="1" s="1"/>
  <c r="F4" i="1" l="1"/>
  <c r="K5" i="1"/>
  <c r="K4" i="1"/>
  <c r="G4" i="1"/>
  <c r="H4" i="1" l="1"/>
  <c r="D5" i="1"/>
  <c r="D4" i="1"/>
</calcChain>
</file>

<file path=xl/sharedStrings.xml><?xml version="1.0" encoding="utf-8"?>
<sst xmlns="http://schemas.openxmlformats.org/spreadsheetml/2006/main" count="44" uniqueCount="40">
  <si>
    <t>pps</t>
  </si>
  <si>
    <t>start pps</t>
  </si>
  <si>
    <t>max speed</t>
  </si>
  <si>
    <t>prescaler</t>
  </si>
  <si>
    <t>The given parameters are:</t>
  </si>
  <si>
    <t>v0 - base speed,</t>
  </si>
  <si>
    <t>v - slew speed,</t>
  </si>
  <si>
    <t>a - acceleration,</t>
  </si>
  <si>
    <t>F - timer frequency</t>
  </si>
  <si>
    <t>and the calculated parameters are:</t>
  </si>
  <si>
    <t>S - acceleration/deceleration distance</t>
  </si>
  <si>
    <t>p1 - delay period for the initial step</t>
  </si>
  <si>
    <t>pS - delay period for the slew speed steps</t>
  </si>
  <si>
    <t>R - constant multiplier</t>
  </si>
  <si>
    <t>The variable delay period p (initially p = p1) that will be recalculated for</t>
  </si>
  <si>
    <t>each next step is:</t>
  </si>
  <si>
    <t>where</t>
  </si>
  <si>
    <t>m - variable multiplier that depends on the movement phase:</t>
  </si>
  <si>
    <t>m = -R during acceleration phase,</t>
  </si>
  <si>
    <t>m = 0 between acceleration and deceleration phases,</t>
  </si>
  <si>
    <t>m = R during deceleration phase.</t>
  </si>
  <si>
    <t>For accuracy purpose let's set</t>
  </si>
  <si>
    <t>p = pS if p &lt; pS or between acceleration and deceleration phases,</t>
  </si>
  <si>
    <t>p = p1 if p &gt; p1 .</t>
  </si>
  <si>
    <t>S = (v *v - v0 *v0) / (2 * a)</t>
  </si>
  <si>
    <t>p1 = F / sqrt((v0 * v0 + 2 *a))</t>
  </si>
  <si>
    <t>R = a / (F*F)</t>
  </si>
  <si>
    <t>p = p*(1 + m * p * p)</t>
  </si>
  <si>
    <t>q = m*p*p</t>
  </si>
  <si>
    <t>p = p *(1 + q + 1.5 *q*q)</t>
  </si>
  <si>
    <t>pS = F / v</t>
  </si>
  <si>
    <t>Hz</t>
  </si>
  <si>
    <t>PPSPS</t>
  </si>
  <si>
    <t>period(ARR)</t>
  </si>
  <si>
    <t>ARR table</t>
  </si>
  <si>
    <t>processor speed</t>
  </si>
  <si>
    <t>better formula:</t>
  </si>
  <si>
    <t>target PPS</t>
  </si>
  <si>
    <t>p(ARR) good</t>
  </si>
  <si>
    <t>p(ARR) better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</si>
</sst>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-* #,##0.00\ _₽_-;\-* #,##0.00\ _₽_-;_-* &quot;-&quot;??\ _₽_-;_-@_-"/>
    <numFmt numFmtId="164" formatCode="0.00000"/>
    <numFmt numFmtId="165" formatCode="0.0000"/>
    <numFmt numFmtId="166" formatCode="0.0"/>
    <numFmt numFmtId="167" formatCode="_-* #,##0\ _₽_-;\-* #,##0\ _₽_-;_-* &quot;-&quot;??\ _₽_-;_-@_-"/>
  </numFmts>
  <fonts count="4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 tint="-0.34998626667073579"/>
      <name val="Calibri"/>
      <family val="2"/>
      <charset val="204"/>
      <scheme val="minor"/>
    </font>
    <font>
      <sz val="9"/>
      <color rgb="FF595959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8">
    <xf numFmtId="0" fontId="0" fillId="0" borderId="0" xfId="0"/>
    <xf numFmtId="16" fontId="0" fillId="0" borderId="0" xfId="0" applyNumberFormat="1"/>
    <xf numFmtId="165" fontId="0" fillId="0" borderId="0" xfId="0" applyNumberFormat="1"/>
    <xf numFmtId="166" fontId="0" fillId="0" borderId="0" xfId="0" applyNumberFormat="1"/>
    <xf numFmtId="1" fontId="0" fillId="0" borderId="0" xfId="0" applyNumberFormat="1"/>
    <xf numFmtId="1" fontId="0" fillId="2" borderId="0" xfId="0" applyNumberFormat="1" applyFill="1"/>
    <xf numFmtId="167" fontId="0" fillId="2" borderId="0" xfId="1" applyNumberFormat="1" applyFont="1" applyFill="1"/>
    <xf numFmtId="167" fontId="0" fillId="0" borderId="0" xfId="1" applyNumberFormat="1" applyFont="1"/>
    <xf numFmtId="166" fontId="0" fillId="3" borderId="2" xfId="0" applyNumberFormat="1" applyFill="1" applyBorder="1"/>
    <xf numFmtId="166" fontId="0" fillId="3" borderId="3" xfId="0" applyNumberFormat="1" applyFill="1" applyBorder="1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166" fontId="0" fillId="4" borderId="1" xfId="0" applyNumberFormat="1" applyFill="1" applyBorder="1"/>
    <xf numFmtId="166" fontId="0" fillId="4" borderId="2" xfId="0" applyNumberFormat="1" applyFill="1" applyBorder="1"/>
    <xf numFmtId="0" fontId="0" fillId="4" borderId="0" xfId="0" applyFill="1"/>
    <xf numFmtId="166" fontId="2" fillId="0" borderId="0" xfId="0" applyNumberFormat="1" applyFont="1"/>
    <xf numFmtId="164" fontId="3" fillId="0" borderId="0" xfId="0" applyNumberFormat="1" applyFont="1" applyAlignment="1">
      <alignment horizontal="left" vertical="center" readingOrder="1"/>
    </xf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target PPS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Лист1!$J$2:$J$35</c:f>
              <c:numCache>
                <c:formatCode>General</c:formatCode>
                <c:ptCount val="34"/>
                <c:pt idx="0">
                  <c:v>400</c:v>
                </c:pt>
                <c:pt idx="1">
                  <c:v>460</c:v>
                </c:pt>
                <c:pt idx="2">
                  <c:v>560</c:v>
                </c:pt>
                <c:pt idx="3" formatCode="0">
                  <c:v>724.63768115942025</c:v>
                </c:pt>
                <c:pt idx="4" formatCode="0">
                  <c:v>869.56521739130437</c:v>
                </c:pt>
                <c:pt idx="5" formatCode="0">
                  <c:v>1010.10101010101</c:v>
                </c:pt>
                <c:pt idx="6" formatCode="0">
                  <c:v>1149.4252873563219</c:v>
                </c:pt>
                <c:pt idx="7" formatCode="0">
                  <c:v>1282.051282051282</c:v>
                </c:pt>
                <c:pt idx="8" formatCode="0">
                  <c:v>1388.8888888888889</c:v>
                </c:pt>
                <c:pt idx="9" formatCode="0">
                  <c:v>1492.5373134328358</c:v>
                </c:pt>
                <c:pt idx="10" formatCode="0">
                  <c:v>1612.9032258064517</c:v>
                </c:pt>
                <c:pt idx="11" formatCode="0">
                  <c:v>1694.9152542372881</c:v>
                </c:pt>
                <c:pt idx="12" formatCode="0">
                  <c:v>1785.7142857142858</c:v>
                </c:pt>
                <c:pt idx="13" formatCode="0">
                  <c:v>1886.7924528301887</c:v>
                </c:pt>
                <c:pt idx="14" formatCode="0">
                  <c:v>1960.7843137254902</c:v>
                </c:pt>
                <c:pt idx="15" formatCode="0">
                  <c:v>2040.8163265306123</c:v>
                </c:pt>
                <c:pt idx="16" formatCode="0">
                  <c:v>2127.6595744680849</c:v>
                </c:pt>
                <c:pt idx="17" formatCode="0">
                  <c:v>2173.913043478261</c:v>
                </c:pt>
                <c:pt idx="18" formatCode="0">
                  <c:v>2272.7272727272725</c:v>
                </c:pt>
                <c:pt idx="19" formatCode="0">
                  <c:v>2325.5813953488373</c:v>
                </c:pt>
                <c:pt idx="20" formatCode="0">
                  <c:v>2380.9523809523807</c:v>
                </c:pt>
                <c:pt idx="21" formatCode="0">
                  <c:v>2439.0243902439024</c:v>
                </c:pt>
                <c:pt idx="22" formatCode="0">
                  <c:v>2500</c:v>
                </c:pt>
                <c:pt idx="23" formatCode="0">
                  <c:v>2564.102564102564</c:v>
                </c:pt>
                <c:pt idx="24" formatCode="0">
                  <c:v>2631.5789473684213</c:v>
                </c:pt>
                <c:pt idx="25" formatCode="0">
                  <c:v>2702.7027027027025</c:v>
                </c:pt>
                <c:pt idx="26" formatCode="0">
                  <c:v>2777.7777777777778</c:v>
                </c:pt>
                <c:pt idx="27" formatCode="0">
                  <c:v>2857.1428571428573</c:v>
                </c:pt>
                <c:pt idx="28" formatCode="0">
                  <c:v>2857.1428571428573</c:v>
                </c:pt>
                <c:pt idx="29" formatCode="0">
                  <c:v>2941.1764705882351</c:v>
                </c:pt>
                <c:pt idx="30" formatCode="0">
                  <c:v>3030.3030303030305</c:v>
                </c:pt>
                <c:pt idx="31" formatCode="0">
                  <c:v>3030.3030303030305</c:v>
                </c:pt>
                <c:pt idx="32" formatCode="0">
                  <c:v>3125</c:v>
                </c:pt>
                <c:pt idx="33" formatCode="0">
                  <c:v>3125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1281208"/>
        <c:axId val="471285128"/>
      </c:scatterChart>
      <c:valAx>
        <c:axId val="471281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285128"/>
        <c:crosses val="autoZero"/>
        <c:crossBetween val="midCat"/>
      </c:valAx>
      <c:valAx>
        <c:axId val="471285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281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ARR table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Лист1!$E$2:$E$26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Лист1!$F$2:$F$26</c:f>
              <c:numCache>
                <c:formatCode>0.0</c:formatCode>
                <c:ptCount val="25"/>
                <c:pt idx="0">
                  <c:v>250</c:v>
                </c:pt>
                <c:pt idx="1">
                  <c:v>217.39130434782609</c:v>
                </c:pt>
                <c:pt idx="2">
                  <c:v>178.57142857142858</c:v>
                </c:pt>
                <c:pt idx="3">
                  <c:v>138.34289277321491</c:v>
                </c:pt>
                <c:pt idx="4">
                  <c:v>95.979518909646728</c:v>
                </c:pt>
                <c:pt idx="5">
                  <c:v>81.832801155820505</c:v>
                </c:pt>
                <c:pt idx="6">
                  <c:v>73.064766959298083</c:v>
                </c:pt>
                <c:pt idx="7">
                  <c:v>66.823913386462806</c:v>
                </c:pt>
                <c:pt idx="8">
                  <c:v>62.049547491722727</c:v>
                </c:pt>
                <c:pt idx="9">
                  <c:v>58.227150077040882</c:v>
                </c:pt>
                <c:pt idx="10">
                  <c:v>55.068535865789684</c:v>
                </c:pt>
                <c:pt idx="11">
                  <c:v>52.396572052410903</c:v>
                </c:pt>
                <c:pt idx="12">
                  <c:v>50.094978630281744</c:v>
                </c:pt>
                <c:pt idx="13">
                  <c:v>48.083559530682685</c:v>
                </c:pt>
                <c:pt idx="14">
                  <c:v>46.304830418752893</c:v>
                </c:pt>
                <c:pt idx="15">
                  <c:v>44.716287778717884</c:v>
                </c:pt>
                <c:pt idx="16">
                  <c:v>43.285691107945439</c:v>
                </c:pt>
                <c:pt idx="17">
                  <c:v>41.988054615185526</c:v>
                </c:pt>
                <c:pt idx="18">
                  <c:v>40.803657767168296</c:v>
                </c:pt>
                <c:pt idx="19">
                  <c:v>39.716688483419695</c:v>
                </c:pt>
                <c:pt idx="20">
                  <c:v>38.714293062137308</c:v>
                </c:pt>
                <c:pt idx="21">
                  <c:v>37.785895518939313</c:v>
                </c:pt>
                <c:pt idx="22">
                  <c:v>36.922700072276527</c:v>
                </c:pt>
                <c:pt idx="23">
                  <c:v>36.117321000422116</c:v>
                </c:pt>
                <c:pt idx="24">
                  <c:v>35.363502885223333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Лист1!$E$2:$E$26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Лист1!$G$2:$G$26</c:f>
              <c:numCache>
                <c:formatCode>0.0</c:formatCode>
                <c:ptCount val="25"/>
                <c:pt idx="0">
                  <c:v>250</c:v>
                </c:pt>
                <c:pt idx="1">
                  <c:v>217.39130434782609</c:v>
                </c:pt>
                <c:pt idx="2">
                  <c:v>178.57142857142858</c:v>
                </c:pt>
                <c:pt idx="3">
                  <c:v>138.34289277321491</c:v>
                </c:pt>
                <c:pt idx="4">
                  <c:v>115.43829350726656</c:v>
                </c:pt>
                <c:pt idx="5">
                  <c:v>98.696923820866502</c:v>
                </c:pt>
                <c:pt idx="6">
                  <c:v>86.910530662384005</c:v>
                </c:pt>
                <c:pt idx="7">
                  <c:v>78.311069786100461</c:v>
                </c:pt>
                <c:pt idx="8">
                  <c:v>71.757992070382159</c:v>
                </c:pt>
                <c:pt idx="9">
                  <c:v>66.576646158925797</c:v>
                </c:pt>
                <c:pt idx="10">
                  <c:v>62.357357982023991</c:v>
                </c:pt>
                <c:pt idx="11">
                  <c:v>58.839843370313893</c:v>
                </c:pt>
                <c:pt idx="12">
                  <c:v>55.851292053532248</c:v>
                </c:pt>
                <c:pt idx="13">
                  <c:v>53.272449310734828</c:v>
                </c:pt>
                <c:pt idx="14">
                  <c:v>51.018250519404361</c:v>
                </c:pt>
                <c:pt idx="15">
                  <c:v>49.02628208857648</c:v>
                </c:pt>
                <c:pt idx="16">
                  <c:v>47.249629214486426</c:v>
                </c:pt>
                <c:pt idx="17">
                  <c:v>45.652283930310062</c:v>
                </c:pt>
                <c:pt idx="18">
                  <c:v>44.206103884835443</c:v>
                </c:pt>
                <c:pt idx="19">
                  <c:v>42.888742192569659</c:v>
                </c:pt>
                <c:pt idx="20">
                  <c:v>41.682203723103179</c:v>
                </c:pt>
                <c:pt idx="21">
                  <c:v>40.571816367376094</c:v>
                </c:pt>
                <c:pt idx="22">
                  <c:v>39.545483794758347</c:v>
                </c:pt>
                <c:pt idx="23">
                  <c:v>38.593133257141929</c:v>
                </c:pt>
                <c:pt idx="24">
                  <c:v>37.706301155342246</c:v>
                </c:pt>
              </c:numCache>
            </c:numRef>
          </c:yVal>
          <c:smooth val="1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Лист1!$E$2:$E$26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Лист1!$H$2:$H$26</c:f>
              <c:numCache>
                <c:formatCode>0.0</c:formatCode>
                <c:ptCount val="25"/>
                <c:pt idx="0">
                  <c:v>250</c:v>
                </c:pt>
                <c:pt idx="1">
                  <c:v>217</c:v>
                </c:pt>
                <c:pt idx="2">
                  <c:v>179</c:v>
                </c:pt>
                <c:pt idx="3">
                  <c:v>138</c:v>
                </c:pt>
                <c:pt idx="4">
                  <c:v>115</c:v>
                </c:pt>
                <c:pt idx="5">
                  <c:v>99</c:v>
                </c:pt>
                <c:pt idx="6">
                  <c:v>87</c:v>
                </c:pt>
                <c:pt idx="7">
                  <c:v>78</c:v>
                </c:pt>
                <c:pt idx="8">
                  <c:v>72</c:v>
                </c:pt>
                <c:pt idx="9">
                  <c:v>67</c:v>
                </c:pt>
                <c:pt idx="10">
                  <c:v>62</c:v>
                </c:pt>
                <c:pt idx="11">
                  <c:v>59</c:v>
                </c:pt>
                <c:pt idx="12">
                  <c:v>56</c:v>
                </c:pt>
                <c:pt idx="13">
                  <c:v>53</c:v>
                </c:pt>
                <c:pt idx="14">
                  <c:v>51</c:v>
                </c:pt>
                <c:pt idx="15">
                  <c:v>49</c:v>
                </c:pt>
                <c:pt idx="16">
                  <c:v>47</c:v>
                </c:pt>
                <c:pt idx="17">
                  <c:v>46</c:v>
                </c:pt>
                <c:pt idx="18">
                  <c:v>44</c:v>
                </c:pt>
                <c:pt idx="19">
                  <c:v>43</c:v>
                </c:pt>
                <c:pt idx="20">
                  <c:v>42</c:v>
                </c:pt>
                <c:pt idx="21">
                  <c:v>41</c:v>
                </c:pt>
                <c:pt idx="22">
                  <c:v>40</c:v>
                </c:pt>
                <c:pt idx="23">
                  <c:v>39</c:v>
                </c:pt>
                <c:pt idx="24">
                  <c:v>38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1285912"/>
        <c:axId val="404182160"/>
      </c:scatterChart>
      <c:valAx>
        <c:axId val="471285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182160"/>
        <c:crosses val="autoZero"/>
        <c:crossBetween val="midCat"/>
      </c:valAx>
      <c:valAx>
        <c:axId val="40418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285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1.1248906386701742E-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Лист1!$N$42:$N$45</c:f>
              <c:numCache>
                <c:formatCode>General</c:formatCode>
                <c:ptCount val="4"/>
                <c:pt idx="0">
                  <c:v>400</c:v>
                </c:pt>
                <c:pt idx="1">
                  <c:v>600</c:v>
                </c:pt>
                <c:pt idx="2">
                  <c:v>1000</c:v>
                </c:pt>
                <c:pt idx="3">
                  <c:v>1200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182552"/>
        <c:axId val="404179808"/>
      </c:scatterChart>
      <c:valAx>
        <c:axId val="404182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179808"/>
        <c:crosses val="autoZero"/>
        <c:crossBetween val="midCat"/>
      </c:valAx>
      <c:valAx>
        <c:axId val="40417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182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Лист1!$R$41:$R$70</c:f>
              <c:numCache>
                <c:formatCode>0.00000</c:formatCode>
                <c:ptCount val="30"/>
                <c:pt idx="0">
                  <c:v>-400.39677700000004</c:v>
                </c:pt>
                <c:pt idx="1">
                  <c:v>-395.19657599999994</c:v>
                </c:pt>
                <c:pt idx="2">
                  <c:v>-384.79639900000006</c:v>
                </c:pt>
                <c:pt idx="3">
                  <c:v>-369.59624800000006</c:v>
                </c:pt>
                <c:pt idx="4">
                  <c:v>-349.99612500000012</c:v>
                </c:pt>
                <c:pt idx="5">
                  <c:v>-326.3960320000001</c:v>
                </c:pt>
                <c:pt idx="6">
                  <c:v>-299.19597100000033</c:v>
                </c:pt>
                <c:pt idx="7">
                  <c:v>-268.79594400000019</c:v>
                </c:pt>
                <c:pt idx="8">
                  <c:v>-235.59595300000001</c:v>
                </c:pt>
                <c:pt idx="9">
                  <c:v>-199.99600000000009</c:v>
                </c:pt>
                <c:pt idx="10">
                  <c:v>-162.39608700000031</c:v>
                </c:pt>
                <c:pt idx="11">
                  <c:v>-123.19621600000005</c:v>
                </c:pt>
                <c:pt idx="12">
                  <c:v>-82.79638900000009</c:v>
                </c:pt>
                <c:pt idx="13">
                  <c:v>-41.59660800000006</c:v>
                </c:pt>
                <c:pt idx="14">
                  <c:v>3.1249999997271516E-3</c:v>
                </c:pt>
                <c:pt idx="15">
                  <c:v>41.602807999999641</c:v>
                </c:pt>
                <c:pt idx="16">
                  <c:v>82.802438999999595</c:v>
                </c:pt>
                <c:pt idx="17">
                  <c:v>123.20201599999973</c:v>
                </c:pt>
                <c:pt idx="18">
                  <c:v>162.40153699999973</c:v>
                </c:pt>
                <c:pt idx="19">
                  <c:v>200.00099999999975</c:v>
                </c:pt>
                <c:pt idx="20">
                  <c:v>235.60040300000037</c:v>
                </c:pt>
                <c:pt idx="21">
                  <c:v>268.79974399999992</c:v>
                </c:pt>
                <c:pt idx="22">
                  <c:v>299.19902099999899</c:v>
                </c:pt>
                <c:pt idx="23">
                  <c:v>326.3982319999991</c:v>
                </c:pt>
                <c:pt idx="24">
                  <c:v>349.99737499999992</c:v>
                </c:pt>
                <c:pt idx="25">
                  <c:v>369.59644799999933</c:v>
                </c:pt>
                <c:pt idx="26">
                  <c:v>384.79544900000019</c:v>
                </c:pt>
                <c:pt idx="27">
                  <c:v>395.19437600000037</c:v>
                </c:pt>
                <c:pt idx="28">
                  <c:v>400.39322699999911</c:v>
                </c:pt>
                <c:pt idx="29">
                  <c:v>399.99199999999973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181768"/>
        <c:axId val="404182944"/>
      </c:scatterChart>
      <c:valAx>
        <c:axId val="404181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182944"/>
        <c:crosses val="autoZero"/>
        <c:crossBetween val="midCat"/>
      </c:valAx>
      <c:valAx>
        <c:axId val="40418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181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226787</xdr:colOff>
      <xdr:row>1</xdr:row>
      <xdr:rowOff>27214</xdr:rowOff>
    </xdr:from>
    <xdr:to>
      <xdr:col>18</xdr:col>
      <xdr:colOff>553357</xdr:colOff>
      <xdr:row>15</xdr:row>
      <xdr:rowOff>70922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54428</xdr:colOff>
      <xdr:row>15</xdr:row>
      <xdr:rowOff>166007</xdr:rowOff>
    </xdr:from>
    <xdr:to>
      <xdr:col>18</xdr:col>
      <xdr:colOff>371928</xdr:colOff>
      <xdr:row>31</xdr:row>
      <xdr:rowOff>6350</xdr:rowOff>
    </xdr:to>
    <xdr:graphicFrame macro="">
      <xdr:nvGraphicFramePr>
        <xdr:cNvPr id="13" name="Диаграмма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117927</xdr:colOff>
      <xdr:row>39</xdr:row>
      <xdr:rowOff>84364</xdr:rowOff>
    </xdr:from>
    <xdr:to>
      <xdr:col>27</xdr:col>
      <xdr:colOff>380998</xdr:colOff>
      <xdr:row>69</xdr:row>
      <xdr:rowOff>45357</xdr:rowOff>
    </xdr:to>
    <xdr:graphicFrame macro="">
      <xdr:nvGraphicFramePr>
        <xdr:cNvPr id="14" name="Диаграмма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291353</xdr:colOff>
      <xdr:row>52</xdr:row>
      <xdr:rowOff>111312</xdr:rowOff>
    </xdr:from>
    <xdr:to>
      <xdr:col>14</xdr:col>
      <xdr:colOff>328706</xdr:colOff>
      <xdr:row>67</xdr:row>
      <xdr:rowOff>53041</xdr:rowOff>
    </xdr:to>
    <xdr:graphicFrame macro="">
      <xdr:nvGraphicFramePr>
        <xdr:cNvPr id="15" name="Диаграмма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45"/>
  <sheetViews>
    <sheetView tabSelected="1" zoomScaleNormal="100" workbookViewId="0">
      <selection activeCell="B1" sqref="B1"/>
    </sheetView>
  </sheetViews>
  <sheetFormatPr defaultRowHeight="14.5" x14ac:dyDescent="0.35"/>
  <cols>
    <col min="1" max="1" width="41" customWidth="1"/>
    <col min="2" max="2" width="12.453125" bestFit="1" customWidth="1"/>
    <col min="3" max="4" width="12.1796875" customWidth="1"/>
    <col min="9" max="9" width="1.7265625" customWidth="1"/>
    <col min="10" max="10" width="6.7265625" customWidth="1"/>
    <col min="11" max="11" width="3.81640625" bestFit="1" customWidth="1"/>
    <col min="18" max="18" width="11.453125" customWidth="1"/>
  </cols>
  <sheetData>
    <row r="1" spans="1:11" ht="34.5" customHeight="1" thickBot="1" x14ac:dyDescent="0.4">
      <c r="A1" t="s">
        <v>1</v>
      </c>
      <c r="B1">
        <v>400</v>
      </c>
      <c r="C1" t="s">
        <v>0</v>
      </c>
      <c r="F1" s="12" t="s">
        <v>38</v>
      </c>
      <c r="G1" s="12" t="s">
        <v>39</v>
      </c>
      <c r="H1" s="11" t="s">
        <v>34</v>
      </c>
      <c r="I1" s="10"/>
      <c r="J1" s="12" t="s">
        <v>37</v>
      </c>
    </row>
    <row r="2" spans="1:11" x14ac:dyDescent="0.35">
      <c r="A2" t="s">
        <v>2</v>
      </c>
      <c r="B2">
        <v>2000</v>
      </c>
      <c r="C2" t="s">
        <v>0</v>
      </c>
      <c r="E2">
        <v>1</v>
      </c>
      <c r="F2" s="16">
        <f t="shared" ref="F2:F3" si="0">$B$12/J2</f>
        <v>250</v>
      </c>
      <c r="G2" s="3">
        <f>$B$12/J2</f>
        <v>250</v>
      </c>
      <c r="H2" s="13">
        <f>ROUND(G2,0)</f>
        <v>250</v>
      </c>
      <c r="J2" s="15">
        <v>400</v>
      </c>
      <c r="K2" s="4"/>
    </row>
    <row r="3" spans="1:11" x14ac:dyDescent="0.35">
      <c r="A3" t="s">
        <v>35</v>
      </c>
      <c r="B3" s="7">
        <v>72000000</v>
      </c>
      <c r="C3" t="s">
        <v>31</v>
      </c>
      <c r="D3" s="3">
        <f t="shared" ref="D3:D5" si="1">G2-G3</f>
        <v>32.608695652173907</v>
      </c>
      <c r="E3">
        <v>2</v>
      </c>
      <c r="F3" s="16">
        <f t="shared" si="0"/>
        <v>217.39130434782609</v>
      </c>
      <c r="G3" s="3">
        <f>$B$12/J3</f>
        <v>217.39130434782609</v>
      </c>
      <c r="H3" s="14">
        <f>ROUND(G3,0)</f>
        <v>217</v>
      </c>
      <c r="J3" s="15">
        <v>460</v>
      </c>
      <c r="K3" s="4">
        <f t="shared" ref="K3:K5" si="2">J3-J2</f>
        <v>60</v>
      </c>
    </row>
    <row r="4" spans="1:11" x14ac:dyDescent="0.35">
      <c r="A4" s="7"/>
      <c r="D4" s="3">
        <f t="shared" si="1"/>
        <v>38.81987577639751</v>
      </c>
      <c r="E4">
        <v>3</v>
      </c>
      <c r="F4" s="16">
        <f>$B$12/J4</f>
        <v>178.57142857142858</v>
      </c>
      <c r="G4" s="3">
        <f>$B$12/J4</f>
        <v>178.57142857142858</v>
      </c>
      <c r="H4" s="14">
        <f>ROUND(G4,0)</f>
        <v>179</v>
      </c>
      <c r="J4" s="15">
        <v>560</v>
      </c>
      <c r="K4" s="4">
        <f t="shared" si="2"/>
        <v>100</v>
      </c>
    </row>
    <row r="5" spans="1:11" x14ac:dyDescent="0.35">
      <c r="D5" s="3">
        <f t="shared" si="1"/>
        <v>40.22853579821367</v>
      </c>
      <c r="E5">
        <v>4</v>
      </c>
      <c r="F5" s="16">
        <f>B17</f>
        <v>138.34289277321491</v>
      </c>
      <c r="G5" s="3">
        <f>B17</f>
        <v>138.34289277321491</v>
      </c>
      <c r="H5" s="8">
        <f>ROUND(G5,0)</f>
        <v>138</v>
      </c>
      <c r="J5" s="4">
        <f t="shared" ref="J5:J35" si="3">$B$12/H5</f>
        <v>724.63768115942025</v>
      </c>
      <c r="K5" s="4">
        <f t="shared" si="2"/>
        <v>164.63768115942025</v>
      </c>
    </row>
    <row r="6" spans="1:11" x14ac:dyDescent="0.35">
      <c r="A6" t="s">
        <v>33</v>
      </c>
      <c r="B6">
        <v>1</v>
      </c>
      <c r="D6" s="3">
        <f>G5-G6</f>
        <v>22.904599265948349</v>
      </c>
      <c r="E6">
        <v>5</v>
      </c>
      <c r="F6" s="16">
        <f t="shared" ref="F6:F35" si="4">F5*(1+-1*$B$22*F5*F5)</f>
        <v>95.979518909646728</v>
      </c>
      <c r="G6" s="3">
        <f t="shared" ref="G6:G35" si="5">G5*(1+I6+1.5*I6*I6)</f>
        <v>115.43829350726656</v>
      </c>
      <c r="H6" s="8">
        <f t="shared" ref="H6:H35" si="6">ROUND(G6,0)</f>
        <v>115</v>
      </c>
      <c r="I6" s="2">
        <f t="shared" ref="I6:I35" si="7">-1*$B$22*G5*G5</f>
        <v>-0.30622009569377978</v>
      </c>
      <c r="J6" s="4">
        <f t="shared" si="3"/>
        <v>869.56521739130437</v>
      </c>
      <c r="K6" s="4">
        <f>J6-J5</f>
        <v>144.92753623188412</v>
      </c>
    </row>
    <row r="7" spans="1:11" x14ac:dyDescent="0.35">
      <c r="A7" t="s">
        <v>3</v>
      </c>
      <c r="B7" s="5">
        <f>((((72000000)/((B6)/(1/B12)))+0.5)-1)</f>
        <v>719.50000000000011</v>
      </c>
      <c r="D7" s="3">
        <f t="shared" ref="D7:D37" si="8">G6-G7</f>
        <v>16.741369686400063</v>
      </c>
      <c r="E7">
        <v>6</v>
      </c>
      <c r="F7" s="16">
        <f t="shared" si="4"/>
        <v>81.832801155820505</v>
      </c>
      <c r="G7" s="3">
        <f t="shared" si="5"/>
        <v>98.696923820866502</v>
      </c>
      <c r="H7" s="8">
        <f t="shared" si="6"/>
        <v>99</v>
      </c>
      <c r="I7" s="2">
        <f t="shared" si="7"/>
        <v>-0.21321599372591715</v>
      </c>
      <c r="J7" s="4">
        <f t="shared" si="3"/>
        <v>1010.10101010101</v>
      </c>
      <c r="K7" s="4">
        <f t="shared" ref="K7:K35" si="9">J7-J6</f>
        <v>140.53579270970567</v>
      </c>
    </row>
    <row r="8" spans="1:11" x14ac:dyDescent="0.35">
      <c r="A8" t="s">
        <v>4</v>
      </c>
      <c r="D8" s="3">
        <f t="shared" si="8"/>
        <v>11.786393158482497</v>
      </c>
      <c r="E8">
        <v>7</v>
      </c>
      <c r="F8" s="16">
        <f t="shared" si="4"/>
        <v>73.064766959298083</v>
      </c>
      <c r="G8" s="3">
        <f t="shared" si="5"/>
        <v>86.910530662384005</v>
      </c>
      <c r="H8" s="8">
        <f t="shared" si="6"/>
        <v>87</v>
      </c>
      <c r="I8" s="2">
        <f t="shared" si="7"/>
        <v>-0.15585732434723082</v>
      </c>
      <c r="J8" s="4">
        <f t="shared" si="3"/>
        <v>1149.4252873563219</v>
      </c>
      <c r="K8" s="4">
        <f t="shared" si="9"/>
        <v>139.32427725531181</v>
      </c>
    </row>
    <row r="9" spans="1:11" x14ac:dyDescent="0.35">
      <c r="A9" t="s">
        <v>5</v>
      </c>
      <c r="B9">
        <f>B1+50</f>
        <v>450</v>
      </c>
      <c r="C9" t="s">
        <v>0</v>
      </c>
      <c r="D9" s="3">
        <f t="shared" si="8"/>
        <v>8.5994608762835441</v>
      </c>
      <c r="E9">
        <v>8</v>
      </c>
      <c r="F9" s="16">
        <f t="shared" si="4"/>
        <v>66.823913386462806</v>
      </c>
      <c r="G9" s="3">
        <f t="shared" si="5"/>
        <v>78.311069786100461</v>
      </c>
      <c r="H9" s="8">
        <f t="shared" si="6"/>
        <v>78</v>
      </c>
      <c r="I9" s="2">
        <f t="shared" si="7"/>
        <v>-0.12085504544027503</v>
      </c>
      <c r="J9" s="4">
        <f t="shared" si="3"/>
        <v>1282.051282051282</v>
      </c>
      <c r="K9" s="4">
        <f t="shared" si="9"/>
        <v>132.62599469496013</v>
      </c>
    </row>
    <row r="10" spans="1:11" x14ac:dyDescent="0.35">
      <c r="A10" t="s">
        <v>6</v>
      </c>
      <c r="B10">
        <f>B2</f>
        <v>2000</v>
      </c>
      <c r="C10" t="s">
        <v>0</v>
      </c>
      <c r="D10" s="3">
        <f t="shared" si="8"/>
        <v>6.5530777157183024</v>
      </c>
      <c r="E10">
        <v>9</v>
      </c>
      <c r="F10" s="16">
        <f t="shared" si="4"/>
        <v>62.049547491722727</v>
      </c>
      <c r="G10" s="3">
        <f t="shared" si="5"/>
        <v>71.757992070382159</v>
      </c>
      <c r="H10" s="8">
        <f t="shared" si="6"/>
        <v>72</v>
      </c>
      <c r="I10" s="2">
        <f t="shared" si="7"/>
        <v>-9.812197841669594E-2</v>
      </c>
      <c r="J10" s="4">
        <f t="shared" si="3"/>
        <v>1388.8888888888889</v>
      </c>
      <c r="K10" s="4">
        <f t="shared" si="9"/>
        <v>106.83760683760693</v>
      </c>
    </row>
    <row r="11" spans="1:11" x14ac:dyDescent="0.35">
      <c r="A11" t="s">
        <v>7</v>
      </c>
      <c r="B11" s="7">
        <v>160000</v>
      </c>
      <c r="C11" t="s">
        <v>32</v>
      </c>
      <c r="D11" s="3">
        <f t="shared" si="8"/>
        <v>5.1813459114563614</v>
      </c>
      <c r="E11">
        <v>10</v>
      </c>
      <c r="F11" s="16">
        <f t="shared" si="4"/>
        <v>58.227150077040882</v>
      </c>
      <c r="G11" s="3">
        <f t="shared" si="5"/>
        <v>66.576646158925797</v>
      </c>
      <c r="H11" s="8">
        <f t="shared" si="6"/>
        <v>67</v>
      </c>
      <c r="I11" s="2">
        <f t="shared" si="7"/>
        <v>-8.2387350815568458E-2</v>
      </c>
      <c r="J11" s="4">
        <f t="shared" si="3"/>
        <v>1492.5373134328358</v>
      </c>
      <c r="K11" s="4">
        <f t="shared" si="9"/>
        <v>103.64842454394693</v>
      </c>
    </row>
    <row r="12" spans="1:11" x14ac:dyDescent="0.35">
      <c r="A12" t="s">
        <v>8</v>
      </c>
      <c r="B12" s="6">
        <v>100000</v>
      </c>
      <c r="C12" t="s">
        <v>31</v>
      </c>
      <c r="D12" s="3">
        <f t="shared" si="8"/>
        <v>4.2192881769018058</v>
      </c>
      <c r="E12">
        <v>11</v>
      </c>
      <c r="F12" s="16">
        <f t="shared" si="4"/>
        <v>55.068535865789684</v>
      </c>
      <c r="G12" s="3">
        <f t="shared" si="5"/>
        <v>62.357357982023991</v>
      </c>
      <c r="H12" s="8">
        <f t="shared" si="6"/>
        <v>62</v>
      </c>
      <c r="I12" s="2">
        <f t="shared" si="7"/>
        <v>-7.0919197020332947E-2</v>
      </c>
      <c r="J12" s="4">
        <f t="shared" si="3"/>
        <v>1612.9032258064517</v>
      </c>
      <c r="K12" s="4">
        <f t="shared" si="9"/>
        <v>120.36591237361586</v>
      </c>
    </row>
    <row r="13" spans="1:11" x14ac:dyDescent="0.35">
      <c r="A13" t="s">
        <v>9</v>
      </c>
      <c r="D13" s="3">
        <f t="shared" si="8"/>
        <v>3.5175146117100979</v>
      </c>
      <c r="E13">
        <v>12</v>
      </c>
      <c r="F13" s="16">
        <f t="shared" si="4"/>
        <v>52.396572052410903</v>
      </c>
      <c r="G13" s="3">
        <f t="shared" si="5"/>
        <v>58.839843370313893</v>
      </c>
      <c r="H13" s="8">
        <f t="shared" si="6"/>
        <v>59</v>
      </c>
      <c r="I13" s="2">
        <f t="shared" si="7"/>
        <v>-6.2215041511972657E-2</v>
      </c>
      <c r="J13" s="4">
        <f t="shared" si="3"/>
        <v>1694.9152542372881</v>
      </c>
      <c r="K13" s="4">
        <f t="shared" si="9"/>
        <v>82.012028430836381</v>
      </c>
    </row>
    <row r="14" spans="1:11" x14ac:dyDescent="0.35">
      <c r="A14" t="s">
        <v>10</v>
      </c>
      <c r="D14" s="3">
        <f t="shared" si="8"/>
        <v>2.9885513167816455</v>
      </c>
      <c r="E14">
        <v>13</v>
      </c>
      <c r="F14" s="16">
        <f t="shared" si="4"/>
        <v>50.094978630281744</v>
      </c>
      <c r="G14" s="3">
        <f t="shared" si="5"/>
        <v>55.851292053532248</v>
      </c>
      <c r="H14" s="8">
        <f t="shared" si="6"/>
        <v>56</v>
      </c>
      <c r="I14" s="2">
        <f t="shared" si="7"/>
        <v>-5.5394034685489146E-2</v>
      </c>
      <c r="J14" s="4">
        <f t="shared" si="3"/>
        <v>1785.7142857142858</v>
      </c>
      <c r="K14" s="4">
        <f t="shared" si="9"/>
        <v>90.799031476997698</v>
      </c>
    </row>
    <row r="15" spans="1:11" x14ac:dyDescent="0.35">
      <c r="A15" t="s">
        <v>24</v>
      </c>
      <c r="B15" s="4">
        <f>(B10*B10-B9*B9)/(2*B11)</f>
        <v>11.8671875</v>
      </c>
      <c r="D15" s="3">
        <f t="shared" si="8"/>
        <v>2.5788427427974199</v>
      </c>
      <c r="E15">
        <v>14</v>
      </c>
      <c r="F15" s="16">
        <f t="shared" si="4"/>
        <v>48.083559530682685</v>
      </c>
      <c r="G15" s="3">
        <f t="shared" si="5"/>
        <v>53.272449310734828</v>
      </c>
      <c r="H15" s="8">
        <f t="shared" si="6"/>
        <v>53</v>
      </c>
      <c r="I15" s="2">
        <f t="shared" si="7"/>
        <v>-4.9909869184783275E-2</v>
      </c>
      <c r="J15" s="4">
        <f t="shared" si="3"/>
        <v>1886.7924528301887</v>
      </c>
      <c r="K15" s="4">
        <f t="shared" si="9"/>
        <v>101.07816711590294</v>
      </c>
    </row>
    <row r="16" spans="1:11" x14ac:dyDescent="0.35">
      <c r="A16" t="s">
        <v>11</v>
      </c>
      <c r="D16" s="3">
        <f t="shared" si="8"/>
        <v>2.2541987913304666</v>
      </c>
      <c r="E16">
        <v>15</v>
      </c>
      <c r="F16" s="16">
        <f t="shared" si="4"/>
        <v>46.304830418752893</v>
      </c>
      <c r="G16" s="3">
        <f t="shared" si="5"/>
        <v>51.018250519404361</v>
      </c>
      <c r="H16" s="8">
        <f t="shared" si="6"/>
        <v>51</v>
      </c>
      <c r="I16" s="2">
        <f t="shared" si="7"/>
        <v>-4.5407261689036985E-2</v>
      </c>
      <c r="J16" s="4">
        <f t="shared" si="3"/>
        <v>1960.7843137254902</v>
      </c>
      <c r="K16" s="4">
        <f t="shared" si="9"/>
        <v>73.991860895301443</v>
      </c>
    </row>
    <row r="17" spans="1:11" x14ac:dyDescent="0.35">
      <c r="A17" t="s">
        <v>25</v>
      </c>
      <c r="B17" s="3">
        <f>B12/SQRT(B9*B9+2*B11)</f>
        <v>138.34289277321491</v>
      </c>
      <c r="D17" s="3">
        <f t="shared" si="8"/>
        <v>1.9919684308278818</v>
      </c>
      <c r="E17">
        <v>16</v>
      </c>
      <c r="F17" s="16">
        <f t="shared" si="4"/>
        <v>44.716287778717884</v>
      </c>
      <c r="G17" s="3">
        <f t="shared" si="5"/>
        <v>49.02628208857648</v>
      </c>
      <c r="H17" s="8">
        <f t="shared" si="6"/>
        <v>49</v>
      </c>
      <c r="I17" s="2">
        <f t="shared" si="7"/>
        <v>-4.1645790176971252E-2</v>
      </c>
      <c r="J17" s="4">
        <f t="shared" si="3"/>
        <v>2040.8163265306123</v>
      </c>
      <c r="K17" s="4">
        <f t="shared" si="9"/>
        <v>80.032012805122122</v>
      </c>
    </row>
    <row r="18" spans="1:11" x14ac:dyDescent="0.35">
      <c r="D18" s="3">
        <f t="shared" si="8"/>
        <v>1.776652874090054</v>
      </c>
      <c r="E18">
        <v>17</v>
      </c>
      <c r="F18" s="16">
        <f t="shared" si="4"/>
        <v>43.285691107945439</v>
      </c>
      <c r="G18" s="3">
        <f t="shared" si="5"/>
        <v>47.249629214486426</v>
      </c>
      <c r="H18" s="8">
        <f t="shared" si="6"/>
        <v>47</v>
      </c>
      <c r="I18" s="2">
        <f t="shared" si="7"/>
        <v>-3.84572213668588E-2</v>
      </c>
      <c r="J18" s="4">
        <f t="shared" si="3"/>
        <v>2127.6595744680849</v>
      </c>
      <c r="K18" s="4">
        <f t="shared" si="9"/>
        <v>86.843247937472597</v>
      </c>
    </row>
    <row r="19" spans="1:11" x14ac:dyDescent="0.35">
      <c r="A19" t="s">
        <v>12</v>
      </c>
      <c r="D19" s="3">
        <f t="shared" si="8"/>
        <v>1.5973452841763631</v>
      </c>
      <c r="E19">
        <v>18</v>
      </c>
      <c r="F19" s="16">
        <f t="shared" si="4"/>
        <v>41.988054615185526</v>
      </c>
      <c r="G19" s="3">
        <f t="shared" si="5"/>
        <v>45.652283930310062</v>
      </c>
      <c r="H19" s="8">
        <f t="shared" si="6"/>
        <v>46</v>
      </c>
      <c r="I19" s="2">
        <f t="shared" si="7"/>
        <v>-3.5720439374503185E-2</v>
      </c>
      <c r="J19" s="4">
        <f t="shared" si="3"/>
        <v>2173.913043478261</v>
      </c>
      <c r="K19" s="4">
        <f t="shared" si="9"/>
        <v>46.253469010176104</v>
      </c>
    </row>
    <row r="20" spans="1:11" x14ac:dyDescent="0.35">
      <c r="A20" t="s">
        <v>30</v>
      </c>
      <c r="B20" s="3">
        <f>B12/B10</f>
        <v>50</v>
      </c>
      <c r="D20" s="3">
        <f t="shared" si="8"/>
        <v>1.4461800454746196</v>
      </c>
      <c r="E20">
        <v>19</v>
      </c>
      <c r="F20" s="16">
        <f t="shared" si="4"/>
        <v>40.803657767168296</v>
      </c>
      <c r="G20" s="3">
        <f t="shared" si="5"/>
        <v>44.206103884835443</v>
      </c>
      <c r="H20" s="8">
        <f t="shared" si="6"/>
        <v>44</v>
      </c>
      <c r="I20" s="2">
        <f t="shared" si="7"/>
        <v>-3.3346096448858338E-2</v>
      </c>
      <c r="J20" s="4">
        <f t="shared" si="3"/>
        <v>2272.7272727272725</v>
      </c>
      <c r="K20" s="4">
        <f t="shared" si="9"/>
        <v>98.814229249011532</v>
      </c>
    </row>
    <row r="21" spans="1:11" x14ac:dyDescent="0.35">
      <c r="A21" t="s">
        <v>13</v>
      </c>
      <c r="D21" s="3">
        <f t="shared" si="8"/>
        <v>1.3173616922657843</v>
      </c>
      <c r="E21">
        <v>20</v>
      </c>
      <c r="F21" s="16">
        <f t="shared" si="4"/>
        <v>39.716688483419695</v>
      </c>
      <c r="G21" s="3">
        <f t="shared" si="5"/>
        <v>42.888742192569659</v>
      </c>
      <c r="H21" s="8">
        <f t="shared" si="6"/>
        <v>43</v>
      </c>
      <c r="I21" s="2">
        <f t="shared" si="7"/>
        <v>-3.126687393082981E-2</v>
      </c>
      <c r="J21" s="4">
        <f t="shared" si="3"/>
        <v>2325.5813953488373</v>
      </c>
      <c r="K21" s="4">
        <f t="shared" si="9"/>
        <v>52.854122621564784</v>
      </c>
    </row>
    <row r="22" spans="1:11" x14ac:dyDescent="0.35">
      <c r="A22" t="s">
        <v>26</v>
      </c>
      <c r="B22">
        <f>B11/(B12*B12)</f>
        <v>1.5999999999999999E-5</v>
      </c>
      <c r="D22" s="3">
        <f t="shared" si="8"/>
        <v>1.20653846946648</v>
      </c>
      <c r="E22">
        <v>21</v>
      </c>
      <c r="F22" s="16">
        <f t="shared" si="4"/>
        <v>38.714293062137308</v>
      </c>
      <c r="G22" s="3">
        <f t="shared" si="5"/>
        <v>41.682203723103179</v>
      </c>
      <c r="H22" s="8">
        <f t="shared" si="6"/>
        <v>42</v>
      </c>
      <c r="I22" s="2">
        <f t="shared" si="7"/>
        <v>-2.9431107309771276E-2</v>
      </c>
      <c r="J22" s="4">
        <f t="shared" si="3"/>
        <v>2380.9523809523807</v>
      </c>
      <c r="K22" s="4">
        <f t="shared" si="9"/>
        <v>55.370985603543431</v>
      </c>
    </row>
    <row r="23" spans="1:11" x14ac:dyDescent="0.35">
      <c r="A23" t="s">
        <v>14</v>
      </c>
      <c r="D23" s="3">
        <f t="shared" si="8"/>
        <v>1.1103873557270845</v>
      </c>
      <c r="E23">
        <v>22</v>
      </c>
      <c r="F23" s="16">
        <f t="shared" si="4"/>
        <v>37.785895518939313</v>
      </c>
      <c r="G23" s="3">
        <f t="shared" si="5"/>
        <v>40.571816367376094</v>
      </c>
      <c r="H23" s="8">
        <f t="shared" si="6"/>
        <v>41</v>
      </c>
      <c r="I23" s="2">
        <f t="shared" si="7"/>
        <v>-2.7798497715428423E-2</v>
      </c>
      <c r="J23" s="4">
        <f t="shared" si="3"/>
        <v>2439.0243902439024</v>
      </c>
      <c r="K23" s="4">
        <f t="shared" si="9"/>
        <v>58.072009291521681</v>
      </c>
    </row>
    <row r="24" spans="1:11" x14ac:dyDescent="0.35">
      <c r="A24" t="s">
        <v>15</v>
      </c>
      <c r="D24" s="3">
        <f t="shared" si="8"/>
        <v>1.026332572617747</v>
      </c>
      <c r="E24">
        <v>23</v>
      </c>
      <c r="F24" s="16">
        <f t="shared" si="4"/>
        <v>36.922700072276527</v>
      </c>
      <c r="G24" s="3">
        <f t="shared" si="5"/>
        <v>39.545483794758347</v>
      </c>
      <c r="H24" s="8">
        <f t="shared" si="6"/>
        <v>40</v>
      </c>
      <c r="I24" s="2">
        <f t="shared" si="7"/>
        <v>-2.6337156533569387E-2</v>
      </c>
      <c r="J24" s="4">
        <f t="shared" si="3"/>
        <v>2500</v>
      </c>
      <c r="K24" s="4">
        <f t="shared" si="9"/>
        <v>60.975609756097583</v>
      </c>
    </row>
    <row r="25" spans="1:11" x14ac:dyDescent="0.35">
      <c r="A25" t="s">
        <v>27</v>
      </c>
      <c r="D25" s="3">
        <f t="shared" si="8"/>
        <v>0.95235053761641808</v>
      </c>
      <c r="E25">
        <v>24</v>
      </c>
      <c r="F25" s="16">
        <f t="shared" si="4"/>
        <v>36.117321000422116</v>
      </c>
      <c r="G25" s="3">
        <f t="shared" si="5"/>
        <v>38.593133257141929</v>
      </c>
      <c r="H25" s="8">
        <f t="shared" si="6"/>
        <v>39</v>
      </c>
      <c r="I25" s="2">
        <f t="shared" si="7"/>
        <v>-2.5021524616983919E-2</v>
      </c>
      <c r="J25" s="4">
        <f t="shared" si="3"/>
        <v>2564.102564102564</v>
      </c>
      <c r="K25" s="4">
        <f t="shared" si="9"/>
        <v>64.102564102563974</v>
      </c>
    </row>
    <row r="26" spans="1:11" x14ac:dyDescent="0.35">
      <c r="A26" t="s">
        <v>16</v>
      </c>
      <c r="D26" s="3">
        <f t="shared" si="8"/>
        <v>0.88683210179968341</v>
      </c>
      <c r="E26">
        <v>25</v>
      </c>
      <c r="F26" s="16">
        <f t="shared" si="4"/>
        <v>35.363502885223333</v>
      </c>
      <c r="G26" s="3">
        <f t="shared" si="5"/>
        <v>37.706301155342246</v>
      </c>
      <c r="H26" s="8">
        <f t="shared" si="6"/>
        <v>38</v>
      </c>
      <c r="I26" s="2">
        <f t="shared" si="7"/>
        <v>-2.383087895365623E-2</v>
      </c>
      <c r="J26" s="4">
        <f t="shared" si="3"/>
        <v>2631.5789473684213</v>
      </c>
      <c r="K26" s="4">
        <f t="shared" si="9"/>
        <v>67.476383265857294</v>
      </c>
    </row>
    <row r="27" spans="1:11" x14ac:dyDescent="0.35">
      <c r="A27" t="s">
        <v>17</v>
      </c>
      <c r="D27" s="3">
        <f t="shared" si="8"/>
        <v>0.82848354859238782</v>
      </c>
      <c r="E27">
        <v>26</v>
      </c>
      <c r="F27" s="16">
        <f t="shared" si="4"/>
        <v>34.655906161368826</v>
      </c>
      <c r="G27" s="3">
        <f t="shared" si="5"/>
        <v>36.877817606749858</v>
      </c>
      <c r="H27" s="8">
        <f t="shared" si="6"/>
        <v>37</v>
      </c>
      <c r="I27" s="2">
        <f t="shared" si="7"/>
        <v>-2.2748242349077821E-2</v>
      </c>
      <c r="J27" s="4">
        <f t="shared" si="3"/>
        <v>2702.7027027027025</v>
      </c>
      <c r="K27" s="4">
        <f t="shared" si="9"/>
        <v>71.123755334281213</v>
      </c>
    </row>
    <row r="28" spans="1:11" x14ac:dyDescent="0.35">
      <c r="A28" t="s">
        <v>18</v>
      </c>
      <c r="D28" s="3">
        <f t="shared" si="8"/>
        <v>0.77625432063945254</v>
      </c>
      <c r="E28">
        <v>27</v>
      </c>
      <c r="F28" s="16">
        <f t="shared" si="4"/>
        <v>33.989940617977609</v>
      </c>
      <c r="G28" s="3">
        <f t="shared" si="5"/>
        <v>36.101563286110405</v>
      </c>
      <c r="H28" s="8">
        <f t="shared" si="6"/>
        <v>36</v>
      </c>
      <c r="I28" s="2">
        <f t="shared" si="7"/>
        <v>-2.1759574902987355E-2</v>
      </c>
      <c r="J28" s="4">
        <f t="shared" si="3"/>
        <v>2777.7777777777778</v>
      </c>
      <c r="K28" s="4">
        <f t="shared" si="9"/>
        <v>75.075075075075347</v>
      </c>
    </row>
    <row r="29" spans="1:11" x14ac:dyDescent="0.35">
      <c r="A29" s="1" t="s">
        <v>19</v>
      </c>
      <c r="D29" s="3">
        <f t="shared" si="8"/>
        <v>0.72928349765543032</v>
      </c>
      <c r="E29">
        <v>28</v>
      </c>
      <c r="F29" s="16">
        <f t="shared" si="4"/>
        <v>33.361634627839571</v>
      </c>
      <c r="G29" s="3">
        <f t="shared" si="5"/>
        <v>35.372279788454975</v>
      </c>
      <c r="H29" s="8">
        <f t="shared" si="6"/>
        <v>35</v>
      </c>
      <c r="I29" s="2">
        <f t="shared" si="7"/>
        <v>-2.0853165947216555E-2</v>
      </c>
      <c r="J29" s="4">
        <f t="shared" si="3"/>
        <v>2857.1428571428573</v>
      </c>
      <c r="K29" s="4">
        <f t="shared" si="9"/>
        <v>79.365079365079509</v>
      </c>
    </row>
    <row r="30" spans="1:11" x14ac:dyDescent="0.35">
      <c r="A30" t="s">
        <v>20</v>
      </c>
      <c r="D30" s="3">
        <f t="shared" si="8"/>
        <v>0.68685963769743807</v>
      </c>
      <c r="E30">
        <v>29</v>
      </c>
      <c r="F30" s="16">
        <f t="shared" si="4"/>
        <v>32.767531350969385</v>
      </c>
      <c r="G30" s="3">
        <f t="shared" si="5"/>
        <v>34.685420150757537</v>
      </c>
      <c r="H30" s="8">
        <f t="shared" si="6"/>
        <v>35</v>
      </c>
      <c r="I30" s="2">
        <f t="shared" si="7"/>
        <v>-2.0019170838923843E-2</v>
      </c>
      <c r="J30" s="4">
        <f t="shared" si="3"/>
        <v>2857.1428571428573</v>
      </c>
      <c r="K30" s="4">
        <f t="shared" si="9"/>
        <v>0</v>
      </c>
    </row>
    <row r="31" spans="1:11" x14ac:dyDescent="0.35">
      <c r="A31" t="s">
        <v>21</v>
      </c>
      <c r="D31" s="3">
        <f t="shared" si="8"/>
        <v>0.64839028076910665</v>
      </c>
      <c r="E31">
        <v>30</v>
      </c>
      <c r="F31" s="16">
        <f t="shared" si="4"/>
        <v>32.204605551189744</v>
      </c>
      <c r="G31" s="3">
        <f t="shared" si="5"/>
        <v>34.03702986998843</v>
      </c>
      <c r="H31" s="8">
        <f t="shared" si="6"/>
        <v>34</v>
      </c>
      <c r="I31" s="2">
        <f t="shared" si="7"/>
        <v>-1.9249253936553228E-2</v>
      </c>
      <c r="J31" s="4">
        <f t="shared" si="3"/>
        <v>2941.1764705882351</v>
      </c>
      <c r="K31" s="4">
        <f t="shared" si="9"/>
        <v>84.033613445377796</v>
      </c>
    </row>
    <row r="32" spans="1:11" x14ac:dyDescent="0.35">
      <c r="A32" t="s">
        <v>22</v>
      </c>
      <c r="D32" s="3">
        <f t="shared" si="8"/>
        <v>0.61337853211149707</v>
      </c>
      <c r="E32">
        <v>31</v>
      </c>
      <c r="F32" s="16">
        <f t="shared" si="4"/>
        <v>31.670196339858915</v>
      </c>
      <c r="G32" s="3">
        <f t="shared" si="5"/>
        <v>33.423651337876933</v>
      </c>
      <c r="H32" s="8">
        <f t="shared" si="6"/>
        <v>33</v>
      </c>
      <c r="I32" s="2">
        <f t="shared" si="7"/>
        <v>-1.8536310437927753E-2</v>
      </c>
      <c r="J32" s="4">
        <f t="shared" si="3"/>
        <v>3030.3030303030305</v>
      </c>
      <c r="K32" s="4">
        <f t="shared" si="9"/>
        <v>89.126559714795349</v>
      </c>
    </row>
    <row r="33" spans="1:18" x14ac:dyDescent="0.35">
      <c r="A33" t="s">
        <v>23</v>
      </c>
      <c r="D33" s="3">
        <f t="shared" si="8"/>
        <v>0.58140489680937435</v>
      </c>
      <c r="E33">
        <v>32</v>
      </c>
      <c r="F33" s="16">
        <f t="shared" si="4"/>
        <v>31.161952351910756</v>
      </c>
      <c r="G33" s="3">
        <f t="shared" si="5"/>
        <v>32.842246441067559</v>
      </c>
      <c r="H33" s="8">
        <f t="shared" si="6"/>
        <v>33</v>
      </c>
      <c r="I33" s="2">
        <f t="shared" si="7"/>
        <v>-1.7874247500095398E-2</v>
      </c>
      <c r="J33" s="4">
        <f t="shared" si="3"/>
        <v>3030.3030303030305</v>
      </c>
      <c r="K33" s="4">
        <f t="shared" si="9"/>
        <v>0</v>
      </c>
    </row>
    <row r="34" spans="1:18" x14ac:dyDescent="0.35">
      <c r="D34" s="3">
        <f t="shared" si="8"/>
        <v>0.55211305394710308</v>
      </c>
      <c r="E34">
        <v>33</v>
      </c>
      <c r="F34" s="16">
        <f t="shared" si="4"/>
        <v>30.677786717753708</v>
      </c>
      <c r="G34" s="3">
        <f t="shared" si="5"/>
        <v>32.290133387120456</v>
      </c>
      <c r="H34" s="8">
        <f t="shared" si="6"/>
        <v>32</v>
      </c>
      <c r="I34" s="2">
        <f t="shared" si="7"/>
        <v>-1.7257810420733037E-2</v>
      </c>
      <c r="J34" s="4">
        <f t="shared" si="3"/>
        <v>3125</v>
      </c>
      <c r="K34" s="4">
        <f t="shared" si="9"/>
        <v>94.696969696969518</v>
      </c>
    </row>
    <row r="35" spans="1:18" ht="15" thickBot="1" x14ac:dyDescent="0.4">
      <c r="A35" t="s">
        <v>36</v>
      </c>
      <c r="D35" s="3">
        <f t="shared" si="8"/>
        <v>0.5251986174812231</v>
      </c>
      <c r="E35">
        <v>34</v>
      </c>
      <c r="F35" s="16">
        <f t="shared" si="4"/>
        <v>30.215839821037214</v>
      </c>
      <c r="G35" s="3">
        <f t="shared" si="5"/>
        <v>31.764934769639233</v>
      </c>
      <c r="H35" s="9">
        <f t="shared" si="6"/>
        <v>32</v>
      </c>
      <c r="I35" s="2">
        <f t="shared" si="7"/>
        <v>-1.6682443426528495E-2</v>
      </c>
      <c r="J35" s="4">
        <f t="shared" si="3"/>
        <v>3125</v>
      </c>
      <c r="K35" s="4">
        <f t="shared" si="9"/>
        <v>0</v>
      </c>
    </row>
    <row r="36" spans="1:18" x14ac:dyDescent="0.35">
      <c r="A36" t="s">
        <v>28</v>
      </c>
      <c r="D36" s="3">
        <f t="shared" si="8"/>
        <v>31.764934769639233</v>
      </c>
    </row>
    <row r="37" spans="1:18" x14ac:dyDescent="0.35">
      <c r="A37" t="s">
        <v>29</v>
      </c>
      <c r="D37" s="3">
        <f t="shared" si="8"/>
        <v>0</v>
      </c>
    </row>
    <row r="41" spans="1:18" x14ac:dyDescent="0.35">
      <c r="Q41">
        <v>1.1000000000000001</v>
      </c>
      <c r="R41" s="17">
        <f xml:space="preserve"> -66.667*POWER(Q41,3) + 500*POWER(Q41,2) - 833.33*Q41</f>
        <v>-400.39677700000004</v>
      </c>
    </row>
    <row r="42" spans="1:18" x14ac:dyDescent="0.35">
      <c r="E42" s="3"/>
      <c r="F42" s="3"/>
      <c r="I42" s="2"/>
      <c r="M42">
        <v>200</v>
      </c>
      <c r="N42">
        <f>M42+200</f>
        <v>400</v>
      </c>
      <c r="Q42">
        <v>1.2</v>
      </c>
      <c r="R42" s="17">
        <f t="shared" ref="R42:R70" si="10" xml:space="preserve"> -66.667*POWER(Q42,3) + 500*POWER(Q42,2) - 833.33*Q42</f>
        <v>-395.19657599999994</v>
      </c>
    </row>
    <row r="43" spans="1:18" x14ac:dyDescent="0.35">
      <c r="E43" s="3"/>
      <c r="F43" s="3"/>
      <c r="I43" s="2"/>
      <c r="M43">
        <v>400</v>
      </c>
      <c r="N43">
        <f t="shared" ref="N43:N45" si="11">M43+200</f>
        <v>600</v>
      </c>
      <c r="Q43">
        <v>1.3</v>
      </c>
      <c r="R43" s="17">
        <f t="shared" si="10"/>
        <v>-384.79639900000006</v>
      </c>
    </row>
    <row r="44" spans="1:18" x14ac:dyDescent="0.35">
      <c r="E44" s="3"/>
      <c r="F44" s="3"/>
      <c r="I44" s="2"/>
      <c r="M44">
        <v>800</v>
      </c>
      <c r="N44">
        <f t="shared" si="11"/>
        <v>1000</v>
      </c>
      <c r="Q44">
        <v>1.4</v>
      </c>
      <c r="R44" s="17">
        <f t="shared" si="10"/>
        <v>-369.59624800000006</v>
      </c>
    </row>
    <row r="45" spans="1:18" x14ac:dyDescent="0.35">
      <c r="E45" s="3"/>
      <c r="F45" s="3"/>
      <c r="I45" s="2"/>
      <c r="M45">
        <v>1000</v>
      </c>
      <c r="N45">
        <f t="shared" si="11"/>
        <v>1200</v>
      </c>
      <c r="Q45">
        <v>1.5</v>
      </c>
      <c r="R45" s="17">
        <f t="shared" si="10"/>
        <v>-349.99612500000012</v>
      </c>
    </row>
    <row r="46" spans="1:18" x14ac:dyDescent="0.35">
      <c r="E46" s="3"/>
      <c r="F46" s="3"/>
      <c r="I46" s="2"/>
      <c r="Q46">
        <v>1.6</v>
      </c>
      <c r="R46" s="17">
        <f t="shared" si="10"/>
        <v>-326.3960320000001</v>
      </c>
    </row>
    <row r="47" spans="1:18" x14ac:dyDescent="0.35">
      <c r="E47" s="3"/>
      <c r="F47" s="3"/>
      <c r="I47" s="2"/>
      <c r="Q47">
        <v>1.7</v>
      </c>
      <c r="R47" s="17">
        <f t="shared" si="10"/>
        <v>-299.19597100000033</v>
      </c>
    </row>
    <row r="48" spans="1:18" x14ac:dyDescent="0.35">
      <c r="E48" s="3"/>
      <c r="F48" s="3"/>
      <c r="I48" s="2"/>
      <c r="Q48">
        <v>1.8</v>
      </c>
      <c r="R48" s="17">
        <f t="shared" si="10"/>
        <v>-268.79594400000019</v>
      </c>
    </row>
    <row r="49" spans="5:18" x14ac:dyDescent="0.35">
      <c r="E49" s="3"/>
      <c r="F49" s="3"/>
      <c r="I49" s="2"/>
      <c r="Q49">
        <v>1.9</v>
      </c>
      <c r="R49" s="17">
        <f t="shared" si="10"/>
        <v>-235.59595300000001</v>
      </c>
    </row>
    <row r="50" spans="5:18" x14ac:dyDescent="0.35">
      <c r="E50" s="3"/>
      <c r="F50" s="3"/>
      <c r="I50" s="2"/>
      <c r="Q50">
        <v>2</v>
      </c>
      <c r="R50" s="17">
        <f t="shared" si="10"/>
        <v>-199.99600000000009</v>
      </c>
    </row>
    <row r="51" spans="5:18" x14ac:dyDescent="0.35">
      <c r="E51" s="3"/>
      <c r="F51" s="3"/>
      <c r="I51" s="2"/>
      <c r="Q51">
        <v>2.1</v>
      </c>
      <c r="R51" s="17">
        <f t="shared" si="10"/>
        <v>-162.39608700000031</v>
      </c>
    </row>
    <row r="52" spans="5:18" x14ac:dyDescent="0.35">
      <c r="E52" s="3"/>
      <c r="F52" s="3"/>
      <c r="I52" s="2"/>
      <c r="Q52">
        <v>2.2000000000000002</v>
      </c>
      <c r="R52" s="17">
        <f t="shared" si="10"/>
        <v>-123.19621600000005</v>
      </c>
    </row>
    <row r="53" spans="5:18" x14ac:dyDescent="0.35">
      <c r="E53" s="3"/>
      <c r="F53" s="3"/>
      <c r="I53" s="2"/>
      <c r="Q53">
        <v>2.2999999999999998</v>
      </c>
      <c r="R53" s="17">
        <f t="shared" si="10"/>
        <v>-82.79638900000009</v>
      </c>
    </row>
    <row r="54" spans="5:18" x14ac:dyDescent="0.35">
      <c r="E54" s="3"/>
      <c r="F54" s="3"/>
      <c r="I54" s="2"/>
      <c r="Q54">
        <v>2.4</v>
      </c>
      <c r="R54" s="17">
        <f t="shared" si="10"/>
        <v>-41.59660800000006</v>
      </c>
    </row>
    <row r="55" spans="5:18" x14ac:dyDescent="0.35">
      <c r="E55" s="3"/>
      <c r="F55" s="3"/>
      <c r="I55" s="2"/>
      <c r="Q55">
        <v>2.5</v>
      </c>
      <c r="R55" s="17">
        <f t="shared" si="10"/>
        <v>3.1249999997271516E-3</v>
      </c>
    </row>
    <row r="56" spans="5:18" x14ac:dyDescent="0.35">
      <c r="E56" s="3"/>
      <c r="F56" s="3"/>
      <c r="I56" s="2"/>
      <c r="Q56">
        <v>2.6</v>
      </c>
      <c r="R56" s="17">
        <f t="shared" si="10"/>
        <v>41.602807999999641</v>
      </c>
    </row>
    <row r="57" spans="5:18" x14ac:dyDescent="0.35">
      <c r="E57" s="3"/>
      <c r="F57" s="3"/>
      <c r="I57" s="2"/>
      <c r="Q57">
        <v>2.7</v>
      </c>
      <c r="R57" s="17">
        <f t="shared" si="10"/>
        <v>82.802438999999595</v>
      </c>
    </row>
    <row r="58" spans="5:18" x14ac:dyDescent="0.35">
      <c r="E58" s="3"/>
      <c r="F58" s="3"/>
      <c r="I58" s="2"/>
      <c r="Q58">
        <v>2.8</v>
      </c>
      <c r="R58" s="17">
        <f t="shared" si="10"/>
        <v>123.20201599999973</v>
      </c>
    </row>
    <row r="59" spans="5:18" x14ac:dyDescent="0.35">
      <c r="E59" s="3"/>
      <c r="F59" s="3"/>
      <c r="I59" s="2"/>
      <c r="Q59">
        <v>2.9</v>
      </c>
      <c r="R59" s="17">
        <f t="shared" si="10"/>
        <v>162.40153699999973</v>
      </c>
    </row>
    <row r="60" spans="5:18" x14ac:dyDescent="0.35">
      <c r="E60" s="3"/>
      <c r="F60" s="3"/>
      <c r="I60" s="2"/>
      <c r="Q60">
        <v>3</v>
      </c>
      <c r="R60" s="17">
        <f t="shared" si="10"/>
        <v>200.00099999999975</v>
      </c>
    </row>
    <row r="61" spans="5:18" x14ac:dyDescent="0.35">
      <c r="E61" s="3"/>
      <c r="F61" s="3"/>
      <c r="I61" s="2"/>
      <c r="Q61">
        <v>3.1</v>
      </c>
      <c r="R61" s="17">
        <f t="shared" si="10"/>
        <v>235.60040300000037</v>
      </c>
    </row>
    <row r="62" spans="5:18" x14ac:dyDescent="0.35">
      <c r="E62" s="3"/>
      <c r="F62" s="3"/>
      <c r="I62" s="2"/>
      <c r="Q62">
        <v>3.2</v>
      </c>
      <c r="R62" s="17">
        <f t="shared" si="10"/>
        <v>268.79974399999992</v>
      </c>
    </row>
    <row r="63" spans="5:18" x14ac:dyDescent="0.35">
      <c r="E63" s="3"/>
      <c r="F63" s="3"/>
      <c r="I63" s="2"/>
      <c r="Q63">
        <v>3.3</v>
      </c>
      <c r="R63" s="17">
        <f t="shared" si="10"/>
        <v>299.19902099999899</v>
      </c>
    </row>
    <row r="64" spans="5:18" x14ac:dyDescent="0.35">
      <c r="E64" s="3"/>
      <c r="F64" s="3"/>
      <c r="I64" s="2"/>
      <c r="Q64">
        <v>3.4</v>
      </c>
      <c r="R64" s="17">
        <f t="shared" si="10"/>
        <v>326.3982319999991</v>
      </c>
    </row>
    <row r="65" spans="5:18" x14ac:dyDescent="0.35">
      <c r="E65" s="3"/>
      <c r="F65" s="3"/>
      <c r="I65" s="2"/>
      <c r="Q65">
        <v>3.5</v>
      </c>
      <c r="R65" s="17">
        <f t="shared" si="10"/>
        <v>349.99737499999992</v>
      </c>
    </row>
    <row r="66" spans="5:18" x14ac:dyDescent="0.35">
      <c r="E66" s="3"/>
      <c r="F66" s="3"/>
      <c r="I66" s="2"/>
      <c r="Q66">
        <v>3.6</v>
      </c>
      <c r="R66" s="17">
        <f t="shared" si="10"/>
        <v>369.59644799999933</v>
      </c>
    </row>
    <row r="67" spans="5:18" x14ac:dyDescent="0.35">
      <c r="E67" s="3"/>
      <c r="F67" s="3"/>
      <c r="I67" s="2"/>
      <c r="Q67">
        <v>3.7</v>
      </c>
      <c r="R67" s="17">
        <f t="shared" si="10"/>
        <v>384.79544900000019</v>
      </c>
    </row>
    <row r="68" spans="5:18" x14ac:dyDescent="0.35">
      <c r="E68" s="3"/>
      <c r="F68" s="3"/>
      <c r="I68" s="2"/>
      <c r="Q68">
        <v>3.8</v>
      </c>
      <c r="R68" s="17">
        <f t="shared" si="10"/>
        <v>395.19437600000037</v>
      </c>
    </row>
    <row r="69" spans="5:18" x14ac:dyDescent="0.35">
      <c r="E69" s="3"/>
      <c r="F69" s="3"/>
      <c r="I69" s="2"/>
      <c r="Q69">
        <v>3.9</v>
      </c>
      <c r="R69" s="17">
        <f t="shared" si="10"/>
        <v>400.39322699999911</v>
      </c>
    </row>
    <row r="70" spans="5:18" x14ac:dyDescent="0.35">
      <c r="E70" s="3"/>
      <c r="F70" s="3"/>
      <c r="I70" s="2"/>
      <c r="Q70">
        <v>4</v>
      </c>
      <c r="R70" s="17">
        <f t="shared" si="10"/>
        <v>399.99199999999973</v>
      </c>
    </row>
    <row r="71" spans="5:18" x14ac:dyDescent="0.35">
      <c r="E71" s="3"/>
      <c r="F71" s="3"/>
      <c r="I71" s="2"/>
    </row>
    <row r="72" spans="5:18" x14ac:dyDescent="0.35">
      <c r="E72" s="3"/>
      <c r="F72" s="3"/>
      <c r="I72" s="2"/>
    </row>
    <row r="73" spans="5:18" x14ac:dyDescent="0.35">
      <c r="E73" s="3"/>
      <c r="F73" s="3"/>
      <c r="I73" s="2"/>
    </row>
    <row r="74" spans="5:18" x14ac:dyDescent="0.35">
      <c r="E74" s="3"/>
      <c r="F74" s="3"/>
      <c r="I74" s="2"/>
    </row>
    <row r="75" spans="5:18" x14ac:dyDescent="0.35">
      <c r="E75" s="3"/>
      <c r="F75" s="3"/>
      <c r="I75" s="2"/>
    </row>
    <row r="76" spans="5:18" x14ac:dyDescent="0.35">
      <c r="E76" s="3"/>
      <c r="F76" s="3"/>
      <c r="I76" s="2"/>
    </row>
    <row r="77" spans="5:18" x14ac:dyDescent="0.35">
      <c r="E77" s="3"/>
      <c r="F77" s="3"/>
      <c r="I77" s="2"/>
    </row>
    <row r="78" spans="5:18" x14ac:dyDescent="0.35">
      <c r="E78" s="3"/>
      <c r="F78" s="3"/>
      <c r="I78" s="2"/>
    </row>
    <row r="79" spans="5:18" x14ac:dyDescent="0.35">
      <c r="E79" s="3"/>
      <c r="F79" s="3"/>
      <c r="I79" s="2"/>
    </row>
    <row r="80" spans="5:18" x14ac:dyDescent="0.35">
      <c r="E80" s="3"/>
      <c r="F80" s="3"/>
      <c r="I80" s="2"/>
    </row>
    <row r="81" spans="5:9" x14ac:dyDescent="0.35">
      <c r="E81" s="3"/>
      <c r="F81" s="3"/>
      <c r="I81" s="2"/>
    </row>
    <row r="82" spans="5:9" x14ac:dyDescent="0.35">
      <c r="E82" s="3"/>
      <c r="F82" s="3"/>
      <c r="I82" s="2"/>
    </row>
    <row r="83" spans="5:9" x14ac:dyDescent="0.35">
      <c r="E83" s="3"/>
      <c r="F83" s="3"/>
      <c r="I83" s="2"/>
    </row>
    <row r="84" spans="5:9" x14ac:dyDescent="0.35">
      <c r="E84" s="3"/>
      <c r="F84" s="3"/>
      <c r="I84" s="2"/>
    </row>
    <row r="85" spans="5:9" x14ac:dyDescent="0.35">
      <c r="E85" s="3"/>
      <c r="F85" s="3"/>
      <c r="I85" s="2"/>
    </row>
    <row r="86" spans="5:9" x14ac:dyDescent="0.35">
      <c r="E86" s="3"/>
      <c r="F86" s="3"/>
      <c r="I86" s="2"/>
    </row>
    <row r="87" spans="5:9" x14ac:dyDescent="0.35">
      <c r="E87" s="3"/>
      <c r="F87" s="3"/>
      <c r="I87" s="2"/>
    </row>
    <row r="88" spans="5:9" x14ac:dyDescent="0.35">
      <c r="E88" s="3"/>
      <c r="F88" s="3"/>
      <c r="I88" s="2"/>
    </row>
    <row r="89" spans="5:9" x14ac:dyDescent="0.35">
      <c r="E89" s="3"/>
      <c r="F89" s="3"/>
      <c r="I89" s="2"/>
    </row>
    <row r="90" spans="5:9" x14ac:dyDescent="0.35">
      <c r="E90" s="3"/>
      <c r="F90" s="3"/>
      <c r="I90" s="2"/>
    </row>
    <row r="91" spans="5:9" x14ac:dyDescent="0.35">
      <c r="E91" s="3"/>
      <c r="F91" s="3"/>
      <c r="I91" s="2"/>
    </row>
    <row r="92" spans="5:9" x14ac:dyDescent="0.35">
      <c r="E92" s="3"/>
      <c r="F92" s="3"/>
      <c r="I92" s="2"/>
    </row>
    <row r="93" spans="5:9" x14ac:dyDescent="0.35">
      <c r="E93" s="3"/>
      <c r="F93" s="3"/>
      <c r="I93" s="2"/>
    </row>
    <row r="94" spans="5:9" x14ac:dyDescent="0.35">
      <c r="E94" s="3"/>
      <c r="F94" s="3"/>
      <c r="I94" s="2"/>
    </row>
    <row r="95" spans="5:9" x14ac:dyDescent="0.35">
      <c r="E95" s="3"/>
      <c r="F95" s="3"/>
      <c r="I95" s="2"/>
    </row>
    <row r="96" spans="5:9" x14ac:dyDescent="0.35">
      <c r="E96" s="3"/>
      <c r="F96" s="3"/>
      <c r="I96" s="2"/>
    </row>
    <row r="97" spans="5:9" x14ac:dyDescent="0.35">
      <c r="E97" s="3"/>
      <c r="F97" s="3"/>
      <c r="I97" s="2"/>
    </row>
    <row r="98" spans="5:9" x14ac:dyDescent="0.35">
      <c r="E98" s="3"/>
      <c r="F98" s="3"/>
      <c r="I98" s="2"/>
    </row>
    <row r="99" spans="5:9" x14ac:dyDescent="0.35">
      <c r="E99" s="3"/>
      <c r="F99" s="3"/>
      <c r="I99" s="2"/>
    </row>
    <row r="100" spans="5:9" x14ac:dyDescent="0.35">
      <c r="E100" s="3"/>
      <c r="F100" s="3"/>
      <c r="I100" s="2"/>
    </row>
    <row r="101" spans="5:9" x14ac:dyDescent="0.35">
      <c r="E101" s="3"/>
      <c r="F101" s="3"/>
      <c r="I101" s="2"/>
    </row>
    <row r="102" spans="5:9" x14ac:dyDescent="0.35">
      <c r="E102" s="3"/>
      <c r="F102" s="3"/>
      <c r="I102" s="2"/>
    </row>
    <row r="103" spans="5:9" x14ac:dyDescent="0.35">
      <c r="E103" s="3"/>
      <c r="F103" s="3"/>
      <c r="I103" s="2"/>
    </row>
    <row r="104" spans="5:9" x14ac:dyDescent="0.35">
      <c r="E104" s="3"/>
      <c r="F104" s="3"/>
      <c r="I104" s="2"/>
    </row>
    <row r="105" spans="5:9" x14ac:dyDescent="0.35">
      <c r="E105" s="3"/>
      <c r="F105" s="3"/>
      <c r="I105" s="2"/>
    </row>
    <row r="106" spans="5:9" x14ac:dyDescent="0.35">
      <c r="E106" s="3"/>
      <c r="F106" s="3"/>
      <c r="I106" s="2"/>
    </row>
    <row r="107" spans="5:9" x14ac:dyDescent="0.35">
      <c r="E107" s="3"/>
      <c r="F107" s="3"/>
      <c r="I107" s="2"/>
    </row>
    <row r="108" spans="5:9" x14ac:dyDescent="0.35">
      <c r="E108" s="3"/>
      <c r="F108" s="3"/>
      <c r="I108" s="2"/>
    </row>
    <row r="109" spans="5:9" x14ac:dyDescent="0.35">
      <c r="E109" s="3"/>
      <c r="F109" s="3"/>
      <c r="I109" s="2"/>
    </row>
    <row r="110" spans="5:9" x14ac:dyDescent="0.35">
      <c r="E110" s="3"/>
      <c r="F110" s="3"/>
      <c r="I110" s="2"/>
    </row>
    <row r="111" spans="5:9" x14ac:dyDescent="0.35">
      <c r="E111" s="3"/>
      <c r="F111" s="3"/>
      <c r="I111" s="2"/>
    </row>
    <row r="112" spans="5:9" x14ac:dyDescent="0.35">
      <c r="E112" s="3"/>
      <c r="F112" s="3"/>
      <c r="I112" s="2"/>
    </row>
    <row r="113" spans="5:9" x14ac:dyDescent="0.35">
      <c r="E113" s="3"/>
      <c r="F113" s="3"/>
      <c r="I113" s="2"/>
    </row>
    <row r="114" spans="5:9" x14ac:dyDescent="0.35">
      <c r="E114" s="3"/>
      <c r="F114" s="3"/>
      <c r="I114" s="2"/>
    </row>
    <row r="115" spans="5:9" x14ac:dyDescent="0.35">
      <c r="E115" s="3"/>
      <c r="F115" s="3"/>
      <c r="I115" s="2"/>
    </row>
    <row r="116" spans="5:9" x14ac:dyDescent="0.35">
      <c r="E116" s="3"/>
      <c r="F116" s="3"/>
      <c r="I116" s="2"/>
    </row>
    <row r="117" spans="5:9" x14ac:dyDescent="0.35">
      <c r="E117" s="3"/>
      <c r="F117" s="3"/>
      <c r="I117" s="2"/>
    </row>
    <row r="118" spans="5:9" x14ac:dyDescent="0.35">
      <c r="E118" s="3"/>
      <c r="F118" s="3"/>
      <c r="I118" s="2"/>
    </row>
    <row r="119" spans="5:9" x14ac:dyDescent="0.35">
      <c r="E119" s="3"/>
      <c r="F119" s="3"/>
      <c r="I119" s="2"/>
    </row>
    <row r="120" spans="5:9" x14ac:dyDescent="0.35">
      <c r="E120" s="3"/>
      <c r="F120" s="3"/>
      <c r="I120" s="2"/>
    </row>
    <row r="121" spans="5:9" x14ac:dyDescent="0.35">
      <c r="E121" s="3"/>
      <c r="F121" s="3"/>
      <c r="I121" s="2"/>
    </row>
    <row r="122" spans="5:9" x14ac:dyDescent="0.35">
      <c r="E122" s="3"/>
      <c r="F122" s="3"/>
      <c r="I122" s="2"/>
    </row>
    <row r="123" spans="5:9" x14ac:dyDescent="0.35">
      <c r="E123" s="3"/>
      <c r="F123" s="3"/>
      <c r="I123" s="2"/>
    </row>
    <row r="124" spans="5:9" x14ac:dyDescent="0.35">
      <c r="E124" s="3"/>
      <c r="F124" s="3"/>
      <c r="I124" s="2"/>
    </row>
    <row r="125" spans="5:9" x14ac:dyDescent="0.35">
      <c r="E125" s="3"/>
      <c r="F125" s="3"/>
      <c r="I125" s="2"/>
    </row>
    <row r="126" spans="5:9" x14ac:dyDescent="0.35">
      <c r="E126" s="3"/>
      <c r="F126" s="3"/>
      <c r="I126" s="2"/>
    </row>
    <row r="127" spans="5:9" x14ac:dyDescent="0.35">
      <c r="E127" s="3"/>
      <c r="F127" s="3"/>
      <c r="I127" s="2"/>
    </row>
    <row r="128" spans="5:9" x14ac:dyDescent="0.35">
      <c r="E128" s="3"/>
      <c r="F128" s="3"/>
      <c r="I128" s="2"/>
    </row>
    <row r="129" spans="5:9" x14ac:dyDescent="0.35">
      <c r="E129" s="3"/>
      <c r="F129" s="3"/>
      <c r="I129" s="2"/>
    </row>
    <row r="130" spans="5:9" x14ac:dyDescent="0.35">
      <c r="E130" s="3"/>
      <c r="F130" s="3"/>
      <c r="I130" s="2"/>
    </row>
    <row r="131" spans="5:9" x14ac:dyDescent="0.35">
      <c r="E131" s="3"/>
      <c r="F131" s="3"/>
      <c r="I131" s="2"/>
    </row>
    <row r="132" spans="5:9" x14ac:dyDescent="0.35">
      <c r="E132" s="3"/>
      <c r="F132" s="3"/>
      <c r="I132" s="2"/>
    </row>
    <row r="133" spans="5:9" x14ac:dyDescent="0.35">
      <c r="E133" s="3"/>
      <c r="F133" s="3"/>
      <c r="I133" s="2"/>
    </row>
    <row r="134" spans="5:9" x14ac:dyDescent="0.35">
      <c r="E134" s="3"/>
      <c r="F134" s="3"/>
      <c r="I134" s="2"/>
    </row>
    <row r="135" spans="5:9" x14ac:dyDescent="0.35">
      <c r="E135" s="3"/>
      <c r="F135" s="3"/>
      <c r="I135" s="2"/>
    </row>
    <row r="136" spans="5:9" x14ac:dyDescent="0.35">
      <c r="E136" s="3"/>
      <c r="F136" s="3"/>
      <c r="I136" s="2"/>
    </row>
    <row r="137" spans="5:9" x14ac:dyDescent="0.35">
      <c r="E137" s="3"/>
      <c r="F137" s="3"/>
      <c r="I137" s="2"/>
    </row>
    <row r="138" spans="5:9" x14ac:dyDescent="0.35">
      <c r="E138" s="3"/>
      <c r="F138" s="3"/>
      <c r="I138" s="2"/>
    </row>
    <row r="139" spans="5:9" x14ac:dyDescent="0.35">
      <c r="E139" s="3"/>
      <c r="F139" s="3"/>
      <c r="I139" s="2"/>
    </row>
    <row r="140" spans="5:9" x14ac:dyDescent="0.35">
      <c r="E140" s="3"/>
      <c r="F140" s="3"/>
      <c r="I140" s="2"/>
    </row>
    <row r="141" spans="5:9" x14ac:dyDescent="0.35">
      <c r="E141" s="3"/>
      <c r="F141" s="3"/>
      <c r="I141" s="2"/>
    </row>
    <row r="142" spans="5:9" x14ac:dyDescent="0.35">
      <c r="E142" s="3"/>
      <c r="F142" s="3"/>
      <c r="I142" s="2"/>
    </row>
    <row r="143" spans="5:9" x14ac:dyDescent="0.35">
      <c r="E143" s="3"/>
      <c r="F143" s="3"/>
      <c r="I143" s="2"/>
    </row>
    <row r="144" spans="5:9" x14ac:dyDescent="0.35">
      <c r="E144" s="3"/>
      <c r="F144" s="3"/>
      <c r="I144" s="2"/>
    </row>
    <row r="145" spans="5:9" x14ac:dyDescent="0.35">
      <c r="E145" s="3"/>
      <c r="F145" s="3"/>
      <c r="I145" s="2"/>
    </row>
    <row r="146" spans="5:9" x14ac:dyDescent="0.35">
      <c r="E146" s="3"/>
      <c r="F146" s="3"/>
      <c r="I146" s="2"/>
    </row>
    <row r="147" spans="5:9" x14ac:dyDescent="0.35">
      <c r="E147" s="3"/>
      <c r="F147" s="3"/>
      <c r="I147" s="2"/>
    </row>
    <row r="148" spans="5:9" x14ac:dyDescent="0.35">
      <c r="E148" s="3"/>
      <c r="F148" s="3"/>
      <c r="I148" s="2"/>
    </row>
    <row r="149" spans="5:9" x14ac:dyDescent="0.35">
      <c r="E149" s="3"/>
      <c r="F149" s="3"/>
      <c r="I149" s="2"/>
    </row>
    <row r="150" spans="5:9" x14ac:dyDescent="0.35">
      <c r="E150" s="3"/>
      <c r="F150" s="3"/>
      <c r="I150" s="2"/>
    </row>
    <row r="151" spans="5:9" x14ac:dyDescent="0.35">
      <c r="E151" s="3"/>
      <c r="F151" s="3"/>
      <c r="I151" s="2"/>
    </row>
    <row r="152" spans="5:9" x14ac:dyDescent="0.35">
      <c r="E152" s="3"/>
      <c r="F152" s="3"/>
      <c r="I152" s="2"/>
    </row>
    <row r="153" spans="5:9" x14ac:dyDescent="0.35">
      <c r="E153" s="3"/>
      <c r="F153" s="3"/>
      <c r="I153" s="2"/>
    </row>
    <row r="154" spans="5:9" x14ac:dyDescent="0.35">
      <c r="E154" s="3"/>
      <c r="F154" s="3"/>
      <c r="I154" s="2"/>
    </row>
    <row r="155" spans="5:9" x14ac:dyDescent="0.35">
      <c r="E155" s="3"/>
      <c r="F155" s="3"/>
      <c r="I155" s="2"/>
    </row>
    <row r="156" spans="5:9" x14ac:dyDescent="0.35">
      <c r="E156" s="3"/>
      <c r="F156" s="3"/>
      <c r="I156" s="2"/>
    </row>
    <row r="157" spans="5:9" x14ac:dyDescent="0.35">
      <c r="E157" s="3"/>
      <c r="F157" s="3"/>
      <c r="I157" s="2"/>
    </row>
    <row r="158" spans="5:9" x14ac:dyDescent="0.35">
      <c r="E158" s="3"/>
      <c r="F158" s="3"/>
      <c r="I158" s="2"/>
    </row>
    <row r="159" spans="5:9" x14ac:dyDescent="0.35">
      <c r="E159" s="3"/>
      <c r="F159" s="3"/>
      <c r="I159" s="2"/>
    </row>
    <row r="160" spans="5:9" x14ac:dyDescent="0.35">
      <c r="E160" s="3"/>
      <c r="F160" s="3"/>
      <c r="I160" s="2"/>
    </row>
    <row r="161" spans="5:9" x14ac:dyDescent="0.35">
      <c r="E161" s="3"/>
      <c r="F161" s="3"/>
      <c r="I161" s="2"/>
    </row>
    <row r="162" spans="5:9" x14ac:dyDescent="0.35">
      <c r="E162" s="3"/>
      <c r="F162" s="3"/>
      <c r="I162" s="2"/>
    </row>
    <row r="163" spans="5:9" x14ac:dyDescent="0.35">
      <c r="E163" s="3"/>
      <c r="F163" s="3"/>
      <c r="I163" s="2"/>
    </row>
    <row r="164" spans="5:9" x14ac:dyDescent="0.35">
      <c r="E164" s="3"/>
      <c r="F164" s="3"/>
      <c r="I164" s="2"/>
    </row>
    <row r="165" spans="5:9" x14ac:dyDescent="0.35">
      <c r="E165" s="3"/>
      <c r="F165" s="3"/>
      <c r="I165" s="2"/>
    </row>
    <row r="166" spans="5:9" x14ac:dyDescent="0.35">
      <c r="E166" s="3"/>
      <c r="F166" s="3"/>
      <c r="I166" s="2"/>
    </row>
    <row r="167" spans="5:9" x14ac:dyDescent="0.35">
      <c r="E167" s="3"/>
      <c r="F167" s="3"/>
      <c r="I167" s="2"/>
    </row>
    <row r="168" spans="5:9" x14ac:dyDescent="0.35">
      <c r="E168" s="3"/>
      <c r="F168" s="3"/>
      <c r="I168" s="2"/>
    </row>
    <row r="169" spans="5:9" x14ac:dyDescent="0.35">
      <c r="E169" s="3"/>
      <c r="F169" s="3"/>
      <c r="I169" s="2"/>
    </row>
    <row r="170" spans="5:9" x14ac:dyDescent="0.35">
      <c r="E170" s="3"/>
      <c r="F170" s="3"/>
      <c r="I170" s="2"/>
    </row>
    <row r="171" spans="5:9" x14ac:dyDescent="0.35">
      <c r="E171" s="3"/>
      <c r="F171" s="3"/>
      <c r="I171" s="2"/>
    </row>
    <row r="172" spans="5:9" x14ac:dyDescent="0.35">
      <c r="E172" s="3"/>
      <c r="F172" s="3"/>
      <c r="I172" s="2"/>
    </row>
    <row r="173" spans="5:9" x14ac:dyDescent="0.35">
      <c r="E173" s="3"/>
      <c r="F173" s="3"/>
      <c r="I173" s="2"/>
    </row>
    <row r="174" spans="5:9" x14ac:dyDescent="0.35">
      <c r="E174" s="3"/>
      <c r="F174" s="3"/>
      <c r="I174" s="2"/>
    </row>
    <row r="175" spans="5:9" x14ac:dyDescent="0.35">
      <c r="E175" s="3"/>
      <c r="F175" s="3"/>
      <c r="I175" s="2"/>
    </row>
    <row r="176" spans="5:9" x14ac:dyDescent="0.35">
      <c r="E176" s="3"/>
      <c r="F176" s="3"/>
      <c r="I176" s="2"/>
    </row>
    <row r="177" spans="5:9" x14ac:dyDescent="0.35">
      <c r="E177" s="3"/>
      <c r="F177" s="3"/>
      <c r="I177" s="2"/>
    </row>
    <row r="178" spans="5:9" x14ac:dyDescent="0.35">
      <c r="E178" s="3"/>
      <c r="F178" s="3"/>
      <c r="I178" s="2"/>
    </row>
    <row r="179" spans="5:9" x14ac:dyDescent="0.35">
      <c r="E179" s="3"/>
      <c r="F179" s="3"/>
      <c r="I179" s="2"/>
    </row>
    <row r="180" spans="5:9" x14ac:dyDescent="0.35">
      <c r="E180" s="3"/>
      <c r="F180" s="3"/>
      <c r="I180" s="2"/>
    </row>
    <row r="181" spans="5:9" x14ac:dyDescent="0.35">
      <c r="E181" s="3"/>
      <c r="F181" s="3"/>
      <c r="I181" s="2"/>
    </row>
    <row r="182" spans="5:9" x14ac:dyDescent="0.35">
      <c r="E182" s="3"/>
      <c r="F182" s="3"/>
      <c r="I182" s="2"/>
    </row>
    <row r="183" spans="5:9" x14ac:dyDescent="0.35">
      <c r="E183" s="3"/>
      <c r="F183" s="3"/>
      <c r="I183" s="2"/>
    </row>
    <row r="184" spans="5:9" x14ac:dyDescent="0.35">
      <c r="E184" s="3"/>
      <c r="F184" s="3"/>
      <c r="I184" s="2"/>
    </row>
    <row r="185" spans="5:9" x14ac:dyDescent="0.35">
      <c r="E185" s="3"/>
      <c r="F185" s="3"/>
      <c r="I185" s="2"/>
    </row>
    <row r="186" spans="5:9" x14ac:dyDescent="0.35">
      <c r="E186" s="3"/>
      <c r="F186" s="3"/>
      <c r="I186" s="2"/>
    </row>
    <row r="187" spans="5:9" x14ac:dyDescent="0.35">
      <c r="E187" s="3"/>
      <c r="F187" s="3"/>
      <c r="I187" s="2"/>
    </row>
    <row r="188" spans="5:9" x14ac:dyDescent="0.35">
      <c r="E188" s="3"/>
      <c r="F188" s="3"/>
      <c r="I188" s="2"/>
    </row>
    <row r="189" spans="5:9" x14ac:dyDescent="0.35">
      <c r="E189" s="3"/>
      <c r="F189" s="3"/>
      <c r="I189" s="2"/>
    </row>
    <row r="190" spans="5:9" x14ac:dyDescent="0.35">
      <c r="E190" s="3"/>
      <c r="F190" s="3"/>
      <c r="I190" s="2"/>
    </row>
    <row r="191" spans="5:9" x14ac:dyDescent="0.35">
      <c r="E191" s="3"/>
      <c r="F191" s="3"/>
      <c r="I191" s="2"/>
    </row>
    <row r="192" spans="5:9" x14ac:dyDescent="0.35">
      <c r="E192" s="3"/>
      <c r="F192" s="3"/>
      <c r="I192" s="2"/>
    </row>
    <row r="193" spans="5:9" x14ac:dyDescent="0.35">
      <c r="E193" s="3"/>
      <c r="F193" s="3"/>
      <c r="I193" s="2"/>
    </row>
    <row r="194" spans="5:9" x14ac:dyDescent="0.35">
      <c r="E194" s="3"/>
      <c r="F194" s="3"/>
      <c r="I194" s="2"/>
    </row>
    <row r="195" spans="5:9" x14ac:dyDescent="0.35">
      <c r="E195" s="3"/>
      <c r="F195" s="3"/>
      <c r="I195" s="2"/>
    </row>
    <row r="196" spans="5:9" x14ac:dyDescent="0.35">
      <c r="E196" s="3"/>
      <c r="F196" s="3"/>
      <c r="I196" s="2"/>
    </row>
    <row r="197" spans="5:9" x14ac:dyDescent="0.35">
      <c r="E197" s="3"/>
      <c r="F197" s="3"/>
      <c r="I197" s="2"/>
    </row>
    <row r="198" spans="5:9" x14ac:dyDescent="0.35">
      <c r="E198" s="3"/>
      <c r="F198" s="3"/>
      <c r="I198" s="2"/>
    </row>
    <row r="199" spans="5:9" x14ac:dyDescent="0.35">
      <c r="E199" s="3"/>
      <c r="F199" s="3"/>
      <c r="I199" s="2"/>
    </row>
    <row r="200" spans="5:9" x14ac:dyDescent="0.35">
      <c r="E200" s="3"/>
      <c r="F200" s="3"/>
      <c r="I200" s="2"/>
    </row>
    <row r="201" spans="5:9" x14ac:dyDescent="0.35">
      <c r="E201" s="3"/>
      <c r="F201" s="3"/>
      <c r="I201" s="2"/>
    </row>
    <row r="202" spans="5:9" x14ac:dyDescent="0.35">
      <c r="E202" s="3"/>
      <c r="F202" s="3"/>
      <c r="I202" s="2"/>
    </row>
    <row r="203" spans="5:9" x14ac:dyDescent="0.35">
      <c r="E203" s="3"/>
      <c r="F203" s="3"/>
      <c r="I203" s="2"/>
    </row>
    <row r="204" spans="5:9" x14ac:dyDescent="0.35">
      <c r="E204" s="3"/>
      <c r="F204" s="3"/>
      <c r="I204" s="2"/>
    </row>
    <row r="205" spans="5:9" x14ac:dyDescent="0.35">
      <c r="E205" s="3"/>
      <c r="F205" s="3"/>
      <c r="I205" s="2"/>
    </row>
    <row r="206" spans="5:9" x14ac:dyDescent="0.35">
      <c r="E206" s="3"/>
      <c r="F206" s="3"/>
      <c r="I206" s="2"/>
    </row>
    <row r="207" spans="5:9" x14ac:dyDescent="0.35">
      <c r="E207" s="3"/>
      <c r="F207" s="3"/>
      <c r="I207" s="2"/>
    </row>
    <row r="208" spans="5:9" x14ac:dyDescent="0.35">
      <c r="E208" s="3"/>
      <c r="F208" s="3"/>
      <c r="I208" s="2"/>
    </row>
    <row r="209" spans="5:9" x14ac:dyDescent="0.35">
      <c r="E209" s="3"/>
      <c r="F209" s="3"/>
      <c r="I209" s="2"/>
    </row>
    <row r="210" spans="5:9" x14ac:dyDescent="0.35">
      <c r="E210" s="3"/>
      <c r="F210" s="3"/>
      <c r="I210" s="2"/>
    </row>
    <row r="211" spans="5:9" x14ac:dyDescent="0.35">
      <c r="E211" s="3"/>
      <c r="F211" s="3"/>
      <c r="I211" s="2"/>
    </row>
    <row r="212" spans="5:9" x14ac:dyDescent="0.35">
      <c r="E212" s="3"/>
      <c r="F212" s="3"/>
      <c r="I212" s="2"/>
    </row>
    <row r="213" spans="5:9" x14ac:dyDescent="0.35">
      <c r="E213" s="3"/>
      <c r="F213" s="3"/>
      <c r="I213" s="2"/>
    </row>
    <row r="214" spans="5:9" x14ac:dyDescent="0.35">
      <c r="E214" s="3"/>
      <c r="F214" s="3"/>
      <c r="I214" s="2"/>
    </row>
    <row r="215" spans="5:9" x14ac:dyDescent="0.35">
      <c r="E215" s="3"/>
      <c r="F215" s="3"/>
      <c r="I215" s="2"/>
    </row>
    <row r="216" spans="5:9" x14ac:dyDescent="0.35">
      <c r="E216" s="3"/>
      <c r="F216" s="3"/>
      <c r="I216" s="2"/>
    </row>
    <row r="217" spans="5:9" x14ac:dyDescent="0.35">
      <c r="E217" s="3"/>
      <c r="F217" s="3"/>
      <c r="I217" s="2"/>
    </row>
    <row r="218" spans="5:9" x14ac:dyDescent="0.35">
      <c r="E218" s="3"/>
      <c r="F218" s="3"/>
      <c r="I218" s="2"/>
    </row>
    <row r="219" spans="5:9" x14ac:dyDescent="0.35">
      <c r="E219" s="3"/>
      <c r="F219" s="3"/>
      <c r="I219" s="2"/>
    </row>
    <row r="220" spans="5:9" x14ac:dyDescent="0.35">
      <c r="E220" s="3"/>
      <c r="F220" s="3"/>
      <c r="I220" s="2"/>
    </row>
    <row r="221" spans="5:9" x14ac:dyDescent="0.35">
      <c r="E221" s="3"/>
      <c r="F221" s="3"/>
      <c r="I221" s="2"/>
    </row>
    <row r="222" spans="5:9" x14ac:dyDescent="0.35">
      <c r="E222" s="3"/>
      <c r="F222" s="3"/>
      <c r="I222" s="2"/>
    </row>
    <row r="223" spans="5:9" x14ac:dyDescent="0.35">
      <c r="E223" s="3"/>
      <c r="F223" s="3"/>
      <c r="I223" s="2"/>
    </row>
    <row r="224" spans="5:9" x14ac:dyDescent="0.35">
      <c r="E224" s="3"/>
      <c r="F224" s="3"/>
      <c r="I224" s="2"/>
    </row>
    <row r="225" spans="5:9" x14ac:dyDescent="0.35">
      <c r="E225" s="3"/>
      <c r="F225" s="3"/>
      <c r="I225" s="2"/>
    </row>
    <row r="226" spans="5:9" x14ac:dyDescent="0.35">
      <c r="E226" s="3"/>
      <c r="F226" s="3"/>
      <c r="I226" s="2"/>
    </row>
    <row r="227" spans="5:9" x14ac:dyDescent="0.35">
      <c r="E227" s="3"/>
      <c r="F227" s="3"/>
      <c r="I227" s="2"/>
    </row>
    <row r="228" spans="5:9" x14ac:dyDescent="0.35">
      <c r="E228" s="3"/>
      <c r="F228" s="3"/>
      <c r="I228" s="2"/>
    </row>
    <row r="229" spans="5:9" x14ac:dyDescent="0.35">
      <c r="E229" s="3"/>
      <c r="F229" s="3"/>
      <c r="I229" s="2"/>
    </row>
    <row r="230" spans="5:9" x14ac:dyDescent="0.35">
      <c r="E230" s="3"/>
      <c r="F230" s="3"/>
      <c r="I230" s="2"/>
    </row>
    <row r="231" spans="5:9" x14ac:dyDescent="0.35">
      <c r="E231" s="3"/>
      <c r="F231" s="3"/>
      <c r="I231" s="2"/>
    </row>
    <row r="232" spans="5:9" x14ac:dyDescent="0.35">
      <c r="E232" s="3"/>
      <c r="F232" s="3"/>
      <c r="I232" s="2"/>
    </row>
    <row r="233" spans="5:9" x14ac:dyDescent="0.35">
      <c r="E233" s="3"/>
      <c r="F233" s="3"/>
      <c r="I233" s="2"/>
    </row>
    <row r="234" spans="5:9" x14ac:dyDescent="0.35">
      <c r="E234" s="3"/>
      <c r="F234" s="3"/>
      <c r="I234" s="2"/>
    </row>
    <row r="235" spans="5:9" x14ac:dyDescent="0.35">
      <c r="E235" s="3"/>
      <c r="F235" s="3"/>
      <c r="I235" s="2"/>
    </row>
    <row r="236" spans="5:9" x14ac:dyDescent="0.35">
      <c r="E236" s="3"/>
      <c r="F236" s="3"/>
      <c r="I236" s="2"/>
    </row>
    <row r="237" spans="5:9" x14ac:dyDescent="0.35">
      <c r="E237" s="3"/>
      <c r="F237" s="3"/>
      <c r="I237" s="2"/>
    </row>
    <row r="238" spans="5:9" x14ac:dyDescent="0.35">
      <c r="E238" s="3"/>
      <c r="F238" s="3"/>
      <c r="I238" s="2"/>
    </row>
    <row r="239" spans="5:9" x14ac:dyDescent="0.35">
      <c r="E239" s="3"/>
      <c r="F239" s="3"/>
      <c r="I239" s="2"/>
    </row>
    <row r="240" spans="5:9" x14ac:dyDescent="0.35">
      <c r="E240" s="3"/>
      <c r="F240" s="3"/>
      <c r="I240" s="2"/>
    </row>
    <row r="241" spans="5:9" x14ac:dyDescent="0.35">
      <c r="E241" s="3"/>
      <c r="F241" s="3"/>
      <c r="I241" s="2"/>
    </row>
    <row r="242" spans="5:9" x14ac:dyDescent="0.35">
      <c r="E242" s="3"/>
      <c r="F242" s="3"/>
      <c r="I242" s="2"/>
    </row>
    <row r="243" spans="5:9" x14ac:dyDescent="0.35">
      <c r="E243" s="3"/>
      <c r="F243" s="3"/>
      <c r="I243" s="2"/>
    </row>
    <row r="244" spans="5:9" x14ac:dyDescent="0.35">
      <c r="E244" s="3"/>
      <c r="F244" s="3"/>
      <c r="I244" s="2"/>
    </row>
    <row r="245" spans="5:9" x14ac:dyDescent="0.35">
      <c r="E245" s="3"/>
      <c r="F245" s="3"/>
      <c r="I245" s="2"/>
    </row>
    <row r="246" spans="5:9" x14ac:dyDescent="0.35">
      <c r="E246" s="3"/>
      <c r="F246" s="3"/>
      <c r="I246" s="2"/>
    </row>
    <row r="247" spans="5:9" x14ac:dyDescent="0.35">
      <c r="E247" s="3"/>
      <c r="F247" s="3"/>
      <c r="I247" s="2"/>
    </row>
    <row r="248" spans="5:9" x14ac:dyDescent="0.35">
      <c r="E248" s="3"/>
      <c r="F248" s="3"/>
      <c r="I248" s="2"/>
    </row>
    <row r="249" spans="5:9" x14ac:dyDescent="0.35">
      <c r="E249" s="3"/>
      <c r="F249" s="3"/>
      <c r="I249" s="2"/>
    </row>
    <row r="250" spans="5:9" x14ac:dyDescent="0.35">
      <c r="E250" s="3"/>
      <c r="F250" s="3"/>
      <c r="I250" s="2"/>
    </row>
    <row r="251" spans="5:9" x14ac:dyDescent="0.35">
      <c r="E251" s="3"/>
      <c r="F251" s="3"/>
      <c r="I251" s="2"/>
    </row>
    <row r="252" spans="5:9" x14ac:dyDescent="0.35">
      <c r="E252" s="3"/>
      <c r="F252" s="3"/>
      <c r="I252" s="2"/>
    </row>
    <row r="253" spans="5:9" x14ac:dyDescent="0.35">
      <c r="E253" s="3"/>
      <c r="F253" s="3"/>
      <c r="I253" s="2"/>
    </row>
    <row r="254" spans="5:9" x14ac:dyDescent="0.35">
      <c r="E254" s="3"/>
      <c r="F254" s="3"/>
      <c r="I254" s="2"/>
    </row>
    <row r="255" spans="5:9" x14ac:dyDescent="0.35">
      <c r="E255" s="3"/>
      <c r="F255" s="3"/>
      <c r="I255" s="2"/>
    </row>
    <row r="256" spans="5:9" x14ac:dyDescent="0.35">
      <c r="E256" s="3"/>
      <c r="F256" s="3"/>
      <c r="I256" s="2"/>
    </row>
    <row r="257" spans="5:9" x14ac:dyDescent="0.35">
      <c r="E257" s="3"/>
      <c r="F257" s="3"/>
      <c r="I257" s="2"/>
    </row>
    <row r="258" spans="5:9" x14ac:dyDescent="0.35">
      <c r="E258" s="3"/>
      <c r="F258" s="3"/>
      <c r="I258" s="2"/>
    </row>
    <row r="259" spans="5:9" x14ac:dyDescent="0.35">
      <c r="E259" s="3"/>
      <c r="F259" s="3"/>
      <c r="I259" s="2"/>
    </row>
    <row r="260" spans="5:9" x14ac:dyDescent="0.35">
      <c r="E260" s="3"/>
      <c r="F260" s="3"/>
      <c r="I260" s="2"/>
    </row>
    <row r="261" spans="5:9" x14ac:dyDescent="0.35">
      <c r="E261" s="3"/>
      <c r="F261" s="3"/>
      <c r="I261" s="2"/>
    </row>
    <row r="262" spans="5:9" x14ac:dyDescent="0.35">
      <c r="E262" s="3"/>
      <c r="F262" s="3"/>
      <c r="I262" s="2"/>
    </row>
    <row r="263" spans="5:9" x14ac:dyDescent="0.35">
      <c r="E263" s="3"/>
      <c r="F263" s="3"/>
      <c r="I263" s="2"/>
    </row>
    <row r="264" spans="5:9" x14ac:dyDescent="0.35">
      <c r="E264" s="3"/>
      <c r="F264" s="3"/>
      <c r="I264" s="2"/>
    </row>
    <row r="265" spans="5:9" x14ac:dyDescent="0.35">
      <c r="E265" s="3"/>
      <c r="F265" s="3"/>
      <c r="I265" s="2"/>
    </row>
    <row r="266" spans="5:9" x14ac:dyDescent="0.35">
      <c r="E266" s="3"/>
      <c r="F266" s="3"/>
      <c r="I266" s="2"/>
    </row>
    <row r="267" spans="5:9" x14ac:dyDescent="0.35">
      <c r="E267" s="3"/>
      <c r="F267" s="3"/>
      <c r="I267" s="2"/>
    </row>
    <row r="268" spans="5:9" x14ac:dyDescent="0.35">
      <c r="E268" s="3"/>
      <c r="F268" s="3"/>
      <c r="I268" s="2"/>
    </row>
    <row r="269" spans="5:9" x14ac:dyDescent="0.35">
      <c r="E269" s="3"/>
      <c r="F269" s="3"/>
      <c r="I269" s="2"/>
    </row>
    <row r="270" spans="5:9" x14ac:dyDescent="0.35">
      <c r="E270" s="3"/>
      <c r="F270" s="3"/>
      <c r="I270" s="2"/>
    </row>
    <row r="271" spans="5:9" x14ac:dyDescent="0.35">
      <c r="E271" s="3"/>
      <c r="F271" s="3"/>
      <c r="I271" s="2"/>
    </row>
    <row r="272" spans="5:9" x14ac:dyDescent="0.35">
      <c r="E272" s="3"/>
      <c r="F272" s="3"/>
      <c r="I272" s="2"/>
    </row>
    <row r="273" spans="5:9" x14ac:dyDescent="0.35">
      <c r="E273" s="3"/>
      <c r="F273" s="3"/>
      <c r="I273" s="2"/>
    </row>
    <row r="274" spans="5:9" x14ac:dyDescent="0.35">
      <c r="E274" s="3"/>
      <c r="F274" s="3"/>
      <c r="I274" s="2"/>
    </row>
    <row r="275" spans="5:9" x14ac:dyDescent="0.35">
      <c r="E275" s="3"/>
      <c r="F275" s="3"/>
      <c r="I275" s="2"/>
    </row>
    <row r="276" spans="5:9" x14ac:dyDescent="0.35">
      <c r="E276" s="3"/>
      <c r="F276" s="3"/>
      <c r="I276" s="2"/>
    </row>
    <row r="277" spans="5:9" x14ac:dyDescent="0.35">
      <c r="E277" s="3"/>
      <c r="F277" s="3"/>
      <c r="I277" s="2"/>
    </row>
    <row r="278" spans="5:9" x14ac:dyDescent="0.35">
      <c r="E278" s="3"/>
      <c r="F278" s="3"/>
      <c r="I278" s="2"/>
    </row>
    <row r="279" spans="5:9" x14ac:dyDescent="0.35">
      <c r="E279" s="3"/>
      <c r="F279" s="3"/>
      <c r="I279" s="2"/>
    </row>
    <row r="280" spans="5:9" x14ac:dyDescent="0.35">
      <c r="E280" s="3"/>
      <c r="F280" s="3"/>
      <c r="I280" s="2"/>
    </row>
    <row r="281" spans="5:9" x14ac:dyDescent="0.35">
      <c r="E281" s="3"/>
      <c r="F281" s="3"/>
      <c r="I281" s="2"/>
    </row>
    <row r="282" spans="5:9" x14ac:dyDescent="0.35">
      <c r="E282" s="3"/>
      <c r="F282" s="3"/>
      <c r="I282" s="2"/>
    </row>
    <row r="283" spans="5:9" x14ac:dyDescent="0.35">
      <c r="E283" s="3"/>
      <c r="F283" s="3"/>
      <c r="I283" s="2"/>
    </row>
    <row r="284" spans="5:9" x14ac:dyDescent="0.35">
      <c r="E284" s="3"/>
      <c r="F284" s="3"/>
      <c r="I284" s="2"/>
    </row>
    <row r="285" spans="5:9" x14ac:dyDescent="0.35">
      <c r="E285" s="3"/>
      <c r="F285" s="3"/>
      <c r="I285" s="2"/>
    </row>
    <row r="286" spans="5:9" x14ac:dyDescent="0.35">
      <c r="E286" s="3"/>
      <c r="F286" s="3"/>
      <c r="I286" s="2"/>
    </row>
    <row r="287" spans="5:9" x14ac:dyDescent="0.35">
      <c r="E287" s="3"/>
      <c r="F287" s="3"/>
      <c r="I287" s="2"/>
    </row>
    <row r="288" spans="5:9" x14ac:dyDescent="0.35">
      <c r="E288" s="3"/>
      <c r="F288" s="3"/>
      <c r="I288" s="2"/>
    </row>
    <row r="289" spans="5:9" x14ac:dyDescent="0.35">
      <c r="E289" s="3"/>
      <c r="F289" s="3"/>
      <c r="I289" s="2"/>
    </row>
    <row r="290" spans="5:9" x14ac:dyDescent="0.35">
      <c r="E290" s="3"/>
      <c r="F290" s="3"/>
      <c r="I290" s="2"/>
    </row>
    <row r="291" spans="5:9" x14ac:dyDescent="0.35">
      <c r="E291" s="3"/>
      <c r="F291" s="3"/>
      <c r="I291" s="2"/>
    </row>
    <row r="292" spans="5:9" x14ac:dyDescent="0.35">
      <c r="E292" s="3"/>
      <c r="F292" s="3"/>
      <c r="I292" s="2"/>
    </row>
    <row r="293" spans="5:9" x14ac:dyDescent="0.35">
      <c r="E293" s="3"/>
      <c r="F293" s="3"/>
      <c r="I293" s="2"/>
    </row>
    <row r="294" spans="5:9" x14ac:dyDescent="0.35">
      <c r="E294" s="3"/>
      <c r="F294" s="3"/>
      <c r="I294" s="2"/>
    </row>
    <row r="295" spans="5:9" x14ac:dyDescent="0.35">
      <c r="E295" s="3"/>
      <c r="F295" s="3"/>
      <c r="I295" s="2"/>
    </row>
    <row r="296" spans="5:9" x14ac:dyDescent="0.35">
      <c r="E296" s="3"/>
      <c r="F296" s="3"/>
      <c r="I296" s="2"/>
    </row>
    <row r="297" spans="5:9" x14ac:dyDescent="0.35">
      <c r="E297" s="3"/>
      <c r="F297" s="3"/>
      <c r="I297" s="2"/>
    </row>
    <row r="298" spans="5:9" x14ac:dyDescent="0.35">
      <c r="E298" s="3"/>
      <c r="F298" s="3"/>
      <c r="I298" s="2"/>
    </row>
    <row r="299" spans="5:9" x14ac:dyDescent="0.35">
      <c r="E299" s="3"/>
      <c r="F299" s="3"/>
      <c r="I299" s="2"/>
    </row>
    <row r="300" spans="5:9" x14ac:dyDescent="0.35">
      <c r="E300" s="3"/>
      <c r="F300" s="3"/>
      <c r="I300" s="2"/>
    </row>
    <row r="301" spans="5:9" x14ac:dyDescent="0.35">
      <c r="E301" s="3"/>
      <c r="F301" s="3"/>
      <c r="I301" s="2"/>
    </row>
    <row r="302" spans="5:9" x14ac:dyDescent="0.35">
      <c r="E302" s="3"/>
      <c r="F302" s="3"/>
      <c r="I302" s="2"/>
    </row>
    <row r="303" spans="5:9" x14ac:dyDescent="0.35">
      <c r="E303" s="3"/>
      <c r="F303" s="3"/>
      <c r="I303" s="2"/>
    </row>
    <row r="304" spans="5:9" x14ac:dyDescent="0.35">
      <c r="E304" s="3"/>
      <c r="F304" s="3"/>
      <c r="I304" s="2"/>
    </row>
    <row r="305" spans="5:9" x14ac:dyDescent="0.35">
      <c r="E305" s="3"/>
      <c r="F305" s="3"/>
      <c r="I305" s="2"/>
    </row>
    <row r="306" spans="5:9" x14ac:dyDescent="0.35">
      <c r="E306" s="3"/>
      <c r="F306" s="3"/>
      <c r="I306" s="2"/>
    </row>
    <row r="307" spans="5:9" x14ac:dyDescent="0.35">
      <c r="E307" s="3"/>
      <c r="F307" s="3"/>
      <c r="I307" s="2"/>
    </row>
    <row r="308" spans="5:9" x14ac:dyDescent="0.35">
      <c r="E308" s="3"/>
      <c r="F308" s="3"/>
      <c r="I308" s="2"/>
    </row>
    <row r="309" spans="5:9" x14ac:dyDescent="0.35">
      <c r="E309" s="3"/>
      <c r="F309" s="3"/>
      <c r="I309" s="2"/>
    </row>
    <row r="310" spans="5:9" x14ac:dyDescent="0.35">
      <c r="E310" s="3"/>
      <c r="F310" s="3"/>
      <c r="I310" s="2"/>
    </row>
    <row r="311" spans="5:9" x14ac:dyDescent="0.35">
      <c r="E311" s="3"/>
      <c r="F311" s="3"/>
      <c r="I311" s="2"/>
    </row>
    <row r="312" spans="5:9" x14ac:dyDescent="0.35">
      <c r="E312" s="3"/>
      <c r="F312" s="3"/>
      <c r="I312" s="2"/>
    </row>
    <row r="313" spans="5:9" x14ac:dyDescent="0.35">
      <c r="E313" s="3"/>
      <c r="F313" s="3"/>
      <c r="I313" s="2"/>
    </row>
    <row r="314" spans="5:9" x14ac:dyDescent="0.35">
      <c r="E314" s="3"/>
      <c r="F314" s="3"/>
      <c r="I314" s="2"/>
    </row>
    <row r="315" spans="5:9" x14ac:dyDescent="0.35">
      <c r="E315" s="3"/>
      <c r="F315" s="3"/>
      <c r="I315" s="2"/>
    </row>
    <row r="316" spans="5:9" x14ac:dyDescent="0.35">
      <c r="E316" s="3"/>
      <c r="F316" s="3"/>
      <c r="I316" s="2"/>
    </row>
    <row r="317" spans="5:9" x14ac:dyDescent="0.35">
      <c r="E317" s="3"/>
      <c r="F317" s="3"/>
      <c r="I317" s="2"/>
    </row>
    <row r="318" spans="5:9" x14ac:dyDescent="0.35">
      <c r="E318" s="3"/>
      <c r="F318" s="3"/>
      <c r="I318" s="2"/>
    </row>
    <row r="319" spans="5:9" x14ac:dyDescent="0.35">
      <c r="E319" s="3"/>
      <c r="F319" s="3"/>
      <c r="I319" s="2"/>
    </row>
    <row r="320" spans="5:9" x14ac:dyDescent="0.35">
      <c r="E320" s="3"/>
      <c r="F320" s="3"/>
      <c r="I320" s="2"/>
    </row>
    <row r="321" spans="5:9" x14ac:dyDescent="0.35">
      <c r="E321" s="3"/>
      <c r="F321" s="3"/>
      <c r="I321" s="2"/>
    </row>
    <row r="322" spans="5:9" x14ac:dyDescent="0.35">
      <c r="E322" s="3"/>
      <c r="F322" s="3"/>
      <c r="I322" s="2"/>
    </row>
    <row r="323" spans="5:9" x14ac:dyDescent="0.35">
      <c r="E323" s="3"/>
      <c r="F323" s="3"/>
      <c r="I323" s="2"/>
    </row>
    <row r="324" spans="5:9" x14ac:dyDescent="0.35">
      <c r="E324" s="3"/>
      <c r="F324" s="3"/>
      <c r="I324" s="2"/>
    </row>
    <row r="325" spans="5:9" x14ac:dyDescent="0.35">
      <c r="E325" s="3"/>
      <c r="F325" s="3"/>
      <c r="I325" s="2"/>
    </row>
    <row r="326" spans="5:9" x14ac:dyDescent="0.35">
      <c r="E326" s="3"/>
      <c r="F326" s="3"/>
      <c r="I326" s="2"/>
    </row>
    <row r="327" spans="5:9" x14ac:dyDescent="0.35">
      <c r="E327" s="3"/>
      <c r="F327" s="3"/>
      <c r="I327" s="2"/>
    </row>
    <row r="328" spans="5:9" x14ac:dyDescent="0.35">
      <c r="E328" s="3"/>
      <c r="F328" s="3"/>
      <c r="I328" s="2"/>
    </row>
    <row r="329" spans="5:9" x14ac:dyDescent="0.35">
      <c r="E329" s="3"/>
      <c r="F329" s="3"/>
      <c r="I329" s="2"/>
    </row>
    <row r="330" spans="5:9" x14ac:dyDescent="0.35">
      <c r="E330" s="3"/>
      <c r="F330" s="3"/>
      <c r="I330" s="2"/>
    </row>
    <row r="331" spans="5:9" x14ac:dyDescent="0.35">
      <c r="E331" s="3"/>
      <c r="F331" s="3"/>
      <c r="I331" s="2"/>
    </row>
    <row r="332" spans="5:9" x14ac:dyDescent="0.35">
      <c r="E332" s="3"/>
      <c r="F332" s="3"/>
      <c r="I332" s="2"/>
    </row>
    <row r="333" spans="5:9" x14ac:dyDescent="0.35">
      <c r="E333" s="3"/>
      <c r="F333" s="3"/>
      <c r="I333" s="2"/>
    </row>
    <row r="334" spans="5:9" x14ac:dyDescent="0.35">
      <c r="E334" s="3"/>
      <c r="F334" s="3"/>
      <c r="I334" s="2"/>
    </row>
    <row r="335" spans="5:9" x14ac:dyDescent="0.35">
      <c r="E335" s="3"/>
      <c r="F335" s="3"/>
      <c r="I335" s="2"/>
    </row>
    <row r="336" spans="5:9" x14ac:dyDescent="0.35">
      <c r="E336" s="3"/>
      <c r="F336" s="3"/>
      <c r="I336" s="2"/>
    </row>
    <row r="337" spans="5:9" x14ac:dyDescent="0.35">
      <c r="E337" s="3"/>
      <c r="F337" s="3"/>
      <c r="I337" s="2"/>
    </row>
    <row r="338" spans="5:9" x14ac:dyDescent="0.35">
      <c r="E338" s="3"/>
      <c r="F338" s="3"/>
      <c r="I338" s="2"/>
    </row>
    <row r="339" spans="5:9" x14ac:dyDescent="0.35">
      <c r="E339" s="3"/>
      <c r="F339" s="3"/>
      <c r="I339" s="2"/>
    </row>
    <row r="340" spans="5:9" x14ac:dyDescent="0.35">
      <c r="E340" s="3"/>
      <c r="F340" s="3"/>
      <c r="I340" s="2"/>
    </row>
    <row r="341" spans="5:9" x14ac:dyDescent="0.35">
      <c r="E341" s="3"/>
      <c r="F341" s="3"/>
      <c r="I341" s="2"/>
    </row>
    <row r="342" spans="5:9" x14ac:dyDescent="0.35">
      <c r="E342" s="3"/>
      <c r="F342" s="3"/>
      <c r="I342" s="2"/>
    </row>
    <row r="343" spans="5:9" x14ac:dyDescent="0.35">
      <c r="E343" s="3"/>
      <c r="F343" s="3"/>
      <c r="I343" s="2"/>
    </row>
    <row r="344" spans="5:9" x14ac:dyDescent="0.35">
      <c r="E344" s="3"/>
      <c r="F344" s="3"/>
      <c r="I344" s="2"/>
    </row>
    <row r="345" spans="5:9" x14ac:dyDescent="0.35">
      <c r="E345" s="3"/>
      <c r="F345" s="3"/>
      <c r="I345" s="2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 Taranov</dc:creator>
  <cp:lastModifiedBy>Sergey Taranov</cp:lastModifiedBy>
  <dcterms:created xsi:type="dcterms:W3CDTF">2018-12-04T08:21:19Z</dcterms:created>
  <dcterms:modified xsi:type="dcterms:W3CDTF">2018-12-05T07:07:03Z</dcterms:modified>
</cp:coreProperties>
</file>