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620" yWindow="1155" windowWidth="11520" windowHeight="7410" activeTab="1"/>
  </bookViews>
  <sheets>
    <sheet name="test case story" sheetId="6" r:id="rId1"/>
    <sheet name="Test cases" sheetId="1" r:id="rId2"/>
  </sheets>
  <definedNames>
    <definedName name="_xlnm._FilterDatabase" localSheetId="0" hidden="1">'test case story'!$A$2:$AC$33</definedName>
  </definedNames>
  <calcPr calcId="145621"/>
</workbook>
</file>

<file path=xl/calcChain.xml><?xml version="1.0" encoding="utf-8"?>
<calcChain xmlns="http://schemas.openxmlformats.org/spreadsheetml/2006/main">
  <c r="X31" i="6" l="1" a="1"/>
  <c r="X31" i="6" s="1"/>
  <c r="AB33" i="6"/>
  <c r="AB31" i="6"/>
  <c r="AC28" i="6"/>
  <c r="AC26" i="6"/>
  <c r="AC24" i="6"/>
  <c r="AC22" i="6"/>
  <c r="AC20" i="6"/>
  <c r="AB17" i="6"/>
  <c r="Z17" i="6"/>
  <c r="AB28" i="6"/>
  <c r="AB26" i="6"/>
  <c r="AB24" i="6"/>
  <c r="AB22" i="6"/>
  <c r="AB20" i="6"/>
  <c r="Z33" i="6"/>
  <c r="Z31" i="6"/>
  <c r="AA28" i="6"/>
  <c r="AA26" i="6"/>
  <c r="AA24" i="6"/>
  <c r="AA22" i="6"/>
  <c r="AA20" i="6"/>
  <c r="Z20" i="6"/>
  <c r="Z28" i="6"/>
  <c r="Z26" i="6"/>
  <c r="Z24" i="6"/>
  <c r="Z22" i="6"/>
  <c r="X33" i="6" a="1"/>
  <c r="X33" i="6" s="1"/>
  <c r="Y28" i="6" a="1"/>
  <c r="Y28" i="6"/>
  <c r="X28" i="6" a="1"/>
  <c r="X28" i="6" s="1"/>
  <c r="W29" i="6"/>
  <c r="W28" i="6"/>
  <c r="W11" i="6"/>
  <c r="W16" i="6"/>
  <c r="W17" i="6"/>
  <c r="W10" i="6"/>
  <c r="W33" i="6"/>
  <c r="W31" i="6"/>
  <c r="W26" i="6"/>
  <c r="W24" i="6"/>
  <c r="W22" i="6"/>
  <c r="W20" i="6"/>
  <c r="W15" i="6"/>
  <c r="W13" i="6"/>
  <c r="W8" i="6"/>
  <c r="W6" i="6"/>
  <c r="V8" i="6"/>
  <c r="V10" i="6"/>
  <c r="V11" i="6"/>
  <c r="V13" i="6"/>
  <c r="V15" i="6"/>
  <c r="V16" i="6"/>
  <c r="V17" i="6"/>
  <c r="V20" i="6"/>
  <c r="V22" i="6"/>
  <c r="V24" i="6"/>
  <c r="V26" i="6"/>
  <c r="V28" i="6"/>
  <c r="V29" i="6"/>
  <c r="V31" i="6"/>
  <c r="V33" i="6"/>
  <c r="V6" i="6"/>
</calcChain>
</file>

<file path=xl/sharedStrings.xml><?xml version="1.0" encoding="utf-8"?>
<sst xmlns="http://schemas.openxmlformats.org/spreadsheetml/2006/main" count="569" uniqueCount="230">
  <si>
    <t>Low Level Test Area</t>
  </si>
  <si>
    <t>Expected Result</t>
  </si>
  <si>
    <t>Pass/Fail</t>
  </si>
  <si>
    <t>Issue #</t>
  </si>
  <si>
    <t>Test Case #</t>
  </si>
  <si>
    <t>Story #</t>
  </si>
  <si>
    <t>High Level Test Area</t>
  </si>
  <si>
    <t>Test Objective</t>
  </si>
  <si>
    <t xml:space="preserve">Test Action </t>
  </si>
  <si>
    <t>Envrionment/ Dataset</t>
  </si>
  <si>
    <t>Broker ID</t>
  </si>
  <si>
    <t>Side</t>
  </si>
  <si>
    <t>Transaction Status(Short)</t>
  </si>
  <si>
    <t>GCBOT</t>
  </si>
  <si>
    <t>S</t>
  </si>
  <si>
    <t>FDAccount4</t>
  </si>
  <si>
    <t>FDAccount2</t>
  </si>
  <si>
    <t>FDAccount6</t>
  </si>
  <si>
    <t>FDAccount3</t>
  </si>
  <si>
    <t>FDAccount1</t>
  </si>
  <si>
    <t>FDAccount5</t>
  </si>
  <si>
    <t>System Navigation</t>
  </si>
  <si>
    <t>FD</t>
  </si>
  <si>
    <t>Alert Triggers</t>
  </si>
  <si>
    <t>Alert Parameters</t>
  </si>
  <si>
    <t>EntityLevel</t>
  </si>
  <si>
    <t>B</t>
  </si>
  <si>
    <t>10:00:00:000</t>
  </si>
  <si>
    <t>10:05:00:000</t>
  </si>
  <si>
    <t>FDTrader</t>
  </si>
  <si>
    <t>tradeID10</t>
  </si>
  <si>
    <t>04/25/2016</t>
  </si>
  <si>
    <t>SL</t>
  </si>
  <si>
    <t>ISL-OID10</t>
  </si>
  <si>
    <t>ISL-OID1</t>
  </si>
  <si>
    <t>ISL-OID2</t>
  </si>
  <si>
    <t>ISL-OID3</t>
  </si>
  <si>
    <t>10:00:45:000</t>
  </si>
  <si>
    <t>10:01:00:000</t>
  </si>
  <si>
    <t>10:01:15:000</t>
  </si>
  <si>
    <t>tradeID1</t>
  </si>
  <si>
    <t>tradeID</t>
  </si>
  <si>
    <t>tradeID2</t>
  </si>
  <si>
    <t>tradeID3</t>
  </si>
  <si>
    <t>ISL-OID4</t>
  </si>
  <si>
    <t>10:01:30:000</t>
  </si>
  <si>
    <t>10:01:45:000</t>
  </si>
  <si>
    <t>ISL-OID5</t>
  </si>
  <si>
    <t>10:01:50:000</t>
  </si>
  <si>
    <t>10:02:05:000</t>
  </si>
  <si>
    <t>tradeID4</t>
  </si>
  <si>
    <t>tradeID5</t>
  </si>
  <si>
    <t>10:02:25:000</t>
  </si>
  <si>
    <t>10:02:45:000</t>
  </si>
  <si>
    <t>ISL-OID7</t>
  </si>
  <si>
    <t>10:03:00:000</t>
  </si>
  <si>
    <t>ISL-OID0</t>
  </si>
  <si>
    <t>tradeID0</t>
  </si>
  <si>
    <t>09:59:30:000</t>
  </si>
  <si>
    <t>10:03:15:000</t>
  </si>
  <si>
    <t>ISL-OID8</t>
  </si>
  <si>
    <t>tradeID7</t>
  </si>
  <si>
    <t>tradeID8</t>
  </si>
  <si>
    <t>10:03:20:000</t>
  </si>
  <si>
    <t>10:03:50:000</t>
  </si>
  <si>
    <t>10:04:00:000</t>
  </si>
  <si>
    <t>ISL-OID9</t>
  </si>
  <si>
    <t>tradeID9</t>
  </si>
  <si>
    <t>10:04:20:000</t>
  </si>
  <si>
    <t>10:04:40:000</t>
  </si>
  <si>
    <t>10:05:20:000</t>
  </si>
  <si>
    <t>ISL-OID11</t>
  </si>
  <si>
    <t>10:05:40:000</t>
  </si>
  <si>
    <t>10:06:00:000</t>
  </si>
  <si>
    <t>tradeID6A</t>
  </si>
  <si>
    <t>tradeID6B</t>
  </si>
  <si>
    <t>FDBkr1</t>
  </si>
  <si>
    <t>FDBkr2</t>
  </si>
  <si>
    <t>FDBkr3</t>
  </si>
  <si>
    <t>FDBkr4</t>
  </si>
  <si>
    <t>FDBkr5</t>
  </si>
  <si>
    <t>FDBkr6</t>
  </si>
  <si>
    <t>FDBkr7</t>
  </si>
  <si>
    <t>FDBkr0</t>
  </si>
  <si>
    <t>FDBkr8</t>
  </si>
  <si>
    <t>FDBkr9</t>
  </si>
  <si>
    <t>FDBkr10</t>
  </si>
  <si>
    <t>tradeID11</t>
  </si>
  <si>
    <t>FDBkr11</t>
  </si>
  <si>
    <t>FDAccount</t>
  </si>
  <si>
    <t>FDAccount0</t>
  </si>
  <si>
    <t>ISL-OID6A</t>
  </si>
  <si>
    <t>ISL-OID6B</t>
  </si>
  <si>
    <t>tradeID12</t>
  </si>
  <si>
    <t>10:06:45:000</t>
  </si>
  <si>
    <t>ISL-OID12</t>
  </si>
  <si>
    <t>10:06:20:000</t>
  </si>
  <si>
    <t>10:06:30:000</t>
  </si>
  <si>
    <t>tradeID13</t>
  </si>
  <si>
    <t>ISL-OID13</t>
  </si>
  <si>
    <t>10:07:00:000</t>
  </si>
  <si>
    <t>GCBOX</t>
  </si>
  <si>
    <t>XYZ</t>
  </si>
  <si>
    <t>FDTrader1</t>
  </si>
  <si>
    <t>FDTrader2</t>
  </si>
  <si>
    <t>FDTrader3</t>
  </si>
  <si>
    <t>FDTrader4</t>
  </si>
  <si>
    <t>FDTrader6</t>
  </si>
  <si>
    <t>FDTrader7</t>
  </si>
  <si>
    <t>account</t>
  </si>
  <si>
    <t>venue</t>
  </si>
  <si>
    <t>stopPrice</t>
  </si>
  <si>
    <t>sym</t>
  </si>
  <si>
    <t>date</t>
  </si>
  <si>
    <t>traderID</t>
  </si>
  <si>
    <t>transactTime</t>
  </si>
  <si>
    <t>orders</t>
  </si>
  <si>
    <t>trades</t>
  </si>
  <si>
    <t>orderID</t>
  </si>
  <si>
    <t>orderType</t>
  </si>
  <si>
    <t>orderStatus</t>
  </si>
  <si>
    <t>qty</t>
  </si>
  <si>
    <t>price</t>
  </si>
  <si>
    <t>tradePrice</t>
  </si>
  <si>
    <t>trade</t>
  </si>
  <si>
    <t>tradeQty</t>
  </si>
  <si>
    <t>order</t>
  </si>
  <si>
    <t>new</t>
  </si>
  <si>
    <t>filled</t>
  </si>
  <si>
    <t>partiallyFilled</t>
  </si>
  <si>
    <t>Description</t>
  </si>
  <si>
    <t>Scenario</t>
  </si>
  <si>
    <t>entry of client order used to trigger alert in scenario 1</t>
  </si>
  <si>
    <t>order fill - will contribute to AR3 VWAP calc in scenario 1</t>
  </si>
  <si>
    <t>new order</t>
  </si>
  <si>
    <t>entry of client order used to trigger alert in scenario 2</t>
  </si>
  <si>
    <t>partialFill of client order usded to trigger alert in scenario 1</t>
  </si>
  <si>
    <t>fill of client order usded to trigger alert in scenario 1</t>
  </si>
  <si>
    <t>order fill - will contribute to AR6 high/low price calculation in scenario 1 and AR3 VWAP calc in scenario 2</t>
  </si>
  <si>
    <t>fill of client order usded to trigger alert in scenario 2</t>
  </si>
  <si>
    <t>order fill - will contribute to AR6 high/low price calculation in scenario 2</t>
  </si>
  <si>
    <t>order fill = trade that alert triggers on in scenario 2</t>
  </si>
  <si>
    <t>entity details</t>
  </si>
  <si>
    <t>Brief</t>
  </si>
  <si>
    <t>There are two scenarios</t>
  </si>
  <si>
    <t>Scenario 2</t>
  </si>
  <si>
    <r>
      <t xml:space="preserve">order fill = trade that alert triggers on in scenario 1 </t>
    </r>
    <r>
      <rPr>
        <sz val="11"/>
        <rFont val="Calibri"/>
        <family val="2"/>
        <scheme val="minor"/>
      </rPr>
      <t>and contributes AR3 VWAP calc in scenario 2</t>
    </r>
  </si>
  <si>
    <t>Scenario 1</t>
  </si>
  <si>
    <t>client buy order ISL-OID1 entered at 10:00:00</t>
  </si>
  <si>
    <t>other client buy orders filled ahead ot it, price goes up, VWAP calculation here will cause hedging profit threshold breach in AR3</t>
  </si>
  <si>
    <t>client buy order ISL-OID1 then executed/filled at 10:03:00 will breach orderValue threshold AR2 and slippage threshold in AR4</t>
  </si>
  <si>
    <t>subsequent trades occur until 10:06:00, will contribute to price high calcu and AR6 will breach</t>
  </si>
  <si>
    <r>
      <t>final trade in scenario at 10:06:00 will breach trade reversal threshold in AR5 and trigger alert as ISL-OID1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filled in time window</t>
    </r>
  </si>
  <si>
    <t>orderValue</t>
  </si>
  <si>
    <t>slippage%</t>
  </si>
  <si>
    <t>10:03:05:000</t>
  </si>
  <si>
    <t>10:03:10:000</t>
  </si>
  <si>
    <t>client sell order ISL-OID6B entered at 10:03:10</t>
  </si>
  <si>
    <t>hedgingProfit(fill1)</t>
  </si>
  <si>
    <t>hedgingProfit(fill2)</t>
  </si>
  <si>
    <t>tradeReversal%(fill1)</t>
  </si>
  <si>
    <t>tradeReversal%(fill2)</t>
  </si>
  <si>
    <t>SLpriceDiff%(fill1)</t>
  </si>
  <si>
    <t>SLpriceDiff%(fill2)</t>
  </si>
  <si>
    <t>common entity values:sym,account,venue</t>
  </si>
  <si>
    <t>common entity values:sym,traderID</t>
  </si>
  <si>
    <t>other client sell orders filled ahead ot it, price goes down, VWAP calculation here will cause hedging profit threshold breach in AR3 (1632.91)</t>
  </si>
  <si>
    <t>subsequent trade at lower price (acts as low=100.25), AR6 will breach</t>
  </si>
  <si>
    <t>more thorough - will be used to show that alert checks for client orders either filled or partially filled in window and checks logic for each one</t>
  </si>
  <si>
    <t>tradeID14</t>
  </si>
  <si>
    <t>10:06:10:000</t>
  </si>
  <si>
    <t>client sell order ISL-OID6B then executed/filled at 10:06:10 will breach orderValue threshold AR2 (503250) and slippage threshold in AR4 (0.35%)</t>
  </si>
  <si>
    <r>
      <t>final trade at 10:07:00 will breach trade reversal threshold in AR5 (0.59%) and trigger alert as ISL-OID6B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filled in time window</t>
    </r>
  </si>
  <si>
    <t>simplest - will be used to show that alert triggers in general and test thresholds</t>
  </si>
  <si>
    <t>SCBV-63</t>
  </si>
  <si>
    <t>Ensure that an Innappropriate Stop Loss Triggering Alert generates when all thresholds breach for simple test case</t>
  </si>
  <si>
    <t>Order Value Threshold</t>
  </si>
  <si>
    <t>Ensure that an Innappropriate Stop Loss Triggering Alert doesn't generate when a different entity level doesn't satisfy the alert logic</t>
  </si>
  <si>
    <t>Ensure that an Innappropriate Stop Loss Triggering Alert doesn't generate when the Order Value Threshold is too high</t>
  </si>
  <si>
    <t>Hedging Profit Threshold</t>
  </si>
  <si>
    <t>Ensure that an Innappropriate Stop Loss Triggering Alert doesn't generate when the Hedging Profit Threshold  is too high</t>
  </si>
  <si>
    <t>Fill And Trade Reversal Time Interval</t>
  </si>
  <si>
    <t>Ensure that an Innappropriate Stop Loss Triggering Alert doesn't generate when the Fill and Trade Reversal Time Interval  is too short</t>
  </si>
  <si>
    <t>Trade Reversal Price Movement Percentage Threshold</t>
  </si>
  <si>
    <t>Ensure that an Innappropriate Stop Loss Triggering Alert doesn't generate when the Fill and Trade Reversal Price Movement Percentage Threshold is too high</t>
  </si>
  <si>
    <t>Stop Loss Price Percentage from Window High/Low Threshold</t>
  </si>
  <si>
    <t>Ensure that an Innappropriate Stop Loss Triggering Alert doesn't generate when the Stop Loss Price Percentage from Window High/Low Threshold is too low</t>
  </si>
  <si>
    <t>Slippage Percentage Threshold</t>
  </si>
  <si>
    <t>Ensure that an Innappropriate Stop Loss Triggering Alert doesn't generate when the Slippage Percentage Threshold is too high</t>
  </si>
  <si>
    <t>Alert Implementation</t>
  </si>
  <si>
    <t>Ensure that an Innappropriate Stop Loss Triggering Alert generates when the execution of the client order in AR1 was a partial fill</t>
  </si>
  <si>
    <t>Alert generates when the client order in AR1 was partially filled</t>
  </si>
  <si>
    <t>Alert generates when the client order in AR1 was partially filled and then filled and both fills satisfy logic</t>
  </si>
  <si>
    <t>Ensure that an Innappropriate Stop Loss Triggering Alert generates when the execution of the client order in AR1 was a partial fill and then a (full) fill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</si>
  <si>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</si>
  <si>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</si>
  <si>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</si>
  <si>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</si>
  <si>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</si>
  <si>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</si>
  <si>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</si>
  <si>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</si>
  <si>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</si>
  <si>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</si>
  <si>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</si>
  <si>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</si>
  <si>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</si>
  <si>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</si>
  <si>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</si>
  <si>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</si>
  <si>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t>Core</t>
  </si>
  <si>
    <t>Inappropriate Stop Loss Triggering</t>
  </si>
  <si>
    <t>2.Navigate to Inappropriate Stop Loss Triggering and ensure alert instance records are created and saved with the values seen in the test cases below - from TestCases.</t>
  </si>
  <si>
    <t>Navigate to Action Tracker.
One alert instance should have generated</t>
  </si>
  <si>
    <t>Navigate to Action Tracker.
Two alert instances should have generated</t>
  </si>
  <si>
    <t>Navigate to Action Tracker.
No alert should have generated for this instance.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</si>
  <si>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scenario2: Alert triggers - verify calcs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</si>
  <si>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 2: test 2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</si>
  <si>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 2: test 3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</si>
  <si>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 2: test 4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</si>
  <si>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 2: test 5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</si>
  <si>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 2: test 6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</si>
  <si>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 2: test 7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</si>
  <si>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 2: test 8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</si>
  <si>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scenario1: Alert triggers for client order partially filled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</si>
  <si>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scenario1: Alert triggers for both client order partial filll and fill seperately</t>
    </r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</si>
  <si>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MF_InappStopLoss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MFInappStopLoss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inappStopLoss.
Save and Run report.
</t>
    </r>
  </si>
  <si>
    <t>No alert generated when filtering for an assetClass that is not present in the data</t>
  </si>
  <si>
    <t>Ensure that an Innappropriate Stop Loss Triggering Alert is not generated when filtering for assetCLass=FX_OTC</t>
  </si>
  <si>
    <r>
      <rPr>
        <b/>
        <sz val="11"/>
        <color theme="1"/>
        <rFont val="Calibri"/>
        <family val="2"/>
        <scheme val="minor"/>
      </rPr>
      <t>instance</t>
    </r>
    <r>
      <rPr>
        <sz val="11"/>
        <color theme="1"/>
        <rFont val="Calibri"/>
        <family val="2"/>
        <scheme val="minor"/>
      </rPr>
      <t xml:space="preserve"> =scenario1: Negative test for filter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</si>
</sst>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809]General"/>
    <numFmt numFmtId="165" formatCode="[$€-1809]#,##0.00;[Red]&quot;-&quot;[$€-1809]#,##0.00"/>
    <numFmt numFmtId="166" formatCode="0.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mo"/>
    </font>
    <font>
      <sz val="11"/>
      <color theme="1"/>
      <name val="Arimo"/>
    </font>
    <font>
      <b/>
      <i/>
      <u/>
      <sz val="11"/>
      <color theme="1"/>
      <name val="Arimo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0" fontId="8" fillId="0" borderId="0"/>
    <xf numFmtId="165" fontId="8" fillId="0" borderId="0"/>
  </cellStyleXfs>
  <cellXfs count="117">
    <xf numFmtId="0" fontId="0" fillId="0" borderId="0" xfId="0"/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4" borderId="0" xfId="0" applyFont="1" applyFill="1"/>
    <xf numFmtId="21" fontId="1" fillId="4" borderId="0" xfId="0" applyNumberFormat="1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4" borderId="0" xfId="0" applyFont="1" applyFill="1"/>
    <xf numFmtId="0" fontId="9" fillId="9" borderId="0" xfId="0" applyFont="1" applyFill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0" borderId="6" xfId="0" applyFill="1" applyBorder="1"/>
    <xf numFmtId="0" fontId="1" fillId="14" borderId="5" xfId="0" applyFont="1" applyFill="1" applyBorder="1"/>
    <xf numFmtId="0" fontId="1" fillId="14" borderId="0" xfId="0" applyFont="1" applyFill="1" applyBorder="1"/>
    <xf numFmtId="0" fontId="1" fillId="14" borderId="6" xfId="0" applyFont="1" applyFill="1" applyBorder="1"/>
    <xf numFmtId="0" fontId="1" fillId="4" borderId="6" xfId="0" applyFont="1" applyFill="1" applyBorder="1"/>
    <xf numFmtId="0" fontId="0" fillId="0" borderId="0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21" fontId="1" fillId="4" borderId="0" xfId="0" applyNumberFormat="1" applyFont="1" applyFill="1" applyBorder="1"/>
    <xf numFmtId="0" fontId="3" fillId="9" borderId="0" xfId="0" applyFont="1" applyFill="1"/>
    <xf numFmtId="0" fontId="3" fillId="9" borderId="5" xfId="0" applyFont="1" applyFill="1" applyBorder="1"/>
    <xf numFmtId="0" fontId="3" fillId="9" borderId="0" xfId="0" applyFont="1" applyFill="1" applyBorder="1"/>
    <xf numFmtId="0" fontId="3" fillId="9" borderId="6" xfId="0" applyFont="1" applyFill="1" applyBorder="1"/>
    <xf numFmtId="0" fontId="10" fillId="9" borderId="0" xfId="0" applyFont="1" applyFill="1"/>
    <xf numFmtId="0" fontId="10" fillId="9" borderId="5" xfId="0" applyFont="1" applyFill="1" applyBorder="1"/>
    <xf numFmtId="0" fontId="10" fillId="9" borderId="0" xfId="0" applyFont="1" applyFill="1" applyBorder="1"/>
    <xf numFmtId="0" fontId="10" fillId="9" borderId="6" xfId="0" applyFont="1" applyFill="1" applyBorder="1"/>
    <xf numFmtId="0" fontId="3" fillId="10" borderId="0" xfId="0" applyFont="1" applyFill="1"/>
    <xf numFmtId="0" fontId="3" fillId="10" borderId="5" xfId="0" applyFont="1" applyFill="1" applyBorder="1"/>
    <xf numFmtId="0" fontId="3" fillId="10" borderId="0" xfId="0" applyFont="1" applyFill="1" applyBorder="1"/>
    <xf numFmtId="0" fontId="3" fillId="10" borderId="6" xfId="0" applyFont="1" applyFill="1" applyBorder="1"/>
    <xf numFmtId="0" fontId="10" fillId="10" borderId="0" xfId="0" applyFont="1" applyFill="1"/>
    <xf numFmtId="0" fontId="10" fillId="10" borderId="7" xfId="0" applyFont="1" applyFill="1" applyBorder="1"/>
    <xf numFmtId="0" fontId="10" fillId="10" borderId="8" xfId="0" applyFont="1" applyFill="1" applyBorder="1"/>
    <xf numFmtId="0" fontId="10" fillId="10" borderId="9" xfId="0" applyFont="1" applyFill="1" applyBorder="1"/>
    <xf numFmtId="0" fontId="1" fillId="0" borderId="0" xfId="0" applyFont="1" applyBorder="1" applyAlignment="1">
      <alignment horizontal="center"/>
    </xf>
    <xf numFmtId="0" fontId="10" fillId="10" borderId="0" xfId="0" applyFont="1" applyFill="1" applyBorder="1"/>
    <xf numFmtId="0" fontId="10" fillId="4" borderId="0" xfId="0" applyFont="1" applyFill="1" applyBorder="1"/>
    <xf numFmtId="0" fontId="1" fillId="13" borderId="0" xfId="0" applyFont="1" applyFill="1" applyBorder="1"/>
    <xf numFmtId="166" fontId="0" fillId="3" borderId="0" xfId="0" applyNumberFormat="1" applyFill="1" applyBorder="1"/>
    <xf numFmtId="166" fontId="0" fillId="5" borderId="0" xfId="0" applyNumberFormat="1" applyFill="1" applyBorder="1"/>
    <xf numFmtId="166" fontId="0" fillId="9" borderId="0" xfId="0" applyNumberFormat="1" applyFill="1" applyBorder="1"/>
    <xf numFmtId="166" fontId="0" fillId="10" borderId="0" xfId="0" applyNumberFormat="1" applyFill="1" applyBorder="1"/>
    <xf numFmtId="166" fontId="10" fillId="4" borderId="0" xfId="0" applyNumberFormat="1" applyFont="1" applyFill="1" applyBorder="1"/>
    <xf numFmtId="166" fontId="1" fillId="4" borderId="0" xfId="0" applyNumberFormat="1" applyFont="1" applyFill="1" applyBorder="1"/>
    <xf numFmtId="166" fontId="1" fillId="14" borderId="0" xfId="0" applyNumberFormat="1" applyFont="1" applyFill="1" applyBorder="1"/>
    <xf numFmtId="166" fontId="0" fillId="6" borderId="0" xfId="0" applyNumberFormat="1" applyFill="1" applyBorder="1"/>
    <xf numFmtId="166" fontId="0" fillId="7" borderId="0" xfId="0" applyNumberFormat="1" applyFill="1" applyBorder="1"/>
    <xf numFmtId="166" fontId="0" fillId="8" borderId="0" xfId="0" applyNumberFormat="1" applyFill="1" applyBorder="1"/>
    <xf numFmtId="166" fontId="3" fillId="9" borderId="0" xfId="0" applyNumberFormat="1" applyFont="1" applyFill="1" applyBorder="1"/>
    <xf numFmtId="166" fontId="10" fillId="9" borderId="0" xfId="0" applyNumberFormat="1" applyFont="1" applyFill="1" applyBorder="1"/>
    <xf numFmtId="166" fontId="1" fillId="13" borderId="0" xfId="0" applyNumberFormat="1" applyFont="1" applyFill="1" applyBorder="1"/>
    <xf numFmtId="166" fontId="3" fillId="10" borderId="0" xfId="0" applyNumberFormat="1" applyFont="1" applyFill="1" applyBorder="1"/>
    <xf numFmtId="166" fontId="10" fillId="10" borderId="0" xfId="0" applyNumberFormat="1" applyFont="1" applyFill="1" applyBorder="1"/>
    <xf numFmtId="166" fontId="3" fillId="15" borderId="0" xfId="0" applyNumberFormat="1" applyFont="1" applyFill="1" applyBorder="1"/>
    <xf numFmtId="166" fontId="1" fillId="15" borderId="0" xfId="0" applyNumberFormat="1" applyFont="1" applyFill="1" applyBorder="1"/>
    <xf numFmtId="166" fontId="0" fillId="15" borderId="0" xfId="0" applyNumberFormat="1" applyFill="1" applyBorder="1"/>
    <xf numFmtId="166" fontId="10" fillId="15" borderId="0" xfId="0" applyNumberFormat="1" applyFont="1" applyFill="1" applyBorder="1"/>
    <xf numFmtId="166" fontId="0" fillId="12" borderId="0" xfId="0" applyNumberFormat="1" applyFill="1" applyBorder="1"/>
    <xf numFmtId="166" fontId="3" fillId="12" borderId="0" xfId="0" applyNumberFormat="1" applyFont="1" applyFill="1" applyBorder="1"/>
    <xf numFmtId="166" fontId="10" fillId="12" borderId="0" xfId="0" applyNumberFormat="1" applyFont="1" applyFill="1" applyBorder="1"/>
    <xf numFmtId="166" fontId="0" fillId="16" borderId="0" xfId="0" applyNumberFormat="1" applyFill="1" applyBorder="1"/>
    <xf numFmtId="166" fontId="3" fillId="16" borderId="0" xfId="0" applyNumberFormat="1" applyFont="1" applyFill="1" applyBorder="1"/>
    <xf numFmtId="166" fontId="10" fillId="16" borderId="0" xfId="0" applyNumberFormat="1" applyFont="1" applyFill="1" applyBorder="1"/>
    <xf numFmtId="0" fontId="1" fillId="11" borderId="2" xfId="0" applyFont="1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0" xfId="0" applyFill="1" applyBorder="1"/>
    <xf numFmtId="0" fontId="0" fillId="11" borderId="6" xfId="0" applyFill="1" applyBorder="1"/>
    <xf numFmtId="0" fontId="1" fillId="11" borderId="5" xfId="0" applyFont="1" applyFill="1" applyBorder="1"/>
    <xf numFmtId="0" fontId="1" fillId="11" borderId="0" xfId="0" applyFont="1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17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7">
    <cellStyle name="Excel Built-in Normal" xfId="1"/>
    <cellStyle name="Heading" xfId="2"/>
    <cellStyle name="Heading1" xfId="3"/>
    <cellStyle name="Normal" xfId="0" builtinId="0"/>
    <cellStyle name="Normal 2" xfId="4"/>
    <cellStyle name="Result" xfId="5"/>
    <cellStyle name="Result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zoomScaleNormal="100" workbookViewId="0">
      <pane ySplit="2" topLeftCell="A3" activePane="bottomLeft" state="frozen"/>
      <selection pane="bottomLeft" activeCell="C34" sqref="C34"/>
    </sheetView>
  </sheetViews>
  <sheetFormatPr defaultRowHeight="15"/>
  <cols>
    <col min="1" max="1" width="58.5703125" customWidth="1"/>
    <col min="3" max="3" width="12.42578125" bestFit="1" customWidth="1"/>
    <col min="4" max="4" width="4.5703125" bestFit="1" customWidth="1"/>
    <col min="5" max="5" width="4.85546875" bestFit="1" customWidth="1"/>
    <col min="7" max="7" width="9.7109375" bestFit="1" customWidth="1"/>
    <col min="8" max="8" width="10.140625" bestFit="1" customWidth="1"/>
    <col min="9" max="9" width="11.28515625" bestFit="1" customWidth="1"/>
    <col min="10" max="10" width="6" bestFit="1" customWidth="1"/>
    <col min="11" max="11" width="7" bestFit="1" customWidth="1"/>
    <col min="12" max="12" width="5.7109375" customWidth="1"/>
    <col min="13" max="13" width="9.85546875" bestFit="1" customWidth="1"/>
    <col min="14" max="14" width="10.140625" bestFit="1" customWidth="1"/>
    <col min="15" max="15" width="8.85546875" bestFit="1" customWidth="1"/>
    <col min="16" max="16" width="10" bestFit="1" customWidth="1"/>
    <col min="17" max="17" width="11.42578125" bestFit="1" customWidth="1"/>
    <col min="24" max="24" width="18.28515625" bestFit="1" customWidth="1"/>
    <col min="25" max="25" width="9.140625" customWidth="1"/>
    <col min="26" max="26" width="20" bestFit="1" customWidth="1"/>
    <col min="27" max="29" width="20" customWidth="1"/>
  </cols>
  <sheetData>
    <row r="1" spans="1:29">
      <c r="G1" s="113" t="s">
        <v>116</v>
      </c>
      <c r="H1" s="114"/>
      <c r="I1" s="114"/>
      <c r="J1" s="114"/>
      <c r="K1" s="114"/>
      <c r="L1" s="115"/>
      <c r="M1" s="113" t="s">
        <v>117</v>
      </c>
      <c r="N1" s="114"/>
      <c r="O1" s="115"/>
      <c r="P1" s="113" t="s">
        <v>142</v>
      </c>
      <c r="Q1" s="114"/>
      <c r="R1" s="114"/>
      <c r="S1" s="115"/>
      <c r="T1" s="67"/>
      <c r="U1" s="67"/>
      <c r="V1" s="67"/>
      <c r="W1" s="67"/>
      <c r="X1" s="67"/>
      <c r="Y1" s="67"/>
      <c r="Z1" s="67"/>
      <c r="AA1" s="67"/>
      <c r="AB1" s="67"/>
      <c r="AC1" s="67"/>
    </row>
    <row r="2" spans="1:29">
      <c r="A2" s="46" t="s">
        <v>130</v>
      </c>
      <c r="B2" t="s">
        <v>113</v>
      </c>
      <c r="C2" t="s">
        <v>115</v>
      </c>
      <c r="D2" t="s">
        <v>112</v>
      </c>
      <c r="E2" t="s">
        <v>11</v>
      </c>
      <c r="F2" t="s">
        <v>12</v>
      </c>
      <c r="G2" s="19" t="s">
        <v>118</v>
      </c>
      <c r="H2" s="20" t="s">
        <v>119</v>
      </c>
      <c r="I2" s="20" t="s">
        <v>120</v>
      </c>
      <c r="J2" s="20" t="s">
        <v>121</v>
      </c>
      <c r="K2" s="20" t="s">
        <v>122</v>
      </c>
      <c r="L2" s="21" t="s">
        <v>111</v>
      </c>
      <c r="M2" s="19" t="s">
        <v>41</v>
      </c>
      <c r="N2" s="20" t="s">
        <v>123</v>
      </c>
      <c r="O2" s="21" t="s">
        <v>125</v>
      </c>
      <c r="P2" s="19" t="s">
        <v>114</v>
      </c>
      <c r="Q2" s="20" t="s">
        <v>109</v>
      </c>
      <c r="R2" s="20" t="s">
        <v>10</v>
      </c>
      <c r="S2" s="21" t="s">
        <v>110</v>
      </c>
      <c r="T2" s="46" t="s">
        <v>131</v>
      </c>
      <c r="U2" s="46" t="s">
        <v>131</v>
      </c>
      <c r="V2" s="46" t="s">
        <v>153</v>
      </c>
      <c r="W2" s="46" t="s">
        <v>154</v>
      </c>
      <c r="X2" s="46" t="s">
        <v>158</v>
      </c>
      <c r="Y2" s="46" t="s">
        <v>159</v>
      </c>
      <c r="Z2" s="46" t="s">
        <v>160</v>
      </c>
      <c r="AA2" s="46" t="s">
        <v>161</v>
      </c>
      <c r="AB2" s="46" t="s">
        <v>162</v>
      </c>
      <c r="AC2" s="46" t="s">
        <v>163</v>
      </c>
    </row>
    <row r="3" spans="1:29" s="10" customFormat="1">
      <c r="A3" s="10" t="s">
        <v>134</v>
      </c>
      <c r="B3" s="10" t="s">
        <v>31</v>
      </c>
      <c r="C3" s="10" t="s">
        <v>58</v>
      </c>
      <c r="D3" s="10" t="s">
        <v>102</v>
      </c>
      <c r="E3" s="10" t="s">
        <v>26</v>
      </c>
      <c r="F3" s="10" t="s">
        <v>126</v>
      </c>
      <c r="G3" s="22" t="s">
        <v>56</v>
      </c>
      <c r="H3" s="23" t="s">
        <v>32</v>
      </c>
      <c r="I3" s="23" t="s">
        <v>127</v>
      </c>
      <c r="J3" s="23">
        <v>125</v>
      </c>
      <c r="K3" s="23">
        <v>99.75</v>
      </c>
      <c r="L3" s="24">
        <v>99.9</v>
      </c>
      <c r="M3" s="22"/>
      <c r="N3" s="23"/>
      <c r="O3" s="24"/>
      <c r="P3" s="22" t="s">
        <v>29</v>
      </c>
      <c r="Q3" s="23" t="s">
        <v>90</v>
      </c>
      <c r="R3" s="23" t="s">
        <v>83</v>
      </c>
      <c r="S3" s="24" t="s">
        <v>13</v>
      </c>
      <c r="T3" s="23">
        <v>1</v>
      </c>
      <c r="U3" s="23"/>
      <c r="V3" s="23"/>
      <c r="W3" s="23"/>
      <c r="X3" s="23"/>
      <c r="Y3" s="23"/>
      <c r="Z3" s="23"/>
      <c r="AA3" s="23"/>
      <c r="AB3" s="23"/>
      <c r="AC3" s="23"/>
    </row>
    <row r="4" spans="1:29" s="9" customFormat="1">
      <c r="A4" s="7" t="s">
        <v>132</v>
      </c>
      <c r="B4" s="7" t="s">
        <v>31</v>
      </c>
      <c r="C4" s="8" t="s">
        <v>27</v>
      </c>
      <c r="D4" s="7" t="s">
        <v>102</v>
      </c>
      <c r="E4" s="7" t="s">
        <v>26</v>
      </c>
      <c r="F4" s="7" t="s">
        <v>126</v>
      </c>
      <c r="G4" s="25" t="s">
        <v>34</v>
      </c>
      <c r="H4" s="26" t="s">
        <v>32</v>
      </c>
      <c r="I4" s="50" t="s">
        <v>127</v>
      </c>
      <c r="J4" s="26">
        <v>1000</v>
      </c>
      <c r="K4" s="26">
        <v>100</v>
      </c>
      <c r="L4" s="45">
        <v>102</v>
      </c>
      <c r="M4" s="26"/>
      <c r="N4" s="26"/>
      <c r="O4" s="45"/>
      <c r="P4" s="25" t="s">
        <v>29</v>
      </c>
      <c r="Q4" s="26" t="s">
        <v>19</v>
      </c>
      <c r="R4" s="26" t="s">
        <v>76</v>
      </c>
      <c r="S4" s="45" t="s">
        <v>13</v>
      </c>
      <c r="T4" s="26">
        <v>1</v>
      </c>
      <c r="U4" s="26"/>
      <c r="V4" s="26"/>
      <c r="W4" s="26"/>
      <c r="X4" s="26"/>
      <c r="Y4" s="26"/>
      <c r="Z4" s="26"/>
      <c r="AA4" s="26"/>
      <c r="AB4" s="26"/>
      <c r="AC4" s="26"/>
    </row>
    <row r="5" spans="1:29" s="11" customFormat="1">
      <c r="A5" s="11" t="s">
        <v>134</v>
      </c>
      <c r="B5" s="11" t="s">
        <v>31</v>
      </c>
      <c r="C5" s="11" t="s">
        <v>27</v>
      </c>
      <c r="D5" s="11" t="s">
        <v>102</v>
      </c>
      <c r="E5" s="11" t="s">
        <v>26</v>
      </c>
      <c r="F5" s="11" t="s">
        <v>126</v>
      </c>
      <c r="G5" s="27" t="s">
        <v>35</v>
      </c>
      <c r="H5" s="28" t="s">
        <v>32</v>
      </c>
      <c r="I5" s="28" t="s">
        <v>127</v>
      </c>
      <c r="J5" s="28">
        <v>100</v>
      </c>
      <c r="K5" s="28">
        <v>100.2</v>
      </c>
      <c r="L5" s="29">
        <v>100.5</v>
      </c>
      <c r="M5" s="27"/>
      <c r="N5" s="28"/>
      <c r="O5" s="29"/>
      <c r="P5" s="27" t="s">
        <v>29</v>
      </c>
      <c r="Q5" s="28" t="s">
        <v>16</v>
      </c>
      <c r="R5" s="28" t="s">
        <v>77</v>
      </c>
      <c r="S5" s="29" t="s">
        <v>13</v>
      </c>
      <c r="T5" s="28">
        <v>1</v>
      </c>
      <c r="U5" s="28"/>
      <c r="V5" s="28"/>
      <c r="W5" s="28"/>
      <c r="X5" s="28"/>
      <c r="Y5" s="28"/>
      <c r="Z5" s="28"/>
      <c r="AA5" s="28"/>
      <c r="AB5" s="28"/>
      <c r="AC5" s="28"/>
    </row>
    <row r="6" spans="1:29" s="11" customFormat="1">
      <c r="A6" s="11" t="s">
        <v>133</v>
      </c>
      <c r="B6" s="11" t="s">
        <v>31</v>
      </c>
      <c r="C6" s="11" t="s">
        <v>37</v>
      </c>
      <c r="D6" s="11" t="s">
        <v>102</v>
      </c>
      <c r="E6" s="11" t="s">
        <v>26</v>
      </c>
      <c r="F6" s="11" t="s">
        <v>124</v>
      </c>
      <c r="G6" s="27" t="s">
        <v>35</v>
      </c>
      <c r="H6" s="28"/>
      <c r="I6" s="28" t="s">
        <v>128</v>
      </c>
      <c r="J6" s="28"/>
      <c r="K6" s="28"/>
      <c r="L6" s="29"/>
      <c r="M6" s="27" t="s">
        <v>57</v>
      </c>
      <c r="N6" s="28">
        <v>100.5</v>
      </c>
      <c r="O6" s="29">
        <v>1000</v>
      </c>
      <c r="P6" s="27" t="s">
        <v>29</v>
      </c>
      <c r="Q6" s="28" t="s">
        <v>16</v>
      </c>
      <c r="R6" s="28" t="s">
        <v>77</v>
      </c>
      <c r="S6" s="29" t="s">
        <v>13</v>
      </c>
      <c r="T6" s="28">
        <v>1</v>
      </c>
      <c r="U6" s="28"/>
      <c r="V6" s="28">
        <f>N6*O6</f>
        <v>100500</v>
      </c>
      <c r="W6" s="28">
        <f>100*ABS(N6-L5)/L5</f>
        <v>0</v>
      </c>
      <c r="X6" s="28"/>
      <c r="Y6" s="28"/>
      <c r="Z6" s="28"/>
      <c r="AA6" s="28"/>
      <c r="AB6" s="28"/>
      <c r="AC6" s="28"/>
    </row>
    <row r="7" spans="1:29" s="12" customFormat="1">
      <c r="A7" s="12" t="s">
        <v>134</v>
      </c>
      <c r="B7" s="12" t="s">
        <v>31</v>
      </c>
      <c r="C7" s="12" t="s">
        <v>38</v>
      </c>
      <c r="D7" s="12" t="s">
        <v>102</v>
      </c>
      <c r="E7" s="12" t="s">
        <v>26</v>
      </c>
      <c r="F7" s="12" t="s">
        <v>126</v>
      </c>
      <c r="G7" s="30" t="s">
        <v>36</v>
      </c>
      <c r="H7" s="31" t="s">
        <v>32</v>
      </c>
      <c r="I7" s="31" t="s">
        <v>127</v>
      </c>
      <c r="J7" s="31">
        <v>250</v>
      </c>
      <c r="K7" s="31">
        <v>100.5</v>
      </c>
      <c r="L7" s="32">
        <v>100.75</v>
      </c>
      <c r="M7" s="30"/>
      <c r="N7" s="31"/>
      <c r="O7" s="32"/>
      <c r="P7" s="30" t="s">
        <v>29</v>
      </c>
      <c r="Q7" s="31" t="s">
        <v>18</v>
      </c>
      <c r="R7" s="31" t="s">
        <v>78</v>
      </c>
      <c r="S7" s="32" t="s">
        <v>13</v>
      </c>
      <c r="T7" s="31">
        <v>1</v>
      </c>
      <c r="U7" s="31"/>
      <c r="V7" s="31"/>
      <c r="W7" s="31"/>
      <c r="X7" s="31"/>
      <c r="Y7" s="31"/>
      <c r="Z7" s="31"/>
      <c r="AA7" s="31"/>
      <c r="AB7" s="31"/>
      <c r="AC7" s="31"/>
    </row>
    <row r="8" spans="1:29" s="12" customFormat="1">
      <c r="A8" s="12" t="s">
        <v>133</v>
      </c>
      <c r="B8" s="12" t="s">
        <v>31</v>
      </c>
      <c r="C8" s="12" t="s">
        <v>39</v>
      </c>
      <c r="D8" s="12" t="s">
        <v>102</v>
      </c>
      <c r="E8" s="12" t="s">
        <v>26</v>
      </c>
      <c r="F8" s="12" t="s">
        <v>124</v>
      </c>
      <c r="G8" s="30" t="s">
        <v>36</v>
      </c>
      <c r="H8" s="31"/>
      <c r="I8" s="31" t="s">
        <v>128</v>
      </c>
      <c r="J8" s="31"/>
      <c r="K8" s="31"/>
      <c r="L8" s="32"/>
      <c r="M8" s="30" t="s">
        <v>40</v>
      </c>
      <c r="N8" s="31">
        <v>100.75</v>
      </c>
      <c r="O8" s="32">
        <v>250</v>
      </c>
      <c r="P8" s="30" t="s">
        <v>29</v>
      </c>
      <c r="Q8" s="31" t="s">
        <v>18</v>
      </c>
      <c r="R8" s="31" t="s">
        <v>78</v>
      </c>
      <c r="S8" s="32" t="s">
        <v>13</v>
      </c>
      <c r="T8" s="31">
        <v>1</v>
      </c>
      <c r="U8" s="31"/>
      <c r="V8" s="31">
        <f>N8*O8</f>
        <v>25187.5</v>
      </c>
      <c r="W8" s="31">
        <f>100*ABS(N8-L7)/L7</f>
        <v>0</v>
      </c>
      <c r="X8" s="31"/>
      <c r="Y8" s="31"/>
      <c r="Z8" s="31"/>
      <c r="AA8" s="31"/>
      <c r="AB8" s="31"/>
      <c r="AC8" s="31"/>
    </row>
    <row r="9" spans="1:29" s="13" customFormat="1">
      <c r="A9" s="13" t="s">
        <v>134</v>
      </c>
      <c r="B9" s="13" t="s">
        <v>31</v>
      </c>
      <c r="C9" s="13" t="s">
        <v>45</v>
      </c>
      <c r="D9" s="13" t="s">
        <v>102</v>
      </c>
      <c r="E9" s="13" t="s">
        <v>26</v>
      </c>
      <c r="F9" s="13" t="s">
        <v>126</v>
      </c>
      <c r="G9" s="33" t="s">
        <v>44</v>
      </c>
      <c r="H9" s="34" t="s">
        <v>32</v>
      </c>
      <c r="I9" s="34" t="s">
        <v>127</v>
      </c>
      <c r="J9" s="34">
        <v>50</v>
      </c>
      <c r="K9" s="34">
        <v>100.8</v>
      </c>
      <c r="L9" s="35">
        <v>101</v>
      </c>
      <c r="M9" s="33"/>
      <c r="N9" s="34"/>
      <c r="O9" s="35"/>
      <c r="P9" s="33" t="s">
        <v>29</v>
      </c>
      <c r="Q9" s="34" t="s">
        <v>15</v>
      </c>
      <c r="R9" s="34" t="s">
        <v>79</v>
      </c>
      <c r="S9" s="35" t="s">
        <v>13</v>
      </c>
      <c r="T9" s="34">
        <v>1</v>
      </c>
      <c r="U9" s="34"/>
      <c r="V9" s="34"/>
      <c r="W9" s="34"/>
      <c r="X9" s="34"/>
      <c r="Y9" s="34"/>
      <c r="Z9" s="34"/>
      <c r="AA9" s="34"/>
      <c r="AB9" s="34"/>
      <c r="AC9" s="34"/>
    </row>
    <row r="10" spans="1:29" s="13" customFormat="1">
      <c r="A10" s="13" t="s">
        <v>133</v>
      </c>
      <c r="B10" s="13" t="s">
        <v>31</v>
      </c>
      <c r="C10" s="13" t="s">
        <v>46</v>
      </c>
      <c r="D10" s="13" t="s">
        <v>102</v>
      </c>
      <c r="E10" s="13" t="s">
        <v>26</v>
      </c>
      <c r="F10" s="13" t="s">
        <v>124</v>
      </c>
      <c r="G10" s="33" t="s">
        <v>44</v>
      </c>
      <c r="H10" s="34"/>
      <c r="I10" s="34" t="s">
        <v>128</v>
      </c>
      <c r="J10" s="34"/>
      <c r="K10" s="34"/>
      <c r="L10" s="35"/>
      <c r="M10" s="33" t="s">
        <v>42</v>
      </c>
      <c r="N10" s="34">
        <v>101.05</v>
      </c>
      <c r="O10" s="35">
        <v>50</v>
      </c>
      <c r="P10" s="33" t="s">
        <v>29</v>
      </c>
      <c r="Q10" s="34" t="s">
        <v>15</v>
      </c>
      <c r="R10" s="34" t="s">
        <v>79</v>
      </c>
      <c r="S10" s="35" t="s">
        <v>13</v>
      </c>
      <c r="T10" s="34">
        <v>1</v>
      </c>
      <c r="U10" s="34"/>
      <c r="V10" s="34">
        <f>N10*O10</f>
        <v>5052.5</v>
      </c>
      <c r="W10" s="71">
        <f>100*ABS(N10-L9)/L9</f>
        <v>4.950495049504669E-2</v>
      </c>
      <c r="X10" s="71"/>
      <c r="Y10" s="71"/>
      <c r="Z10" s="71"/>
      <c r="AA10" s="71"/>
      <c r="AB10" s="71"/>
      <c r="AC10" s="71"/>
    </row>
    <row r="11" spans="1:29" s="10" customFormat="1">
      <c r="A11" s="10" t="s">
        <v>133</v>
      </c>
      <c r="B11" s="10" t="s">
        <v>31</v>
      </c>
      <c r="C11" s="10" t="s">
        <v>46</v>
      </c>
      <c r="D11" s="10" t="s">
        <v>102</v>
      </c>
      <c r="E11" s="10" t="s">
        <v>26</v>
      </c>
      <c r="F11" s="10" t="s">
        <v>124</v>
      </c>
      <c r="G11" s="22" t="s">
        <v>56</v>
      </c>
      <c r="H11" s="23"/>
      <c r="I11" s="23" t="s">
        <v>128</v>
      </c>
      <c r="J11" s="23"/>
      <c r="K11" s="23"/>
      <c r="L11" s="24"/>
      <c r="M11" s="22" t="s">
        <v>43</v>
      </c>
      <c r="N11" s="23">
        <v>99.95</v>
      </c>
      <c r="O11" s="24">
        <v>125</v>
      </c>
      <c r="P11" s="22" t="s">
        <v>29</v>
      </c>
      <c r="Q11" s="23" t="s">
        <v>90</v>
      </c>
      <c r="R11" s="23" t="s">
        <v>83</v>
      </c>
      <c r="S11" s="24" t="s">
        <v>13</v>
      </c>
      <c r="T11" s="23">
        <v>1</v>
      </c>
      <c r="U11" s="23"/>
      <c r="V11" s="23">
        <f>N11*O11</f>
        <v>12493.75</v>
      </c>
      <c r="W11" s="72">
        <f>100*ABS(N11-L3)/L3</f>
        <v>5.0050050050047201E-2</v>
      </c>
      <c r="X11" s="72"/>
      <c r="Y11" s="72"/>
      <c r="Z11" s="72"/>
      <c r="AA11" s="72"/>
      <c r="AB11" s="72"/>
      <c r="AC11" s="72"/>
    </row>
    <row r="12" spans="1:29" s="15" customFormat="1">
      <c r="A12" s="15" t="s">
        <v>134</v>
      </c>
      <c r="B12" s="15" t="s">
        <v>31</v>
      </c>
      <c r="C12" s="15" t="s">
        <v>48</v>
      </c>
      <c r="D12" s="15" t="s">
        <v>102</v>
      </c>
      <c r="E12" s="15" t="s">
        <v>26</v>
      </c>
      <c r="F12" s="15" t="s">
        <v>126</v>
      </c>
      <c r="G12" s="36" t="s">
        <v>47</v>
      </c>
      <c r="H12" s="37" t="s">
        <v>32</v>
      </c>
      <c r="I12" s="37" t="s">
        <v>127</v>
      </c>
      <c r="J12" s="37">
        <v>500</v>
      </c>
      <c r="K12" s="37">
        <v>101.25</v>
      </c>
      <c r="L12" s="38">
        <v>101.8</v>
      </c>
      <c r="M12" s="36"/>
      <c r="N12" s="37"/>
      <c r="O12" s="38"/>
      <c r="P12" s="36" t="s">
        <v>29</v>
      </c>
      <c r="Q12" s="37" t="s">
        <v>20</v>
      </c>
      <c r="R12" s="37" t="s">
        <v>80</v>
      </c>
      <c r="S12" s="38" t="s">
        <v>13</v>
      </c>
      <c r="T12" s="37">
        <v>1</v>
      </c>
      <c r="U12" s="37"/>
      <c r="V12" s="37"/>
      <c r="W12" s="73"/>
      <c r="X12" s="73"/>
      <c r="Y12" s="73"/>
      <c r="Z12" s="73"/>
      <c r="AA12" s="73"/>
      <c r="AB12" s="73"/>
      <c r="AC12" s="73"/>
    </row>
    <row r="13" spans="1:29" s="15" customFormat="1">
      <c r="A13" s="15" t="s">
        <v>133</v>
      </c>
      <c r="B13" s="15" t="s">
        <v>31</v>
      </c>
      <c r="C13" s="15" t="s">
        <v>49</v>
      </c>
      <c r="D13" s="15" t="s">
        <v>102</v>
      </c>
      <c r="E13" s="15" t="s">
        <v>26</v>
      </c>
      <c r="F13" s="15" t="s">
        <v>124</v>
      </c>
      <c r="G13" s="36" t="s">
        <v>47</v>
      </c>
      <c r="H13" s="37"/>
      <c r="I13" s="37" t="s">
        <v>128</v>
      </c>
      <c r="J13" s="37"/>
      <c r="K13" s="37"/>
      <c r="L13" s="38"/>
      <c r="M13" s="36" t="s">
        <v>50</v>
      </c>
      <c r="N13" s="37">
        <v>101.9</v>
      </c>
      <c r="O13" s="38">
        <v>500</v>
      </c>
      <c r="P13" s="36" t="s">
        <v>29</v>
      </c>
      <c r="Q13" s="37" t="s">
        <v>20</v>
      </c>
      <c r="R13" s="37" t="s">
        <v>80</v>
      </c>
      <c r="S13" s="38" t="s">
        <v>13</v>
      </c>
      <c r="T13" s="37">
        <v>1</v>
      </c>
      <c r="U13" s="37"/>
      <c r="V13" s="37">
        <f>N13*O13</f>
        <v>50950</v>
      </c>
      <c r="W13" s="73">
        <f>100*ABS(N13-L12)/L12</f>
        <v>9.8231827111992659E-2</v>
      </c>
      <c r="X13" s="73"/>
      <c r="Y13" s="73"/>
      <c r="Z13" s="73"/>
      <c r="AA13" s="73"/>
      <c r="AB13" s="73"/>
      <c r="AC13" s="73"/>
    </row>
    <row r="14" spans="1:29" s="16" customFormat="1">
      <c r="A14" s="16" t="s">
        <v>134</v>
      </c>
      <c r="B14" s="16" t="s">
        <v>31</v>
      </c>
      <c r="C14" s="16" t="s">
        <v>52</v>
      </c>
      <c r="D14" s="16" t="s">
        <v>102</v>
      </c>
      <c r="E14" s="16" t="s">
        <v>26</v>
      </c>
      <c r="F14" s="16" t="s">
        <v>126</v>
      </c>
      <c r="G14" s="39" t="s">
        <v>91</v>
      </c>
      <c r="H14" s="40" t="s">
        <v>32</v>
      </c>
      <c r="I14" s="40" t="s">
        <v>127</v>
      </c>
      <c r="J14" s="40">
        <v>150</v>
      </c>
      <c r="K14" s="40">
        <v>102.15</v>
      </c>
      <c r="L14" s="41">
        <v>102.35</v>
      </c>
      <c r="M14" s="39"/>
      <c r="N14" s="40"/>
      <c r="O14" s="41"/>
      <c r="P14" s="39" t="s">
        <v>29</v>
      </c>
      <c r="Q14" s="40" t="s">
        <v>17</v>
      </c>
      <c r="R14" s="40" t="s">
        <v>81</v>
      </c>
      <c r="S14" s="41" t="s">
        <v>13</v>
      </c>
      <c r="T14" s="40">
        <v>1</v>
      </c>
      <c r="U14" s="40"/>
      <c r="V14" s="40"/>
      <c r="W14" s="74"/>
      <c r="X14" s="74"/>
      <c r="Y14" s="74"/>
      <c r="Z14" s="74"/>
      <c r="AA14" s="74"/>
      <c r="AB14" s="74"/>
      <c r="AC14" s="74"/>
    </row>
    <row r="15" spans="1:29" s="16" customFormat="1">
      <c r="A15" s="16" t="s">
        <v>133</v>
      </c>
      <c r="B15" s="16" t="s">
        <v>31</v>
      </c>
      <c r="C15" s="16" t="s">
        <v>53</v>
      </c>
      <c r="D15" s="16" t="s">
        <v>102</v>
      </c>
      <c r="E15" s="16" t="s">
        <v>26</v>
      </c>
      <c r="F15" s="16" t="s">
        <v>124</v>
      </c>
      <c r="G15" s="39" t="s">
        <v>91</v>
      </c>
      <c r="H15" s="40"/>
      <c r="I15" s="40" t="s">
        <v>128</v>
      </c>
      <c r="J15" s="40"/>
      <c r="K15" s="40"/>
      <c r="L15" s="41"/>
      <c r="M15" s="39" t="s">
        <v>51</v>
      </c>
      <c r="N15" s="40">
        <v>102.32</v>
      </c>
      <c r="O15" s="41">
        <v>150</v>
      </c>
      <c r="P15" s="39" t="s">
        <v>29</v>
      </c>
      <c r="Q15" s="40" t="s">
        <v>17</v>
      </c>
      <c r="R15" s="40" t="s">
        <v>81</v>
      </c>
      <c r="S15" s="41" t="s">
        <v>13</v>
      </c>
      <c r="T15" s="40">
        <v>1</v>
      </c>
      <c r="U15" s="40"/>
      <c r="V15" s="40">
        <f>N15*O15</f>
        <v>15347.999999999998</v>
      </c>
      <c r="W15" s="74">
        <f>100*ABS(N15-L14)/L14</f>
        <v>2.9311187103078788E-2</v>
      </c>
      <c r="X15" s="74"/>
      <c r="Y15" s="74"/>
      <c r="Z15" s="74"/>
      <c r="AA15" s="74"/>
      <c r="AB15" s="74"/>
      <c r="AC15" s="74"/>
    </row>
    <row r="16" spans="1:29" s="9" customFormat="1">
      <c r="A16" s="7" t="s">
        <v>136</v>
      </c>
      <c r="B16" s="7" t="s">
        <v>31</v>
      </c>
      <c r="C16" s="7" t="s">
        <v>55</v>
      </c>
      <c r="D16" s="7" t="s">
        <v>102</v>
      </c>
      <c r="E16" s="7" t="s">
        <v>26</v>
      </c>
      <c r="F16" s="7" t="s">
        <v>124</v>
      </c>
      <c r="G16" s="25" t="s">
        <v>34</v>
      </c>
      <c r="H16" s="26"/>
      <c r="I16" s="26" t="s">
        <v>129</v>
      </c>
      <c r="J16" s="26"/>
      <c r="K16" s="26"/>
      <c r="L16" s="45"/>
      <c r="M16" s="25" t="s">
        <v>74</v>
      </c>
      <c r="N16" s="26">
        <v>102.5</v>
      </c>
      <c r="O16" s="45">
        <v>500</v>
      </c>
      <c r="P16" s="25" t="s">
        <v>29</v>
      </c>
      <c r="Q16" s="26" t="s">
        <v>19</v>
      </c>
      <c r="R16" s="26" t="s">
        <v>76</v>
      </c>
      <c r="S16" s="45" t="s">
        <v>13</v>
      </c>
      <c r="T16" s="26">
        <v>1</v>
      </c>
      <c r="U16" s="26"/>
      <c r="V16" s="69">
        <f>N16*O16</f>
        <v>51250</v>
      </c>
      <c r="W16" s="75">
        <f>100*ABS(N16-L4)/L4</f>
        <v>0.49019607843137253</v>
      </c>
      <c r="X16" s="76"/>
      <c r="Y16" s="76"/>
      <c r="Z16" s="76"/>
      <c r="AA16" s="76"/>
      <c r="AB16" s="76"/>
      <c r="AC16" s="76"/>
    </row>
    <row r="17" spans="1:29" s="9" customFormat="1">
      <c r="A17" s="7" t="s">
        <v>137</v>
      </c>
      <c r="B17" s="7" t="s">
        <v>31</v>
      </c>
      <c r="C17" s="7" t="s">
        <v>155</v>
      </c>
      <c r="D17" s="7" t="s">
        <v>102</v>
      </c>
      <c r="E17" s="7" t="s">
        <v>26</v>
      </c>
      <c r="F17" s="7" t="s">
        <v>124</v>
      </c>
      <c r="G17" s="25" t="s">
        <v>34</v>
      </c>
      <c r="H17" s="26"/>
      <c r="I17" s="26" t="s">
        <v>128</v>
      </c>
      <c r="J17" s="26"/>
      <c r="K17" s="26"/>
      <c r="L17" s="45"/>
      <c r="M17" s="25" t="s">
        <v>75</v>
      </c>
      <c r="N17" s="26">
        <v>102.45</v>
      </c>
      <c r="O17" s="45">
        <v>500</v>
      </c>
      <c r="P17" s="25" t="s">
        <v>29</v>
      </c>
      <c r="Q17" s="26" t="s">
        <v>19</v>
      </c>
      <c r="R17" s="26" t="s">
        <v>76</v>
      </c>
      <c r="S17" s="45" t="s">
        <v>13</v>
      </c>
      <c r="T17" s="26">
        <v>1</v>
      </c>
      <c r="U17" s="26"/>
      <c r="V17" s="69">
        <f>N17*O17</f>
        <v>51225</v>
      </c>
      <c r="W17" s="75">
        <f>100*ABS(N17-L4)/L4</f>
        <v>0.44117647058823806</v>
      </c>
      <c r="X17" s="76"/>
      <c r="Y17" s="76"/>
      <c r="Z17" s="86">
        <f>100*ABS($N$16-N17)/N17</f>
        <v>4.8804294777937685E-2</v>
      </c>
      <c r="AA17" s="76"/>
      <c r="AB17" s="87">
        <f>100*ABS($N$16-MAX(N$16:N17))/MAX(N$16:N17)</f>
        <v>0</v>
      </c>
      <c r="AC17" s="76"/>
    </row>
    <row r="18" spans="1:29" s="17" customFormat="1">
      <c r="A18" s="17" t="s">
        <v>135</v>
      </c>
      <c r="B18" s="17" t="s">
        <v>31</v>
      </c>
      <c r="C18" s="17" t="s">
        <v>156</v>
      </c>
      <c r="D18" s="17" t="s">
        <v>102</v>
      </c>
      <c r="E18" s="17" t="s">
        <v>14</v>
      </c>
      <c r="F18" s="17" t="s">
        <v>126</v>
      </c>
      <c r="G18" s="42" t="s">
        <v>92</v>
      </c>
      <c r="H18" s="43" t="s">
        <v>32</v>
      </c>
      <c r="I18" s="43" t="s">
        <v>127</v>
      </c>
      <c r="J18" s="43">
        <v>5000</v>
      </c>
      <c r="K18" s="43">
        <v>102.5</v>
      </c>
      <c r="L18" s="44">
        <v>101</v>
      </c>
      <c r="M18" s="42"/>
      <c r="N18" s="43"/>
      <c r="O18" s="44"/>
      <c r="P18" s="42" t="s">
        <v>29</v>
      </c>
      <c r="Q18" s="43" t="s">
        <v>89</v>
      </c>
      <c r="R18" s="43" t="s">
        <v>81</v>
      </c>
      <c r="S18" s="44" t="s">
        <v>101</v>
      </c>
      <c r="T18" s="43">
        <v>1</v>
      </c>
      <c r="U18" s="43">
        <v>2</v>
      </c>
      <c r="V18" s="43"/>
      <c r="W18" s="77"/>
      <c r="X18" s="77"/>
      <c r="Y18" s="77"/>
      <c r="Z18" s="87"/>
      <c r="AA18" s="77"/>
      <c r="AB18" s="87"/>
      <c r="AC18" s="77"/>
    </row>
    <row r="19" spans="1:29" s="11" customFormat="1">
      <c r="A19" s="11" t="s">
        <v>134</v>
      </c>
      <c r="B19" s="11" t="s">
        <v>31</v>
      </c>
      <c r="C19" s="11" t="s">
        <v>59</v>
      </c>
      <c r="D19" s="11" t="s">
        <v>102</v>
      </c>
      <c r="E19" s="11" t="s">
        <v>26</v>
      </c>
      <c r="F19" s="11" t="s">
        <v>126</v>
      </c>
      <c r="G19" s="27" t="s">
        <v>54</v>
      </c>
      <c r="H19" s="28" t="s">
        <v>32</v>
      </c>
      <c r="I19" s="28" t="s">
        <v>127</v>
      </c>
      <c r="J19" s="28">
        <v>200</v>
      </c>
      <c r="K19" s="28">
        <v>102.25</v>
      </c>
      <c r="L19" s="29">
        <v>102.75</v>
      </c>
      <c r="M19" s="27"/>
      <c r="N19" s="28"/>
      <c r="O19" s="29"/>
      <c r="P19" s="27" t="s">
        <v>103</v>
      </c>
      <c r="Q19" s="28" t="s">
        <v>89</v>
      </c>
      <c r="R19" s="28" t="s">
        <v>82</v>
      </c>
      <c r="S19" s="29" t="s">
        <v>101</v>
      </c>
      <c r="T19" s="28">
        <v>1</v>
      </c>
      <c r="U19" s="28"/>
      <c r="V19" s="28"/>
      <c r="W19" s="78"/>
      <c r="X19" s="78"/>
      <c r="Y19" s="78"/>
      <c r="Z19" s="88"/>
      <c r="AA19" s="78"/>
      <c r="AB19" s="88"/>
      <c r="AC19" s="78"/>
    </row>
    <row r="20" spans="1:29" s="11" customFormat="1">
      <c r="A20" s="11" t="s">
        <v>138</v>
      </c>
      <c r="B20" s="11" t="s">
        <v>31</v>
      </c>
      <c r="C20" s="11" t="s">
        <v>63</v>
      </c>
      <c r="D20" s="11" t="s">
        <v>102</v>
      </c>
      <c r="E20" s="11" t="s">
        <v>26</v>
      </c>
      <c r="F20" s="11" t="s">
        <v>124</v>
      </c>
      <c r="G20" s="27" t="s">
        <v>54</v>
      </c>
      <c r="H20" s="28"/>
      <c r="I20" s="28" t="s">
        <v>128</v>
      </c>
      <c r="J20" s="28"/>
      <c r="K20" s="28"/>
      <c r="L20" s="29"/>
      <c r="M20" s="27" t="s">
        <v>61</v>
      </c>
      <c r="N20" s="28">
        <v>102.75</v>
      </c>
      <c r="O20" s="29">
        <v>200</v>
      </c>
      <c r="P20" s="27" t="s">
        <v>103</v>
      </c>
      <c r="Q20" s="28" t="s">
        <v>89</v>
      </c>
      <c r="R20" s="28" t="s">
        <v>82</v>
      </c>
      <c r="S20" s="29" t="s">
        <v>101</v>
      </c>
      <c r="T20" s="28">
        <v>1</v>
      </c>
      <c r="U20" s="28"/>
      <c r="V20" s="28">
        <f>N20*O20</f>
        <v>20550</v>
      </c>
      <c r="W20" s="78">
        <f>100*ABS(N20-L19)/L19</f>
        <v>0</v>
      </c>
      <c r="X20" s="78"/>
      <c r="Y20" s="78"/>
      <c r="Z20" s="88">
        <f>100*ABS($N$16-N20)/N20</f>
        <v>0.24330900243309003</v>
      </c>
      <c r="AA20" s="90">
        <f>100*ABS($N$17-N20)/N20</f>
        <v>0.29197080291970529</v>
      </c>
      <c r="AB20" s="88">
        <f>100*ABS($N$16-MAX(N$16:N20))/MAX(N$16:N20)</f>
        <v>0.24330900243309003</v>
      </c>
      <c r="AC20" s="90">
        <f>100*ABS($N$17-MAX(N$17:N20))/MAX(N$17:N20)</f>
        <v>0.29197080291970529</v>
      </c>
    </row>
    <row r="21" spans="1:29" s="12" customFormat="1">
      <c r="A21" s="12" t="s">
        <v>134</v>
      </c>
      <c r="B21" s="12" t="s">
        <v>31</v>
      </c>
      <c r="C21" s="12" t="s">
        <v>64</v>
      </c>
      <c r="D21" s="12" t="s">
        <v>102</v>
      </c>
      <c r="E21" s="12" t="s">
        <v>14</v>
      </c>
      <c r="F21" s="12" t="s">
        <v>126</v>
      </c>
      <c r="G21" s="30" t="s">
        <v>60</v>
      </c>
      <c r="H21" s="31" t="s">
        <v>32</v>
      </c>
      <c r="I21" s="31" t="s">
        <v>127</v>
      </c>
      <c r="J21" s="31">
        <v>300</v>
      </c>
      <c r="K21" s="31">
        <v>102</v>
      </c>
      <c r="L21" s="32">
        <v>101.75</v>
      </c>
      <c r="M21" s="30"/>
      <c r="N21" s="31"/>
      <c r="O21" s="32"/>
      <c r="P21" s="30" t="s">
        <v>104</v>
      </c>
      <c r="Q21" s="31" t="s">
        <v>89</v>
      </c>
      <c r="R21" s="31" t="s">
        <v>84</v>
      </c>
      <c r="S21" s="32" t="s">
        <v>101</v>
      </c>
      <c r="T21" s="31">
        <v>1</v>
      </c>
      <c r="U21" s="31">
        <v>2</v>
      </c>
      <c r="V21" s="31"/>
      <c r="W21" s="79"/>
      <c r="X21" s="79"/>
      <c r="Y21" s="79"/>
      <c r="Z21" s="88"/>
      <c r="AA21" s="90"/>
      <c r="AB21" s="88"/>
      <c r="AC21" s="90"/>
    </row>
    <row r="22" spans="1:29" s="12" customFormat="1">
      <c r="A22" s="12" t="s">
        <v>138</v>
      </c>
      <c r="B22" s="12" t="s">
        <v>31</v>
      </c>
      <c r="C22" s="12" t="s">
        <v>65</v>
      </c>
      <c r="D22" s="12" t="s">
        <v>102</v>
      </c>
      <c r="E22" s="12" t="s">
        <v>14</v>
      </c>
      <c r="F22" s="12" t="s">
        <v>124</v>
      </c>
      <c r="G22" s="30" t="s">
        <v>60</v>
      </c>
      <c r="H22" s="31"/>
      <c r="I22" s="31" t="s">
        <v>128</v>
      </c>
      <c r="J22" s="31"/>
      <c r="K22" s="31"/>
      <c r="L22" s="32"/>
      <c r="M22" s="30" t="s">
        <v>62</v>
      </c>
      <c r="N22" s="31">
        <v>101.8</v>
      </c>
      <c r="O22" s="32">
        <v>300</v>
      </c>
      <c r="P22" s="30" t="s">
        <v>104</v>
      </c>
      <c r="Q22" s="31" t="s">
        <v>89</v>
      </c>
      <c r="R22" s="31" t="s">
        <v>84</v>
      </c>
      <c r="S22" s="32" t="s">
        <v>101</v>
      </c>
      <c r="T22" s="31">
        <v>1</v>
      </c>
      <c r="U22" s="31">
        <v>2</v>
      </c>
      <c r="V22" s="31">
        <f>N22*O22</f>
        <v>30540</v>
      </c>
      <c r="W22" s="79">
        <f>100*ABS(N22-L21)/L21</f>
        <v>4.9140049140046348E-2</v>
      </c>
      <c r="X22" s="79"/>
      <c r="Y22" s="79"/>
      <c r="Z22" s="88">
        <f>100*ABS($N$16-N22)/N22</f>
        <v>0.6876227897838928</v>
      </c>
      <c r="AA22" s="90">
        <f>100*ABS($N$17-N22)/N22</f>
        <v>0.63850687622790347</v>
      </c>
      <c r="AB22" s="88">
        <f>100*ABS($N$16-MAX(N$16:N22))/MAX(N$16:N22)</f>
        <v>0.24330900243309003</v>
      </c>
      <c r="AC22" s="90">
        <f>100*ABS($N$17-MAX(N$17:N22))/MAX(N$17:N22)</f>
        <v>0.29197080291970529</v>
      </c>
    </row>
    <row r="23" spans="1:29" s="13" customFormat="1">
      <c r="A23" s="13" t="s">
        <v>134</v>
      </c>
      <c r="B23" s="13" t="s">
        <v>31</v>
      </c>
      <c r="C23" s="13" t="s">
        <v>68</v>
      </c>
      <c r="D23" s="13" t="s">
        <v>102</v>
      </c>
      <c r="E23" s="13" t="s">
        <v>14</v>
      </c>
      <c r="F23" s="13" t="s">
        <v>126</v>
      </c>
      <c r="G23" s="33" t="s">
        <v>66</v>
      </c>
      <c r="H23" s="34" t="s">
        <v>32</v>
      </c>
      <c r="I23" s="34" t="s">
        <v>127</v>
      </c>
      <c r="J23" s="34">
        <v>2000</v>
      </c>
      <c r="K23" s="34">
        <v>101.8</v>
      </c>
      <c r="L23" s="35">
        <v>101.5</v>
      </c>
      <c r="M23" s="33"/>
      <c r="N23" s="34"/>
      <c r="O23" s="35"/>
      <c r="P23" s="33" t="s">
        <v>105</v>
      </c>
      <c r="Q23" s="34" t="s">
        <v>89</v>
      </c>
      <c r="R23" s="34" t="s">
        <v>85</v>
      </c>
      <c r="S23" s="35" t="s">
        <v>101</v>
      </c>
      <c r="T23" s="34">
        <v>1</v>
      </c>
      <c r="U23" s="34">
        <v>2</v>
      </c>
      <c r="V23" s="34"/>
      <c r="W23" s="71"/>
      <c r="X23" s="71"/>
      <c r="Y23" s="71"/>
      <c r="Z23" s="88"/>
      <c r="AA23" s="90"/>
      <c r="AB23" s="88"/>
      <c r="AC23" s="90"/>
    </row>
    <row r="24" spans="1:29" s="13" customFormat="1">
      <c r="A24" s="13" t="s">
        <v>138</v>
      </c>
      <c r="B24" s="13" t="s">
        <v>31</v>
      </c>
      <c r="C24" s="13" t="s">
        <v>69</v>
      </c>
      <c r="D24" s="13" t="s">
        <v>102</v>
      </c>
      <c r="E24" s="13" t="s">
        <v>14</v>
      </c>
      <c r="F24" s="13" t="s">
        <v>124</v>
      </c>
      <c r="G24" s="33" t="s">
        <v>66</v>
      </c>
      <c r="H24" s="34"/>
      <c r="I24" s="34" t="s">
        <v>128</v>
      </c>
      <c r="J24" s="34"/>
      <c r="K24" s="34"/>
      <c r="L24" s="35"/>
      <c r="M24" s="33" t="s">
        <v>67</v>
      </c>
      <c r="N24" s="34">
        <v>101.6</v>
      </c>
      <c r="O24" s="35">
        <v>2000</v>
      </c>
      <c r="P24" s="33" t="s">
        <v>105</v>
      </c>
      <c r="Q24" s="34" t="s">
        <v>89</v>
      </c>
      <c r="R24" s="34" t="s">
        <v>85</v>
      </c>
      <c r="S24" s="35" t="s">
        <v>101</v>
      </c>
      <c r="T24" s="34">
        <v>1</v>
      </c>
      <c r="U24" s="34">
        <v>2</v>
      </c>
      <c r="V24" s="34">
        <f>N24*O24</f>
        <v>203200</v>
      </c>
      <c r="W24" s="71">
        <f>100*ABS(N24-L23)/L23</f>
        <v>9.8522167487679127E-2</v>
      </c>
      <c r="X24" s="71"/>
      <c r="Y24" s="71"/>
      <c r="Z24" s="88">
        <f>100*ABS($N$16-N24)/N24</f>
        <v>0.88582677165354895</v>
      </c>
      <c r="AA24" s="90">
        <f>100*ABS($N$17-N24)/N24</f>
        <v>0.83661417322835485</v>
      </c>
      <c r="AB24" s="88">
        <f>100*ABS($N$16-MAX(N$16:N24))/MAX(N$16:N24)</f>
        <v>0.24330900243309003</v>
      </c>
      <c r="AC24" s="90">
        <f>100*ABS($N$17-MAX(N$17:N24))/MAX(N$17:N24)</f>
        <v>0.29197080291970529</v>
      </c>
    </row>
    <row r="25" spans="1:29" s="14" customFormat="1">
      <c r="A25" s="14" t="s">
        <v>134</v>
      </c>
      <c r="B25" s="14" t="s">
        <v>31</v>
      </c>
      <c r="C25" s="14" t="s">
        <v>28</v>
      </c>
      <c r="D25" s="14" t="s">
        <v>102</v>
      </c>
      <c r="E25" s="14" t="s">
        <v>14</v>
      </c>
      <c r="F25" s="14" t="s">
        <v>126</v>
      </c>
      <c r="G25" s="47" t="s">
        <v>33</v>
      </c>
      <c r="H25" s="48" t="s">
        <v>32</v>
      </c>
      <c r="I25" s="48" t="s">
        <v>127</v>
      </c>
      <c r="J25" s="48">
        <v>500</v>
      </c>
      <c r="K25" s="48">
        <v>101.5</v>
      </c>
      <c r="L25" s="49">
        <v>101.2</v>
      </c>
      <c r="M25" s="47"/>
      <c r="N25" s="48"/>
      <c r="O25" s="49"/>
      <c r="P25" s="47" t="s">
        <v>106</v>
      </c>
      <c r="Q25" s="48" t="s">
        <v>89</v>
      </c>
      <c r="R25" s="48" t="s">
        <v>86</v>
      </c>
      <c r="S25" s="49" t="s">
        <v>101</v>
      </c>
      <c r="T25" s="48">
        <v>1</v>
      </c>
      <c r="U25" s="48">
        <v>2</v>
      </c>
      <c r="V25" s="48"/>
      <c r="W25" s="80"/>
      <c r="X25" s="80"/>
      <c r="Y25" s="80"/>
      <c r="Z25" s="88"/>
      <c r="AA25" s="90"/>
      <c r="AB25" s="88"/>
      <c r="AC25" s="90"/>
    </row>
    <row r="26" spans="1:29" s="14" customFormat="1">
      <c r="A26" s="14" t="s">
        <v>138</v>
      </c>
      <c r="B26" s="14" t="s">
        <v>31</v>
      </c>
      <c r="C26" s="14" t="s">
        <v>70</v>
      </c>
      <c r="D26" s="14" t="s">
        <v>102</v>
      </c>
      <c r="E26" s="14" t="s">
        <v>14</v>
      </c>
      <c r="F26" s="14" t="s">
        <v>124</v>
      </c>
      <c r="G26" s="47" t="s">
        <v>33</v>
      </c>
      <c r="H26" s="48"/>
      <c r="I26" s="48" t="s">
        <v>128</v>
      </c>
      <c r="J26" s="48"/>
      <c r="K26" s="48"/>
      <c r="L26" s="49"/>
      <c r="M26" s="47" t="s">
        <v>30</v>
      </c>
      <c r="N26" s="48">
        <v>101.25</v>
      </c>
      <c r="O26" s="49">
        <v>500</v>
      </c>
      <c r="P26" s="47" t="s">
        <v>106</v>
      </c>
      <c r="Q26" s="48" t="s">
        <v>89</v>
      </c>
      <c r="R26" s="48" t="s">
        <v>86</v>
      </c>
      <c r="S26" s="49" t="s">
        <v>101</v>
      </c>
      <c r="T26" s="48">
        <v>1</v>
      </c>
      <c r="U26" s="48">
        <v>2</v>
      </c>
      <c r="V26" s="48">
        <f>N26*O26</f>
        <v>50625</v>
      </c>
      <c r="W26" s="80">
        <f>100*ABS(N26-L25)/L25</f>
        <v>4.9407114624503118E-2</v>
      </c>
      <c r="X26" s="80"/>
      <c r="Y26" s="80"/>
      <c r="Z26" s="88">
        <f>100*ABS($N$16-N26)/N26</f>
        <v>1.2345679012345678</v>
      </c>
      <c r="AA26" s="90">
        <f>100*ABS($N$17-N26)/N26</f>
        <v>1.185185185185188</v>
      </c>
      <c r="AB26" s="88">
        <f>100*ABS($N$16-MAX(N$16:N26))/MAX(N$16:N26)</f>
        <v>0.24330900243309003</v>
      </c>
      <c r="AC26" s="90">
        <f>100*ABS($N$17-MAX(N$17:N26))/MAX(N$17:N26)</f>
        <v>0.29197080291970529</v>
      </c>
    </row>
    <row r="27" spans="1:29" s="18" customFormat="1">
      <c r="A27" s="51" t="s">
        <v>134</v>
      </c>
      <c r="B27" s="51" t="s">
        <v>31</v>
      </c>
      <c r="C27" s="51" t="s">
        <v>72</v>
      </c>
      <c r="D27" s="51" t="s">
        <v>102</v>
      </c>
      <c r="E27" s="51" t="s">
        <v>14</v>
      </c>
      <c r="F27" s="51" t="s">
        <v>126</v>
      </c>
      <c r="G27" s="52" t="s">
        <v>71</v>
      </c>
      <c r="H27" s="53" t="s">
        <v>32</v>
      </c>
      <c r="I27" s="53" t="s">
        <v>127</v>
      </c>
      <c r="J27" s="53">
        <v>2500</v>
      </c>
      <c r="K27" s="53">
        <v>101.25</v>
      </c>
      <c r="L27" s="54">
        <v>101</v>
      </c>
      <c r="M27" s="52"/>
      <c r="N27" s="53"/>
      <c r="O27" s="54"/>
      <c r="P27" s="52" t="s">
        <v>29</v>
      </c>
      <c r="Q27" s="53" t="s">
        <v>89</v>
      </c>
      <c r="R27" s="53" t="s">
        <v>88</v>
      </c>
      <c r="S27" s="54" t="s">
        <v>101</v>
      </c>
      <c r="T27" s="53">
        <v>1</v>
      </c>
      <c r="U27" s="53">
        <v>2</v>
      </c>
      <c r="V27" s="53"/>
      <c r="W27" s="81"/>
      <c r="X27" s="81"/>
      <c r="Y27" s="81"/>
      <c r="Z27" s="86"/>
      <c r="AA27" s="91"/>
      <c r="AB27" s="86"/>
      <c r="AC27" s="91"/>
    </row>
    <row r="28" spans="1:29" s="18" customFormat="1">
      <c r="A28" s="55" t="s">
        <v>146</v>
      </c>
      <c r="B28" s="55" t="s">
        <v>31</v>
      </c>
      <c r="C28" s="55" t="s">
        <v>73</v>
      </c>
      <c r="D28" s="55" t="s">
        <v>102</v>
      </c>
      <c r="E28" s="55" t="s">
        <v>14</v>
      </c>
      <c r="F28" s="55" t="s">
        <v>124</v>
      </c>
      <c r="G28" s="56" t="s">
        <v>71</v>
      </c>
      <c r="H28" s="57"/>
      <c r="I28" s="57" t="s">
        <v>128</v>
      </c>
      <c r="J28" s="57"/>
      <c r="K28" s="57"/>
      <c r="L28" s="58"/>
      <c r="M28" s="56" t="s">
        <v>87</v>
      </c>
      <c r="N28" s="57">
        <v>101</v>
      </c>
      <c r="O28" s="58">
        <v>100</v>
      </c>
      <c r="P28" s="56" t="s">
        <v>29</v>
      </c>
      <c r="Q28" s="57" t="s">
        <v>89</v>
      </c>
      <c r="R28" s="57" t="s">
        <v>88</v>
      </c>
      <c r="S28" s="58" t="s">
        <v>101</v>
      </c>
      <c r="T28" s="57">
        <v>1</v>
      </c>
      <c r="U28" s="57">
        <v>2</v>
      </c>
      <c r="V28" s="53">
        <f>N28*O28</f>
        <v>10100</v>
      </c>
      <c r="W28" s="81">
        <f>100*ABS(N28-L27)/L27</f>
        <v>0</v>
      </c>
      <c r="X28" s="82">
        <f t="array" ref="X28">MIN(J4,SUM(O6:O16))*(N16-SUM(N6:N16*O6:O16)/SUM(O6:O16))</f>
        <v>1225.5339805825258</v>
      </c>
      <c r="Y28" s="82">
        <f t="array" ref="Y28">MIN(J4,SUM(O6:O17))*(N17-SUM(N6:N17*O6:O17)/SUM(O6:O17))</f>
        <v>984.39024390243901</v>
      </c>
      <c r="Z28" s="89">
        <f>100*ABS($N$16-N28)/N28</f>
        <v>1.4851485148514851</v>
      </c>
      <c r="AA28" s="92">
        <f>100*ABS($N$17-N28)/N28</f>
        <v>1.4356435643564385</v>
      </c>
      <c r="AB28" s="89">
        <f>100*ABS($N$16-MAX(N$16:N28))/MAX(N$16:N28)</f>
        <v>0.24330900243309003</v>
      </c>
      <c r="AC28" s="92">
        <f>100*ABS($N$17-MAX(N$17:N28))/MAX(N$17:N28)</f>
        <v>0.29197080291970529</v>
      </c>
    </row>
    <row r="29" spans="1:29" s="17" customFormat="1">
      <c r="A29" s="17" t="s">
        <v>139</v>
      </c>
      <c r="B29" s="17" t="s">
        <v>31</v>
      </c>
      <c r="C29" s="17" t="s">
        <v>170</v>
      </c>
      <c r="D29" s="17" t="s">
        <v>102</v>
      </c>
      <c r="E29" s="17" t="s">
        <v>14</v>
      </c>
      <c r="F29" s="17" t="s">
        <v>124</v>
      </c>
      <c r="G29" s="42" t="s">
        <v>92</v>
      </c>
      <c r="H29" s="43"/>
      <c r="I29" s="43" t="s">
        <v>128</v>
      </c>
      <c r="J29" s="43">
        <v>5000</v>
      </c>
      <c r="K29" s="43"/>
      <c r="L29" s="44">
        <v>101</v>
      </c>
      <c r="M29" s="42" t="s">
        <v>93</v>
      </c>
      <c r="N29" s="43">
        <v>100.65</v>
      </c>
      <c r="O29" s="44">
        <v>5000</v>
      </c>
      <c r="P29" s="42" t="s">
        <v>29</v>
      </c>
      <c r="Q29" s="43" t="s">
        <v>89</v>
      </c>
      <c r="R29" s="43" t="s">
        <v>81</v>
      </c>
      <c r="S29" s="44" t="s">
        <v>101</v>
      </c>
      <c r="T29" s="43"/>
      <c r="U29" s="43">
        <v>2</v>
      </c>
      <c r="V29" s="70">
        <f>N29*O29</f>
        <v>503250</v>
      </c>
      <c r="W29" s="83">
        <f>100*ABS(N29-L18)/L18</f>
        <v>0.3465346534653409</v>
      </c>
      <c r="X29" s="77"/>
      <c r="Y29" s="77"/>
      <c r="Z29" s="77"/>
      <c r="AA29" s="77"/>
      <c r="AB29" s="77"/>
      <c r="AC29" s="77"/>
    </row>
    <row r="30" spans="1:29" s="11" customFormat="1">
      <c r="A30" s="11" t="s">
        <v>134</v>
      </c>
      <c r="B30" s="11" t="s">
        <v>31</v>
      </c>
      <c r="C30" s="11" t="s">
        <v>96</v>
      </c>
      <c r="D30" s="11" t="s">
        <v>102</v>
      </c>
      <c r="E30" s="11" t="s">
        <v>14</v>
      </c>
      <c r="F30" s="11" t="s">
        <v>126</v>
      </c>
      <c r="G30" s="27" t="s">
        <v>95</v>
      </c>
      <c r="H30" s="28" t="s">
        <v>32</v>
      </c>
      <c r="I30" s="28" t="s">
        <v>127</v>
      </c>
      <c r="J30" s="28">
        <v>3000</v>
      </c>
      <c r="K30" s="28">
        <v>101.05</v>
      </c>
      <c r="L30" s="29">
        <v>100.35</v>
      </c>
      <c r="M30" s="27"/>
      <c r="N30" s="28"/>
      <c r="O30" s="29"/>
      <c r="P30" s="27" t="s">
        <v>107</v>
      </c>
      <c r="Q30" s="28" t="s">
        <v>89</v>
      </c>
      <c r="R30" s="28" t="s">
        <v>88</v>
      </c>
      <c r="S30" s="29" t="s">
        <v>101</v>
      </c>
      <c r="T30" s="28"/>
      <c r="U30" s="28">
        <v>2</v>
      </c>
      <c r="V30" s="28"/>
      <c r="W30" s="78"/>
      <c r="X30" s="78"/>
      <c r="Y30" s="78"/>
      <c r="Z30" s="78"/>
      <c r="AA30" s="78"/>
      <c r="AB30" s="78"/>
      <c r="AC30" s="78"/>
    </row>
    <row r="31" spans="1:29" s="11" customFormat="1">
      <c r="A31" s="11" t="s">
        <v>140</v>
      </c>
      <c r="B31" s="11" t="s">
        <v>31</v>
      </c>
      <c r="C31" s="11" t="s">
        <v>97</v>
      </c>
      <c r="D31" s="11" t="s">
        <v>102</v>
      </c>
      <c r="E31" s="11" t="s">
        <v>14</v>
      </c>
      <c r="F31" s="11" t="s">
        <v>124</v>
      </c>
      <c r="G31" s="27" t="s">
        <v>95</v>
      </c>
      <c r="H31" s="28"/>
      <c r="I31" s="28" t="s">
        <v>128</v>
      </c>
      <c r="J31" s="28"/>
      <c r="K31" s="28"/>
      <c r="L31" s="29"/>
      <c r="M31" s="27" t="s">
        <v>98</v>
      </c>
      <c r="N31" s="28">
        <v>100.25</v>
      </c>
      <c r="O31" s="29">
        <v>3000</v>
      </c>
      <c r="P31" s="27" t="s">
        <v>107</v>
      </c>
      <c r="Q31" s="28" t="s">
        <v>89</v>
      </c>
      <c r="R31" s="28" t="s">
        <v>88</v>
      </c>
      <c r="S31" s="29" t="s">
        <v>101</v>
      </c>
      <c r="T31" s="28"/>
      <c r="U31" s="28">
        <v>2</v>
      </c>
      <c r="V31" s="28">
        <f>N31*O31</f>
        <v>300750</v>
      </c>
      <c r="W31" s="78">
        <f>100*ABS(N31-L30)/L30</f>
        <v>9.9651220727448253E-2</v>
      </c>
      <c r="X31" s="78">
        <f t="array" ref="X31">MIN(J18,SUM(O21:O29))*(SUM(N21:N29*O21:O29)/SUM(O21:O29)-N29)</f>
        <v>1632.911392405063</v>
      </c>
      <c r="Y31" s="78"/>
      <c r="Z31" s="93">
        <f>100*ABS($N$29-N31)/N31</f>
        <v>0.39900249376559171</v>
      </c>
      <c r="AA31" s="78"/>
      <c r="AB31" s="94">
        <f>100*ABS($N$29-MIN(N$29:N31))/MIN(N$29:N31)</f>
        <v>0.39900249376559171</v>
      </c>
      <c r="AC31" s="78"/>
    </row>
    <row r="32" spans="1:29" s="16" customFormat="1">
      <c r="A32" s="16" t="s">
        <v>134</v>
      </c>
      <c r="B32" s="59" t="s">
        <v>31</v>
      </c>
      <c r="C32" s="59" t="s">
        <v>94</v>
      </c>
      <c r="D32" s="59" t="s">
        <v>102</v>
      </c>
      <c r="E32" s="59" t="s">
        <v>26</v>
      </c>
      <c r="F32" s="59" t="s">
        <v>126</v>
      </c>
      <c r="G32" s="60" t="s">
        <v>99</v>
      </c>
      <c r="H32" s="61" t="s">
        <v>32</v>
      </c>
      <c r="I32" s="61" t="s">
        <v>127</v>
      </c>
      <c r="J32" s="61">
        <v>10000</v>
      </c>
      <c r="K32" s="61">
        <v>100.5</v>
      </c>
      <c r="L32" s="62">
        <v>101.05</v>
      </c>
      <c r="M32" s="60"/>
      <c r="N32" s="61"/>
      <c r="O32" s="62"/>
      <c r="P32" s="60" t="s">
        <v>108</v>
      </c>
      <c r="Q32" s="61" t="s">
        <v>89</v>
      </c>
      <c r="R32" s="61" t="s">
        <v>88</v>
      </c>
      <c r="S32" s="62" t="s">
        <v>101</v>
      </c>
      <c r="T32" s="61"/>
      <c r="U32" s="61">
        <v>2</v>
      </c>
      <c r="V32" s="61"/>
      <c r="W32" s="84"/>
      <c r="X32" s="84"/>
      <c r="Y32" s="84"/>
      <c r="Z32" s="94"/>
      <c r="AA32" s="84"/>
      <c r="AB32" s="94"/>
      <c r="AC32" s="84"/>
    </row>
    <row r="33" spans="1:29" s="16" customFormat="1">
      <c r="A33" s="63" t="s">
        <v>141</v>
      </c>
      <c r="B33" s="63" t="s">
        <v>31</v>
      </c>
      <c r="C33" s="63" t="s">
        <v>100</v>
      </c>
      <c r="D33" s="63" t="s">
        <v>102</v>
      </c>
      <c r="E33" s="63" t="s">
        <v>26</v>
      </c>
      <c r="F33" s="63" t="s">
        <v>124</v>
      </c>
      <c r="G33" s="64" t="s">
        <v>99</v>
      </c>
      <c r="H33" s="65"/>
      <c r="I33" s="65" t="s">
        <v>128</v>
      </c>
      <c r="J33" s="65"/>
      <c r="K33" s="65"/>
      <c r="L33" s="66"/>
      <c r="M33" s="64" t="s">
        <v>169</v>
      </c>
      <c r="N33" s="65">
        <v>101.25</v>
      </c>
      <c r="O33" s="66">
        <v>10000</v>
      </c>
      <c r="P33" s="64" t="s">
        <v>108</v>
      </c>
      <c r="Q33" s="65" t="s">
        <v>89</v>
      </c>
      <c r="R33" s="65" t="s">
        <v>88</v>
      </c>
      <c r="S33" s="66" t="s">
        <v>101</v>
      </c>
      <c r="T33" s="68"/>
      <c r="U33" s="68">
        <v>2</v>
      </c>
      <c r="V33" s="61">
        <f>N33*O33</f>
        <v>1012500</v>
      </c>
      <c r="W33" s="84">
        <f>100*ABS(N33-L32)/L32</f>
        <v>0.19792182088075491</v>
      </c>
      <c r="X33" s="85">
        <f t="array" ref="X33">MIN(J18,SUM(O21:O29))*(SUM(N21:N29*O21:O29)/SUM(O21:O29)-N29)</f>
        <v>1632.911392405063</v>
      </c>
      <c r="Y33" s="85"/>
      <c r="Z33" s="95">
        <f>100*ABS($N$29-N33)/N33</f>
        <v>0.59259259259258701</v>
      </c>
      <c r="AA33" s="85"/>
      <c r="AB33" s="95">
        <f>100*ABS($N$29-MIN(N$29:N33))/MIN(N$29:N33)</f>
        <v>0.39900249376559171</v>
      </c>
      <c r="AC33" s="85"/>
    </row>
    <row r="35" spans="1:29">
      <c r="B35" s="96" t="s">
        <v>143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8"/>
    </row>
    <row r="36" spans="1:29">
      <c r="B36" s="99" t="s">
        <v>144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1"/>
    </row>
    <row r="37" spans="1:29">
      <c r="B37" s="102" t="s">
        <v>145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3" t="s">
        <v>147</v>
      </c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1"/>
    </row>
    <row r="38" spans="1:29">
      <c r="B38" s="99" t="s">
        <v>173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 t="s">
        <v>168</v>
      </c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1"/>
    </row>
    <row r="39" spans="1:29">
      <c r="B39" s="99" t="s">
        <v>157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 t="s">
        <v>148</v>
      </c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1"/>
    </row>
    <row r="40" spans="1:29">
      <c r="B40" s="99" t="s">
        <v>166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 t="s">
        <v>149</v>
      </c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1"/>
    </row>
    <row r="41" spans="1:29">
      <c r="B41" s="99" t="s">
        <v>171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 t="s">
        <v>150</v>
      </c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1"/>
    </row>
    <row r="42" spans="1:29">
      <c r="B42" s="99" t="s">
        <v>167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 t="s">
        <v>151</v>
      </c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1"/>
    </row>
    <row r="43" spans="1:29">
      <c r="B43" s="99" t="s">
        <v>172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 t="s">
        <v>152</v>
      </c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1"/>
    </row>
    <row r="44" spans="1:29"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1"/>
    </row>
    <row r="45" spans="1:29">
      <c r="B45" s="99" t="s">
        <v>164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 t="s">
        <v>165</v>
      </c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1"/>
    </row>
    <row r="46" spans="1:29">
      <c r="B46" s="104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6"/>
    </row>
  </sheetData>
  <autoFilter ref="A2:AC33"/>
  <mergeCells count="3">
    <mergeCell ref="M1:O1"/>
    <mergeCell ref="G1:L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A4" sqref="A4"/>
    </sheetView>
  </sheetViews>
  <sheetFormatPr defaultColWidth="8.85546875" defaultRowHeight="15"/>
  <cols>
    <col min="1" max="1" width="11" style="1" customWidth="1"/>
    <col min="2" max="2" width="8.28515625" style="1" bestFit="1" customWidth="1"/>
    <col min="3" max="3" width="8.28515625" style="1" customWidth="1"/>
    <col min="4" max="4" width="14.42578125" style="1" bestFit="1" customWidth="1"/>
    <col min="5" max="5" width="24.42578125" style="1" bestFit="1" customWidth="1"/>
    <col min="6" max="6" width="26.85546875" style="1" bestFit="1" customWidth="1"/>
    <col min="7" max="7" width="58.85546875" style="1" bestFit="1" customWidth="1"/>
    <col min="8" max="8" width="16.42578125" style="1" bestFit="1" customWidth="1"/>
    <col min="9" max="9" width="34.5703125" style="1" bestFit="1" customWidth="1"/>
    <col min="10" max="10" width="12.140625" style="1" bestFit="1" customWidth="1"/>
    <col min="11" max="11" width="9.7109375" style="1" bestFit="1" customWidth="1"/>
    <col min="12" max="16384" width="8.85546875" style="1"/>
  </cols>
  <sheetData>
    <row r="1" spans="1:11" ht="30">
      <c r="A1" s="108" t="s">
        <v>4</v>
      </c>
      <c r="B1" s="108" t="s">
        <v>5</v>
      </c>
      <c r="C1" s="108" t="s">
        <v>210</v>
      </c>
      <c r="D1" s="108" t="s">
        <v>6</v>
      </c>
      <c r="E1" s="108" t="s">
        <v>0</v>
      </c>
      <c r="F1" s="108" t="s">
        <v>7</v>
      </c>
      <c r="G1" s="108" t="s">
        <v>8</v>
      </c>
      <c r="H1" s="108" t="s">
        <v>1</v>
      </c>
      <c r="I1" s="108" t="s">
        <v>9</v>
      </c>
      <c r="J1" s="109" t="s">
        <v>2</v>
      </c>
      <c r="K1" s="110" t="s">
        <v>3</v>
      </c>
    </row>
    <row r="2" spans="1:11" ht="60">
      <c r="A2" s="2">
        <v>1</v>
      </c>
      <c r="B2" s="2" t="s">
        <v>174</v>
      </c>
      <c r="C2" s="2"/>
      <c r="D2" s="3" t="s">
        <v>21</v>
      </c>
      <c r="E2" s="3" t="s">
        <v>194</v>
      </c>
      <c r="F2" s="3" t="s">
        <v>195</v>
      </c>
      <c r="G2" s="3" t="s">
        <v>196</v>
      </c>
      <c r="H2" s="3" t="s">
        <v>197</v>
      </c>
      <c r="I2" s="3" t="s">
        <v>22</v>
      </c>
      <c r="J2" s="6"/>
      <c r="K2" s="110"/>
    </row>
    <row r="3" spans="1:11" ht="45">
      <c r="A3" s="2">
        <v>2</v>
      </c>
      <c r="B3" s="2" t="s">
        <v>174</v>
      </c>
      <c r="C3" s="2"/>
      <c r="D3" s="3" t="s">
        <v>198</v>
      </c>
      <c r="E3" s="3" t="s">
        <v>211</v>
      </c>
      <c r="F3" s="3" t="s">
        <v>199</v>
      </c>
      <c r="G3" s="111" t="s">
        <v>212</v>
      </c>
      <c r="H3" s="3" t="s">
        <v>200</v>
      </c>
      <c r="I3" s="3" t="s">
        <v>22</v>
      </c>
      <c r="J3" s="6"/>
      <c r="K3" s="110"/>
    </row>
    <row r="4" spans="1:11" ht="135">
      <c r="A4" s="2">
        <v>3</v>
      </c>
      <c r="B4" s="2" t="s">
        <v>174</v>
      </c>
      <c r="C4" s="2"/>
      <c r="D4" s="3" t="s">
        <v>201</v>
      </c>
      <c r="E4" s="3" t="s">
        <v>202</v>
      </c>
      <c r="F4" s="3" t="s">
        <v>203</v>
      </c>
      <c r="G4" s="111" t="s">
        <v>226</v>
      </c>
      <c r="H4" s="3" t="s">
        <v>204</v>
      </c>
      <c r="I4" s="3" t="s">
        <v>22</v>
      </c>
      <c r="J4" s="6"/>
      <c r="K4" s="110"/>
    </row>
    <row r="5" spans="1:11" ht="75">
      <c r="A5" s="6">
        <v>4</v>
      </c>
      <c r="B5" s="2" t="s">
        <v>174</v>
      </c>
      <c r="C5" s="2"/>
      <c r="D5" s="3" t="s">
        <v>205</v>
      </c>
      <c r="E5" s="3" t="s">
        <v>206</v>
      </c>
      <c r="F5" s="3" t="s">
        <v>207</v>
      </c>
      <c r="G5" s="111" t="s">
        <v>208</v>
      </c>
      <c r="H5" s="3" t="s">
        <v>209</v>
      </c>
      <c r="I5" s="3" t="s">
        <v>22</v>
      </c>
      <c r="J5" s="6"/>
      <c r="K5" s="2"/>
    </row>
    <row r="6" spans="1:11" ht="90">
      <c r="A6" s="2">
        <v>5</v>
      </c>
      <c r="B6" s="2" t="s">
        <v>174</v>
      </c>
      <c r="C6" s="2"/>
      <c r="D6" s="2" t="s">
        <v>23</v>
      </c>
      <c r="E6" s="2" t="s">
        <v>23</v>
      </c>
      <c r="F6" s="2" t="s">
        <v>175</v>
      </c>
      <c r="G6" s="3" t="s">
        <v>216</v>
      </c>
      <c r="H6" s="112" t="s">
        <v>213</v>
      </c>
      <c r="I6" s="3" t="s">
        <v>22</v>
      </c>
      <c r="J6" s="6"/>
      <c r="K6" s="2"/>
    </row>
    <row r="7" spans="1:11" s="4" customFormat="1" ht="90">
      <c r="A7" s="2">
        <v>6</v>
      </c>
      <c r="B7" s="2" t="s">
        <v>174</v>
      </c>
      <c r="C7" s="2"/>
      <c r="D7" s="2" t="s">
        <v>24</v>
      </c>
      <c r="E7" s="2" t="s">
        <v>25</v>
      </c>
      <c r="F7" s="2" t="s">
        <v>177</v>
      </c>
      <c r="G7" s="3" t="s">
        <v>217</v>
      </c>
      <c r="H7" s="107" t="s">
        <v>215</v>
      </c>
      <c r="I7" s="3" t="s">
        <v>22</v>
      </c>
      <c r="J7" s="6"/>
      <c r="K7" s="2"/>
    </row>
    <row r="8" spans="1:11" s="4" customFormat="1" ht="90">
      <c r="A8" s="2">
        <v>7</v>
      </c>
      <c r="B8" s="2" t="s">
        <v>174</v>
      </c>
      <c r="C8" s="2"/>
      <c r="D8" s="2" t="s">
        <v>24</v>
      </c>
      <c r="E8" s="2" t="s">
        <v>176</v>
      </c>
      <c r="F8" s="2" t="s">
        <v>178</v>
      </c>
      <c r="G8" s="3" t="s">
        <v>218</v>
      </c>
      <c r="H8" s="107" t="s">
        <v>215</v>
      </c>
      <c r="I8" s="2" t="s">
        <v>22</v>
      </c>
      <c r="J8" s="6"/>
      <c r="K8" s="110"/>
    </row>
    <row r="9" spans="1:11" s="4" customFormat="1" ht="90">
      <c r="A9" s="2">
        <v>8</v>
      </c>
      <c r="B9" s="2" t="s">
        <v>174</v>
      </c>
      <c r="C9" s="2"/>
      <c r="D9" s="2" t="s">
        <v>24</v>
      </c>
      <c r="E9" s="2" t="s">
        <v>179</v>
      </c>
      <c r="F9" s="2" t="s">
        <v>180</v>
      </c>
      <c r="G9" s="3" t="s">
        <v>219</v>
      </c>
      <c r="H9" s="107" t="s">
        <v>215</v>
      </c>
      <c r="I9" s="3" t="s">
        <v>22</v>
      </c>
      <c r="J9" s="6"/>
      <c r="K9" s="2"/>
    </row>
    <row r="10" spans="1:11" s="4" customFormat="1" ht="90">
      <c r="A10" s="2">
        <v>9</v>
      </c>
      <c r="B10" s="2" t="s">
        <v>174</v>
      </c>
      <c r="C10" s="2"/>
      <c r="D10" s="2" t="s">
        <v>24</v>
      </c>
      <c r="E10" s="2" t="s">
        <v>187</v>
      </c>
      <c r="F10" s="2" t="s">
        <v>188</v>
      </c>
      <c r="G10" s="3" t="s">
        <v>220</v>
      </c>
      <c r="H10" s="107" t="s">
        <v>215</v>
      </c>
      <c r="I10" s="3" t="s">
        <v>22</v>
      </c>
      <c r="J10" s="6"/>
      <c r="K10" s="2"/>
    </row>
    <row r="11" spans="1:11" s="4" customFormat="1" ht="90">
      <c r="A11" s="2">
        <v>10</v>
      </c>
      <c r="B11" s="2" t="s">
        <v>174</v>
      </c>
      <c r="C11" s="2"/>
      <c r="D11" s="2" t="s">
        <v>24</v>
      </c>
      <c r="E11" s="2" t="s">
        <v>181</v>
      </c>
      <c r="F11" s="2" t="s">
        <v>182</v>
      </c>
      <c r="G11" s="3" t="s">
        <v>221</v>
      </c>
      <c r="H11" s="107" t="s">
        <v>215</v>
      </c>
      <c r="I11" s="3" t="s">
        <v>22</v>
      </c>
      <c r="J11" s="6"/>
      <c r="K11" s="2"/>
    </row>
    <row r="12" spans="1:11" ht="105">
      <c r="A12" s="2">
        <v>11</v>
      </c>
      <c r="B12" s="2" t="s">
        <v>174</v>
      </c>
      <c r="C12" s="2"/>
      <c r="D12" s="2" t="s">
        <v>24</v>
      </c>
      <c r="E12" s="2" t="s">
        <v>183</v>
      </c>
      <c r="F12" s="2" t="s">
        <v>184</v>
      </c>
      <c r="G12" s="3" t="s">
        <v>222</v>
      </c>
      <c r="H12" s="107" t="s">
        <v>215</v>
      </c>
      <c r="I12" s="3" t="s">
        <v>22</v>
      </c>
      <c r="J12" s="6"/>
      <c r="K12" s="2"/>
    </row>
    <row r="13" spans="1:11" s="4" customFormat="1" ht="105">
      <c r="A13" s="2">
        <v>12</v>
      </c>
      <c r="B13" s="2" t="s">
        <v>174</v>
      </c>
      <c r="C13" s="2"/>
      <c r="D13" s="2" t="s">
        <v>24</v>
      </c>
      <c r="E13" s="2" t="s">
        <v>185</v>
      </c>
      <c r="F13" s="2" t="s">
        <v>186</v>
      </c>
      <c r="G13" s="3" t="s">
        <v>223</v>
      </c>
      <c r="H13" s="107" t="s">
        <v>215</v>
      </c>
      <c r="I13" s="3" t="s">
        <v>22</v>
      </c>
      <c r="J13" s="6"/>
      <c r="K13" s="5"/>
    </row>
    <row r="14" spans="1:11" ht="90">
      <c r="A14" s="2">
        <v>13</v>
      </c>
      <c r="B14" s="2" t="s">
        <v>174</v>
      </c>
      <c r="C14" s="2"/>
      <c r="D14" s="2" t="s">
        <v>189</v>
      </c>
      <c r="E14" s="2" t="s">
        <v>191</v>
      </c>
      <c r="F14" s="2" t="s">
        <v>190</v>
      </c>
      <c r="G14" s="3" t="s">
        <v>224</v>
      </c>
      <c r="H14" s="112" t="s">
        <v>213</v>
      </c>
      <c r="I14" s="3" t="s">
        <v>22</v>
      </c>
      <c r="J14" s="6"/>
      <c r="K14" s="5"/>
    </row>
    <row r="15" spans="1:11" ht="105">
      <c r="A15" s="2">
        <v>14</v>
      </c>
      <c r="B15" s="2" t="s">
        <v>174</v>
      </c>
      <c r="C15" s="2"/>
      <c r="D15" s="2" t="s">
        <v>189</v>
      </c>
      <c r="E15" s="2" t="s">
        <v>192</v>
      </c>
      <c r="F15" s="2" t="s">
        <v>193</v>
      </c>
      <c r="G15" s="3" t="s">
        <v>225</v>
      </c>
      <c r="H15" s="112" t="s">
        <v>214</v>
      </c>
      <c r="I15" s="3" t="s">
        <v>22</v>
      </c>
      <c r="J15" s="6"/>
      <c r="K15" s="5"/>
    </row>
    <row r="16" spans="1:11" ht="90">
      <c r="A16" s="2">
        <v>15</v>
      </c>
      <c r="B16" s="2" t="s">
        <v>174</v>
      </c>
      <c r="C16" s="2"/>
      <c r="D16" s="2" t="s">
        <v>189</v>
      </c>
      <c r="E16" s="2" t="s">
        <v>227</v>
      </c>
      <c r="F16" s="2" t="s">
        <v>228</v>
      </c>
      <c r="G16" s="116" t="s">
        <v>229</v>
      </c>
      <c r="H16" s="107" t="s">
        <v>215</v>
      </c>
      <c r="I16" s="3" t="s">
        <v>22</v>
      </c>
      <c r="J16" s="2"/>
      <c r="K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story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2016-11-30T15:16:05Z</dcterms:modified>
</cp:coreProperties>
</file>