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9915"/>
  </bookViews>
  <sheets>
    <sheet name="Sheet1" sheetId="1" r:id="rId1"/>
    <sheet name="AUDUSD calcs" sheetId="3" r:id="rId2"/>
    <sheet name="AUDGBP calcs" sheetId="4" r:id="rId3"/>
  </sheets>
  <calcPr calcId="145621"/>
</workbook>
</file>

<file path=xl/calcChain.xml><?xml version="1.0" encoding="utf-8"?>
<calcChain xmlns="http://schemas.openxmlformats.org/spreadsheetml/2006/main">
  <c r="V14" i="3" l="1"/>
  <c r="V32" i="4" l="1"/>
  <c r="U32" i="4"/>
  <c r="T32" i="4"/>
  <c r="S32" i="4"/>
  <c r="X31" i="4" a="1"/>
  <c r="X31" i="4" s="1"/>
  <c r="X32" i="4" s="1"/>
  <c r="W31" i="4" a="1"/>
  <c r="W31" i="4" s="1"/>
  <c r="W32" i="4" s="1"/>
  <c r="R31" i="4"/>
  <c r="Q31" i="4"/>
  <c r="U28" i="4"/>
  <c r="T28" i="4"/>
  <c r="S28" i="4"/>
  <c r="X27" i="4" a="1"/>
  <c r="X27" i="4" s="1"/>
  <c r="X28" i="4" s="1"/>
  <c r="W27" i="4" a="1"/>
  <c r="W27" i="4" s="1"/>
  <c r="W28" i="4" s="1"/>
  <c r="V27" i="4"/>
  <c r="V28" i="4" s="1"/>
  <c r="V27" i="4" a="1"/>
  <c r="R27" i="4"/>
  <c r="Q27" i="4"/>
  <c r="T22" i="4"/>
  <c r="S22" i="4"/>
  <c r="X21" i="4" a="1"/>
  <c r="X21" i="4" s="1"/>
  <c r="X22" i="4" s="1"/>
  <c r="W21" i="4" a="1"/>
  <c r="W21" i="4" s="1"/>
  <c r="W22" i="4" s="1"/>
  <c r="V21" i="4" a="1"/>
  <c r="V21" i="4" s="1"/>
  <c r="V22" i="4" s="1"/>
  <c r="U21" i="4"/>
  <c r="U22" i="4" s="1"/>
  <c r="R21" i="4"/>
  <c r="Q21" i="4"/>
  <c r="T13" i="4"/>
  <c r="S13" i="4"/>
  <c r="X12" i="4" a="1"/>
  <c r="X12" i="4" s="1"/>
  <c r="X13" i="4" s="1"/>
  <c r="W12" i="4"/>
  <c r="W13" i="4" s="1"/>
  <c r="W12" i="4" a="1"/>
  <c r="V12" i="4" a="1"/>
  <c r="V12" i="4" s="1"/>
  <c r="V13" i="4" s="1"/>
  <c r="U12" i="4"/>
  <c r="U13" i="4" s="1"/>
  <c r="U12" i="4" a="1"/>
  <c r="T12" i="4"/>
  <c r="R12" i="4"/>
  <c r="Q12" i="4"/>
  <c r="W32" i="3"/>
  <c r="V32" i="3"/>
  <c r="U32" i="3"/>
  <c r="T32" i="3"/>
  <c r="Y31" i="3"/>
  <c r="Y32" i="3" s="1"/>
  <c r="Y31" i="3" a="1"/>
  <c r="X31" i="3"/>
  <c r="X32" i="3" s="1"/>
  <c r="X31" i="3" a="1"/>
  <c r="S31" i="3"/>
  <c r="R31" i="3"/>
  <c r="V28" i="3"/>
  <c r="U28" i="3"/>
  <c r="T28" i="3"/>
  <c r="Y27" i="3" a="1"/>
  <c r="Y27" i="3" s="1"/>
  <c r="Y28" i="3" s="1"/>
  <c r="X27" i="3" a="1"/>
  <c r="X27" i="3" s="1"/>
  <c r="X28" i="3" s="1"/>
  <c r="W27" i="3"/>
  <c r="W28" i="3" s="1"/>
  <c r="S27" i="3"/>
  <c r="R27" i="3"/>
  <c r="U22" i="3"/>
  <c r="T22" i="3"/>
  <c r="Y21" i="3" a="1"/>
  <c r="Y21" i="3" s="1"/>
  <c r="Y22" i="3" s="1"/>
  <c r="X21" i="3" a="1"/>
  <c r="X21" i="3" s="1"/>
  <c r="X22" i="3" s="1"/>
  <c r="W21" i="3"/>
  <c r="W22" i="3" s="1"/>
  <c r="W21" i="3" a="1"/>
  <c r="V21" i="3"/>
  <c r="V22" i="3" s="1"/>
  <c r="S21" i="3"/>
  <c r="R21" i="3"/>
  <c r="T13" i="3"/>
  <c r="Y12" i="3" a="1"/>
  <c r="Y12" i="3" s="1"/>
  <c r="Y13" i="3" s="1"/>
  <c r="X12" i="3" a="1"/>
  <c r="X12" i="3" s="1"/>
  <c r="X13" i="3" s="1"/>
  <c r="W12" i="3" a="1"/>
  <c r="W12" i="3" s="1"/>
  <c r="W13" i="3" s="1"/>
  <c r="V12" i="3" a="1"/>
  <c r="V12" i="3" s="1"/>
  <c r="V13" i="3" s="1"/>
  <c r="U12" i="3"/>
  <c r="U13" i="3" s="1"/>
  <c r="S12" i="3"/>
  <c r="R12" i="3"/>
</calcChain>
</file>

<file path=xl/sharedStrings.xml><?xml version="1.0" encoding="utf-8"?>
<sst xmlns="http://schemas.openxmlformats.org/spreadsheetml/2006/main" count="734" uniqueCount="204">
  <si>
    <t>Test Case #</t>
  </si>
  <si>
    <t>Story #</t>
  </si>
  <si>
    <t>Core</t>
  </si>
  <si>
    <t>High Level Test Area</t>
  </si>
  <si>
    <t>Low Level Test Area</t>
  </si>
  <si>
    <t>Test Objective</t>
  </si>
  <si>
    <t>Test Action</t>
  </si>
  <si>
    <t>Expected Result</t>
  </si>
  <si>
    <t>Environment/Dataset</t>
  </si>
  <si>
    <t>Pass/Fail</t>
  </si>
  <si>
    <t>Issue #</t>
  </si>
  <si>
    <t>System Navigation</t>
  </si>
  <si>
    <t>Dashboard</t>
  </si>
  <si>
    <t>Verify that the Alert Administartion dash is functioning correctly</t>
  </si>
  <si>
    <t xml:space="preserve">1. Log in to the system and navigate to the Alert Administraton dash. 
</t>
  </si>
  <si>
    <t>Dash must load without errors.</t>
  </si>
  <si>
    <t>FD</t>
  </si>
  <si>
    <t>Alert Administration</t>
  </si>
  <si>
    <t>Inappropriate Barrier Running</t>
  </si>
  <si>
    <t>Verify that the parameters for the alert test cases are correct</t>
  </si>
  <si>
    <t>2.Navigate to Inappropriate Barrier Runningand ensure alert instance records are created and saved with the values seen in the test cases below - from TestCases.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</si>
  <si>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</si>
  <si>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</si>
  <si>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</si>
  <si>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</si>
  <si>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</si>
  <si>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</si>
  <si>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</si>
  <si>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</si>
  <si>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4.Navigate to ActionTracker</t>
  </si>
  <si>
    <t>Alerts should have generated as per the following test cases.</t>
  </si>
  <si>
    <t>Alert Triggers</t>
  </si>
  <si>
    <t>Verify that alert triggers in general and create a comparison instance to compare other instances with tighter threholds too</t>
  </si>
  <si>
    <t>Alert Parameters</t>
  </si>
  <si>
    <t>Entity Level</t>
  </si>
  <si>
    <t>Create positive test case to verify Entity Level Parameter works as expected</t>
  </si>
  <si>
    <t>No alerts generated for this instance</t>
  </si>
  <si>
    <t>Create negative test case to verify Entity Level Parameter works as expected (Murex2 brokerID doesn't match FEDS brokerID)</t>
  </si>
  <si>
    <t>Filters</t>
  </si>
  <si>
    <t>Create positive test case to verify Filters Parameter works as expected</t>
  </si>
  <si>
    <t>Create negative test case to verify Filters Parameter works as expected (no puts satisfy logic)</t>
  </si>
  <si>
    <t>Navigate to Action Tracker.
One alert instance should have generated with Issue Count = 1</t>
  </si>
  <si>
    <t>date</t>
  </si>
  <si>
    <t>transactTime</t>
  </si>
  <si>
    <t>tradeID</t>
  </si>
  <si>
    <t>product</t>
  </si>
  <si>
    <t>putOrCall</t>
  </si>
  <si>
    <t>sym</t>
  </si>
  <si>
    <t>side</t>
  </si>
  <si>
    <t>price</t>
  </si>
  <si>
    <t>qty</t>
  </si>
  <si>
    <t>traderID</t>
  </si>
  <si>
    <t>account</t>
  </si>
  <si>
    <t>brokerID</t>
  </si>
  <si>
    <t>counterParty</t>
  </si>
  <si>
    <t>maturityDate</t>
  </si>
  <si>
    <t>ulTradeTime</t>
  </si>
  <si>
    <t>ulTimeDiff</t>
  </si>
  <si>
    <t>refPriceTime</t>
  </si>
  <si>
    <t>pmTimeDiff</t>
  </si>
  <si>
    <t>priceMove</t>
  </si>
  <si>
    <t>5minVWAP</t>
  </si>
  <si>
    <t>10minVWAP</t>
  </si>
  <si>
    <t>20minVWAP</t>
  </si>
  <si>
    <t>30minVWAP</t>
  </si>
  <si>
    <t>55minVWAP</t>
  </si>
  <si>
    <t>60minVWAP</t>
  </si>
  <si>
    <t>2015.06.20</t>
  </si>
  <si>
    <t>2015.06.20D08:00:01.000000000</t>
  </si>
  <si>
    <t>MUREX211_GDC-4115</t>
  </si>
  <si>
    <t>Option</t>
  </si>
  <si>
    <t>put</t>
  </si>
  <si>
    <t>AUDUSD</t>
  </si>
  <si>
    <t>B</t>
  </si>
  <si>
    <t>FDTrader115</t>
  </si>
  <si>
    <t>FDAccount</t>
  </si>
  <si>
    <t>2017.10.31</t>
  </si>
  <si>
    <t>2015.06.20D08:10:00.000000000</t>
  </si>
  <si>
    <t>MUREX211_GDC-4101</t>
  </si>
  <si>
    <t>call</t>
  </si>
  <si>
    <t>S</t>
  </si>
  <si>
    <t>FDTrader101</t>
  </si>
  <si>
    <t>2015.06.20D08:20:00.000000000</t>
  </si>
  <si>
    <t>MUREX211_GDC-4102</t>
  </si>
  <si>
    <t>FDTrader102</t>
  </si>
  <si>
    <t>2015.06.20D08:30:00.000000000</t>
  </si>
  <si>
    <t>MUREX211_GDC-4103</t>
  </si>
  <si>
    <t>FDTrader103</t>
  </si>
  <si>
    <t>MUREX211_GDC-4110</t>
  </si>
  <si>
    <t>FDTrader110</t>
  </si>
  <si>
    <t>2015.06.20D08:40:00.000000000</t>
  </si>
  <si>
    <t>MUREX211_GDC-4104</t>
  </si>
  <si>
    <t>FDTrader104</t>
  </si>
  <si>
    <t>2015.06.20D08:45:00.000000000</t>
  </si>
  <si>
    <t>MUREX211_GDC-4106</t>
  </si>
  <si>
    <t>FDTrader106</t>
  </si>
  <si>
    <t>2015.06.20D08:50:00.000000000</t>
  </si>
  <si>
    <t>MUREX211_GDC-4105</t>
  </si>
  <si>
    <t>FDTrader105</t>
  </si>
  <si>
    <t>2015.06.20D08:50:01.000000000</t>
  </si>
  <si>
    <t>FEDS-FX-IT-UL_A_TradeID1</t>
  </si>
  <si>
    <t>Spot</t>
  </si>
  <si>
    <t>FDTrader201</t>
  </si>
  <si>
    <t>FDAccount201</t>
  </si>
  <si>
    <t>FDTradingPlatform</t>
  </si>
  <si>
    <t>FDCounterParty</t>
  </si>
  <si>
    <t>2015.06.20D08:55:00.000000000</t>
  </si>
  <si>
    <t>FEDS-FX-IT-UL_B_TradeID2</t>
  </si>
  <si>
    <t>FDTrader</t>
  </si>
  <si>
    <t>2015.06.20D09:00:00.000000000</t>
  </si>
  <si>
    <t>MUREX211_GDC-4001</t>
  </si>
  <si>
    <t>NULL</t>
  </si>
  <si>
    <t>2015.06.20D09:00:01.000000000</t>
  </si>
  <si>
    <t>MUREX211_GDC-4111</t>
  </si>
  <si>
    <t>FDTrader111</t>
  </si>
  <si>
    <t>MUREX211_GDC-4116</t>
  </si>
  <si>
    <t>FDTrader116</t>
  </si>
  <si>
    <t>2015.06.20D09:15:00.000000000</t>
  </si>
  <si>
    <t>MUREX211_GDC-4107</t>
  </si>
  <si>
    <t>FDTrader107</t>
  </si>
  <si>
    <t>2015.06.20D09:30:00.000000000</t>
  </si>
  <si>
    <t>MUREX211_GDC-4112</t>
  </si>
  <si>
    <t>FDTrader112</t>
  </si>
  <si>
    <t>MUREX211_GDC-4108</t>
  </si>
  <si>
    <t>FDTrader108</t>
  </si>
  <si>
    <t>2015.06.20D09:45:00.000000000</t>
  </si>
  <si>
    <t>MUREX211_GDC-4109</t>
  </si>
  <si>
    <t>FDTrader109</t>
  </si>
  <si>
    <t>2015.06.20D09:45:01.000000000</t>
  </si>
  <si>
    <t>FEDS-FX-IT-UL_A_TradeID3</t>
  </si>
  <si>
    <t>FDTrader202</t>
  </si>
  <si>
    <t>FDAccount202</t>
  </si>
  <si>
    <t>2015.06.20D09:55:00.000000000</t>
  </si>
  <si>
    <t>FEDS-FX-IT-UL_S_TradeID4</t>
  </si>
  <si>
    <t>2015.06.20D10:00:00.000000000</t>
  </si>
  <si>
    <t>MUREX211_GDC-4002</t>
  </si>
  <si>
    <t>2015.06.20D10:00:01.000000000</t>
  </si>
  <si>
    <t>MUREX211_GDC-4113</t>
  </si>
  <si>
    <t>FDTrader113</t>
  </si>
  <si>
    <t>MUREX211_GDC-4117</t>
  </si>
  <si>
    <t>FDTrader117</t>
  </si>
  <si>
    <t>2015.06.20D10:30:00.000000000</t>
  </si>
  <si>
    <t>MUREX211_GDC-4114</t>
  </si>
  <si>
    <t>FDTrader114</t>
  </si>
  <si>
    <t>2015.06.20D10:30:01.000000000</t>
  </si>
  <si>
    <t>FEDS-FX-IT-UL_A_TradeID5</t>
  </si>
  <si>
    <t>FDTrader203</t>
  </si>
  <si>
    <t>FDAccount203</t>
  </si>
  <si>
    <t>2015.06.20D10:50:01.000000000</t>
  </si>
  <si>
    <t>FEDS-FX-IT-UL_S_TradeID6</t>
  </si>
  <si>
    <t>2015.06.20D11:00:00.000000000</t>
  </si>
  <si>
    <t>MUREX211_GDC-4003</t>
  </si>
  <si>
    <t>2015.06.20D11:00:01.000000000</t>
  </si>
  <si>
    <t>MUREX211_GDC-4118</t>
  </si>
  <si>
    <t>FDTrader118</t>
  </si>
  <si>
    <t>2015.06.20D11:15:01.000000000</t>
  </si>
  <si>
    <t>FEDS-FX-IT-UL_A_TradeID7</t>
  </si>
  <si>
    <t>FDTrader204</t>
  </si>
  <si>
    <t>FDAccount204</t>
  </si>
  <si>
    <t>2015.06.20D11:50:01.000000000</t>
  </si>
  <si>
    <t>FEDS-FX-IT-UL_B_TradeID8</t>
  </si>
  <si>
    <t>2015.06.20D12:00:00.000000000</t>
  </si>
  <si>
    <t>MUREX211_GDC-4004</t>
  </si>
  <si>
    <t>MUREX211_GDC-5115</t>
  </si>
  <si>
    <t>AUDGBP</t>
  </si>
  <si>
    <t>MUREX211_GDC-5101</t>
  </si>
  <si>
    <t>MUREX211_GDC-5102</t>
  </si>
  <si>
    <t>MUREX211_GDC-5110</t>
  </si>
  <si>
    <t>MUREX211_GDC-5103</t>
  </si>
  <si>
    <t>MUREX211_GDC-5104</t>
  </si>
  <si>
    <t>MUREX211_GDC-5106</t>
  </si>
  <si>
    <t>MUREX211_GDC-5105</t>
  </si>
  <si>
    <t>FEDS-FX-IT-UL_A_TradeID9</t>
  </si>
  <si>
    <t>FEDS-FX-IT-UL_B_TradeID10</t>
  </si>
  <si>
    <t>MUREX211_GDC-5001</t>
  </si>
  <si>
    <t>MUREX211_GDC-5116</t>
  </si>
  <si>
    <t>MUREX211_GDC-5111</t>
  </si>
  <si>
    <t>MUREX211_GDC-5107</t>
  </si>
  <si>
    <t>MUREX211_GDC-5108</t>
  </si>
  <si>
    <t>MUREX211_GDC-5112</t>
  </si>
  <si>
    <t>MUREX211_GDC-5109</t>
  </si>
  <si>
    <t>FEDS-FX-IT-UL_A_TradeID11</t>
  </si>
  <si>
    <t>FEDS-FX-IT-UL_S_TradeID12</t>
  </si>
  <si>
    <t>MUREX211_GDC-5002</t>
  </si>
  <si>
    <t>MUREX211_GDC-5117</t>
  </si>
  <si>
    <t>MUREX211_GDC-5113</t>
  </si>
  <si>
    <t>MUREX211_GDC-5114</t>
  </si>
  <si>
    <t>FEDS-FX-IT-UL_A_TradeID13</t>
  </si>
  <si>
    <t>FEDS-FX-IT-UL_S_TradeID14</t>
  </si>
  <si>
    <t>MUREX211_GDC-5003</t>
  </si>
  <si>
    <t>MUREX211_GDC-5118</t>
  </si>
  <si>
    <t>FEDS-FX-IT-UL_A_TradeID15</t>
  </si>
  <si>
    <t>FEDS-FX-IT-UL_B_TradeID16</t>
  </si>
  <si>
    <t>MUREX211_GDC-5004</t>
  </si>
  <si>
    <t>Implementation</t>
  </si>
  <si>
    <t>notionalValueThreshold</t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</si>
  <si>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</rPr>
      <t>New Report Instance Name:</t>
    </r>
    <r>
      <rPr>
        <sz val="11"/>
        <rFont val="Calibri"/>
        <family val="2"/>
      </rPr>
      <t xml:space="preserve">  MF_interTradingAlertsDriven
</t>
    </r>
    <r>
      <rPr>
        <b/>
        <sz val="11"/>
        <rFont val="Calibri"/>
        <family val="2"/>
      </rPr>
      <t>runDate:</t>
    </r>
    <r>
      <rPr>
        <sz val="11"/>
        <rFont val="Calibri"/>
        <family val="2"/>
      </rPr>
      <t xml:space="preserve"> 2015/01/27[Data loaded into system prior to running this report]
</t>
    </r>
    <r>
      <rPr>
        <b/>
        <sz val="11"/>
        <rFont val="Calibri"/>
        <family val="2"/>
      </rPr>
      <t>BatchName:</t>
    </r>
    <r>
      <rPr>
        <sz val="11"/>
        <rFont val="Calibri"/>
        <family val="2"/>
      </rPr>
      <t xml:space="preserve"> MF_interTradingAlertsDriven
Create override (Ensure </t>
    </r>
    <r>
      <rPr>
        <b/>
        <sz val="11"/>
        <rFont val="Calibri"/>
        <family val="2"/>
      </rPr>
      <t>Override Name</t>
    </r>
    <r>
      <rPr>
        <sz val="11"/>
        <rFont val="Calibri"/>
        <family val="2"/>
      </rPr>
      <t xml:space="preserve"> is unique).
Ensure override is referencing the interTradingAlertsDriven.
Save and Run report.
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</si>
  <si>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ITAD1: Alert Triggers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</si>
  <si>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ITAD2: Filters Test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</si>
  <si>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ITAD3: Entity Level Test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</si>
  <si>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ITAD4: notionalValueThreshold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</si>
  <si>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ITAD5: all alerts</t>
    </r>
  </si>
  <si>
    <t>Navigate to Action Tracker.
One alert instance should have generated with Issue Count = 3</t>
  </si>
  <si>
    <t>Navigate to Action Tracker.
Five alert instances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</si>
</sst>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4" fillId="0" borderId="1" xfId="0" applyFont="1" applyFill="1" applyBorder="1"/>
    <xf numFmtId="0" fontId="3" fillId="0" borderId="1" xfId="0" applyFont="1" applyFill="1" applyBorder="1"/>
    <xf numFmtId="0" fontId="2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6" fillId="0" borderId="0" xfId="0" applyFont="1"/>
    <xf numFmtId="21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0" fontId="4" fillId="0" borderId="1" xfId="0" applyFont="1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60" zoomScaleNormal="60" workbookViewId="0">
      <pane ySplit="1" topLeftCell="A2" activePane="bottomLeft" state="frozen"/>
      <selection pane="bottomLeft" activeCell="H17" sqref="H17:H18"/>
    </sheetView>
  </sheetViews>
  <sheetFormatPr defaultRowHeight="15" x14ac:dyDescent="0.25"/>
  <cols>
    <col min="2" max="2" width="26.140625" customWidth="1"/>
    <col min="4" max="4" width="24.85546875" customWidth="1"/>
    <col min="5" max="5" width="56.28515625" customWidth="1"/>
    <col min="6" max="6" width="36.42578125" customWidth="1"/>
    <col min="7" max="7" width="61.5703125" bestFit="1" customWidth="1"/>
    <col min="8" max="8" width="34.7109375" customWidth="1"/>
    <col min="9" max="9" width="34.42578125" customWidth="1"/>
    <col min="10" max="10" width="24.28515625" customWidth="1"/>
    <col min="11" max="11" width="17.85546875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6" t="s">
        <v>9</v>
      </c>
      <c r="K1" s="2" t="s">
        <v>10</v>
      </c>
    </row>
    <row r="2" spans="1:11" ht="60" x14ac:dyDescent="0.25">
      <c r="A2" s="1">
        <v>1</v>
      </c>
      <c r="B2" s="5"/>
      <c r="C2" s="6"/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6"/>
      <c r="K2" s="2"/>
    </row>
    <row r="3" spans="1:11" ht="45" x14ac:dyDescent="0.25">
      <c r="A3" s="1">
        <v>2</v>
      </c>
      <c r="B3" s="5"/>
      <c r="C3" s="6"/>
      <c r="D3" s="4" t="s">
        <v>17</v>
      </c>
      <c r="E3" s="4" t="s">
        <v>18</v>
      </c>
      <c r="F3" s="4" t="s">
        <v>19</v>
      </c>
      <c r="G3" s="7" t="s">
        <v>20</v>
      </c>
      <c r="H3" s="4" t="s">
        <v>21</v>
      </c>
      <c r="I3" s="4" t="s">
        <v>16</v>
      </c>
      <c r="J3" s="6"/>
      <c r="K3" s="2"/>
    </row>
    <row r="4" spans="1:11" ht="150" x14ac:dyDescent="0.25">
      <c r="A4" s="1">
        <v>3</v>
      </c>
      <c r="B4" s="5"/>
      <c r="C4" s="6"/>
      <c r="D4" s="4" t="s">
        <v>22</v>
      </c>
      <c r="E4" s="4" t="s">
        <v>23</v>
      </c>
      <c r="F4" s="4" t="s">
        <v>24</v>
      </c>
      <c r="G4" s="7" t="s">
        <v>196</v>
      </c>
      <c r="H4" s="4" t="s">
        <v>25</v>
      </c>
      <c r="I4" s="4" t="s">
        <v>16</v>
      </c>
      <c r="J4" s="6"/>
      <c r="K4" s="8"/>
    </row>
    <row r="5" spans="1:11" ht="30" x14ac:dyDescent="0.25">
      <c r="A5" s="9">
        <v>4</v>
      </c>
      <c r="B5" s="5"/>
      <c r="C5" s="6"/>
      <c r="D5" s="4" t="s">
        <v>26</v>
      </c>
      <c r="E5" s="4" t="s">
        <v>27</v>
      </c>
      <c r="F5" s="4" t="s">
        <v>28</v>
      </c>
      <c r="G5" s="3" t="s">
        <v>29</v>
      </c>
      <c r="H5" s="4" t="s">
        <v>30</v>
      </c>
      <c r="I5" s="4" t="s">
        <v>16</v>
      </c>
      <c r="J5" s="6"/>
      <c r="K5" s="9"/>
    </row>
    <row r="6" spans="1:11" ht="60" x14ac:dyDescent="0.25">
      <c r="A6" s="1">
        <v>5</v>
      </c>
      <c r="B6" s="10"/>
      <c r="C6" s="8"/>
      <c r="D6" s="9" t="s">
        <v>31</v>
      </c>
      <c r="E6" s="9" t="s">
        <v>31</v>
      </c>
      <c r="F6" s="9" t="s">
        <v>32</v>
      </c>
      <c r="G6" s="17" t="s">
        <v>197</v>
      </c>
      <c r="H6" s="11" t="s">
        <v>41</v>
      </c>
      <c r="I6" s="4" t="s">
        <v>16</v>
      </c>
      <c r="J6" s="6"/>
      <c r="K6" s="8"/>
    </row>
    <row r="7" spans="1:11" ht="60" x14ac:dyDescent="0.25">
      <c r="A7" s="9">
        <v>6</v>
      </c>
      <c r="B7" s="10"/>
      <c r="C7" s="1"/>
      <c r="D7" s="9" t="s">
        <v>33</v>
      </c>
      <c r="E7" s="8" t="s">
        <v>38</v>
      </c>
      <c r="F7" s="4" t="s">
        <v>35</v>
      </c>
      <c r="G7" s="17" t="s">
        <v>198</v>
      </c>
      <c r="H7" s="11" t="s">
        <v>41</v>
      </c>
      <c r="I7" s="4" t="s">
        <v>16</v>
      </c>
      <c r="J7" s="6"/>
      <c r="K7" s="8"/>
    </row>
    <row r="8" spans="1:11" ht="60" x14ac:dyDescent="0.25">
      <c r="A8" s="1">
        <v>7</v>
      </c>
      <c r="B8" s="10"/>
      <c r="C8" s="8"/>
      <c r="D8" s="9" t="s">
        <v>33</v>
      </c>
      <c r="E8" s="8" t="s">
        <v>34</v>
      </c>
      <c r="F8" s="4" t="s">
        <v>37</v>
      </c>
      <c r="G8" s="17" t="s">
        <v>199</v>
      </c>
      <c r="H8" s="11" t="s">
        <v>202</v>
      </c>
      <c r="I8" s="4" t="s">
        <v>16</v>
      </c>
      <c r="J8" s="6"/>
      <c r="K8" s="8"/>
    </row>
    <row r="9" spans="1:11" ht="30" x14ac:dyDescent="0.25">
      <c r="A9" s="9">
        <v>8</v>
      </c>
      <c r="B9" s="10"/>
      <c r="C9" s="8"/>
      <c r="D9" s="9" t="s">
        <v>33</v>
      </c>
      <c r="E9" s="18" t="s">
        <v>195</v>
      </c>
      <c r="F9" s="4" t="s">
        <v>39</v>
      </c>
      <c r="G9" s="17" t="s">
        <v>200</v>
      </c>
      <c r="H9" s="9" t="s">
        <v>36</v>
      </c>
      <c r="I9" s="4" t="s">
        <v>16</v>
      </c>
      <c r="J9" s="6"/>
      <c r="K9" s="8"/>
    </row>
    <row r="10" spans="1:11" ht="45" x14ac:dyDescent="0.25">
      <c r="A10" s="1">
        <v>9</v>
      </c>
      <c r="B10" s="10"/>
      <c r="C10" s="8"/>
      <c r="D10" s="9" t="s">
        <v>194</v>
      </c>
      <c r="E10" s="8" t="s">
        <v>194</v>
      </c>
      <c r="F10" s="4" t="s">
        <v>40</v>
      </c>
      <c r="G10" s="17" t="s">
        <v>201</v>
      </c>
      <c r="H10" s="11" t="s">
        <v>203</v>
      </c>
      <c r="I10" s="4" t="s">
        <v>16</v>
      </c>
      <c r="J10" s="6"/>
      <c r="K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B7" sqref="B7"/>
    </sheetView>
  </sheetViews>
  <sheetFormatPr defaultRowHeight="15" x14ac:dyDescent="0.25"/>
  <cols>
    <col min="1" max="1" width="11.28515625" bestFit="1" customWidth="1"/>
    <col min="2" max="2" width="32.28515625" bestFit="1" customWidth="1"/>
    <col min="3" max="3" width="28.42578125" bestFit="1" customWidth="1"/>
    <col min="10" max="10" width="13.42578125" bestFit="1" customWidth="1"/>
    <col min="11" max="11" width="15" bestFit="1" customWidth="1"/>
    <col min="12" max="12" width="21.42578125" customWidth="1"/>
    <col min="14" max="14" width="12.85546875" bestFit="1" customWidth="1"/>
    <col min="15" max="15" width="12.7109375" bestFit="1" customWidth="1"/>
    <col min="16" max="16" width="12.7109375" customWidth="1"/>
    <col min="17" max="17" width="13" bestFit="1" customWidth="1"/>
  </cols>
  <sheetData>
    <row r="1" spans="1:2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 spans="1:25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>
        <v>8.4000000000000005E-2</v>
      </c>
      <c r="I2">
        <v>12000</v>
      </c>
      <c r="J2" t="s">
        <v>74</v>
      </c>
      <c r="K2" t="s">
        <v>75</v>
      </c>
      <c r="M2">
        <v>400220471</v>
      </c>
      <c r="N2" t="s">
        <v>76</v>
      </c>
    </row>
    <row r="3" spans="1:25" x14ac:dyDescent="0.25">
      <c r="A3" t="s">
        <v>67</v>
      </c>
      <c r="B3" t="s">
        <v>77</v>
      </c>
      <c r="C3" t="s">
        <v>78</v>
      </c>
      <c r="D3" t="s">
        <v>70</v>
      </c>
      <c r="E3" t="s">
        <v>79</v>
      </c>
      <c r="F3" t="s">
        <v>72</v>
      </c>
      <c r="G3" t="s">
        <v>80</v>
      </c>
      <c r="H3">
        <v>8.4599999999999995E-2</v>
      </c>
      <c r="I3">
        <v>3000</v>
      </c>
      <c r="J3" t="s">
        <v>81</v>
      </c>
      <c r="K3" t="s">
        <v>75</v>
      </c>
      <c r="M3">
        <v>400220471</v>
      </c>
      <c r="N3" t="s">
        <v>76</v>
      </c>
    </row>
    <row r="4" spans="1:25" x14ac:dyDescent="0.25">
      <c r="A4" t="s">
        <v>67</v>
      </c>
      <c r="B4" t="s">
        <v>82</v>
      </c>
      <c r="C4" t="s">
        <v>83</v>
      </c>
      <c r="D4" t="s">
        <v>70</v>
      </c>
      <c r="E4" t="s">
        <v>79</v>
      </c>
      <c r="F4" t="s">
        <v>72</v>
      </c>
      <c r="G4" t="s">
        <v>80</v>
      </c>
      <c r="H4">
        <v>8.4400000000000003E-2</v>
      </c>
      <c r="I4">
        <v>3500</v>
      </c>
      <c r="J4" t="s">
        <v>84</v>
      </c>
      <c r="K4" t="s">
        <v>75</v>
      </c>
      <c r="M4">
        <v>400220471</v>
      </c>
      <c r="N4" t="s">
        <v>76</v>
      </c>
    </row>
    <row r="5" spans="1:25" x14ac:dyDescent="0.25">
      <c r="A5" t="s">
        <v>67</v>
      </c>
      <c r="B5" t="s">
        <v>85</v>
      </c>
      <c r="C5" t="s">
        <v>86</v>
      </c>
      <c r="D5" t="s">
        <v>70</v>
      </c>
      <c r="E5" t="s">
        <v>79</v>
      </c>
      <c r="F5" t="s">
        <v>72</v>
      </c>
      <c r="G5" t="s">
        <v>80</v>
      </c>
      <c r="H5">
        <v>8.4099999999999994E-2</v>
      </c>
      <c r="I5">
        <v>1000</v>
      </c>
      <c r="J5" t="s">
        <v>87</v>
      </c>
      <c r="K5" t="s">
        <v>75</v>
      </c>
      <c r="M5">
        <v>400220471</v>
      </c>
      <c r="N5" t="s">
        <v>76</v>
      </c>
    </row>
    <row r="6" spans="1:25" x14ac:dyDescent="0.25">
      <c r="A6" t="s">
        <v>67</v>
      </c>
      <c r="B6" t="s">
        <v>85</v>
      </c>
      <c r="C6" t="s">
        <v>88</v>
      </c>
      <c r="D6" t="s">
        <v>70</v>
      </c>
      <c r="E6" t="s">
        <v>71</v>
      </c>
      <c r="F6" t="s">
        <v>72</v>
      </c>
      <c r="G6" t="s">
        <v>80</v>
      </c>
      <c r="H6">
        <v>8.4599999999999995E-2</v>
      </c>
      <c r="I6">
        <v>5000</v>
      </c>
      <c r="J6" t="s">
        <v>89</v>
      </c>
      <c r="K6" t="s">
        <v>75</v>
      </c>
      <c r="M6">
        <v>400220471</v>
      </c>
      <c r="N6" t="s">
        <v>76</v>
      </c>
    </row>
    <row r="7" spans="1:25" x14ac:dyDescent="0.25">
      <c r="A7" t="s">
        <v>67</v>
      </c>
      <c r="B7" t="s">
        <v>90</v>
      </c>
      <c r="C7" t="s">
        <v>91</v>
      </c>
      <c r="D7" t="s">
        <v>70</v>
      </c>
      <c r="E7" t="s">
        <v>79</v>
      </c>
      <c r="F7" t="s">
        <v>72</v>
      </c>
      <c r="G7" t="s">
        <v>80</v>
      </c>
      <c r="H7">
        <v>8.4199999999999997E-2</v>
      </c>
      <c r="I7">
        <v>7000</v>
      </c>
      <c r="J7" t="s">
        <v>92</v>
      </c>
      <c r="K7" t="s">
        <v>75</v>
      </c>
      <c r="M7">
        <v>400220471</v>
      </c>
      <c r="N7" t="s">
        <v>76</v>
      </c>
    </row>
    <row r="8" spans="1:25" x14ac:dyDescent="0.25">
      <c r="A8" t="s">
        <v>67</v>
      </c>
      <c r="B8" t="s">
        <v>93</v>
      </c>
      <c r="C8" t="s">
        <v>94</v>
      </c>
      <c r="D8" t="s">
        <v>70</v>
      </c>
      <c r="E8" t="s">
        <v>79</v>
      </c>
      <c r="F8" t="s">
        <v>72</v>
      </c>
      <c r="G8" t="s">
        <v>73</v>
      </c>
      <c r="H8">
        <v>8.4599999999999995E-2</v>
      </c>
      <c r="I8">
        <v>20000</v>
      </c>
      <c r="J8" t="s">
        <v>95</v>
      </c>
      <c r="K8" t="s">
        <v>75</v>
      </c>
      <c r="M8">
        <v>400220471</v>
      </c>
      <c r="N8" t="s">
        <v>76</v>
      </c>
    </row>
    <row r="9" spans="1:25" x14ac:dyDescent="0.25">
      <c r="A9" t="s">
        <v>67</v>
      </c>
      <c r="B9" t="s">
        <v>96</v>
      </c>
      <c r="C9" t="s">
        <v>97</v>
      </c>
      <c r="D9" t="s">
        <v>70</v>
      </c>
      <c r="E9" t="s">
        <v>79</v>
      </c>
      <c r="F9" t="s">
        <v>72</v>
      </c>
      <c r="G9" t="s">
        <v>80</v>
      </c>
      <c r="H9">
        <v>8.4500000000000006E-2</v>
      </c>
      <c r="I9">
        <v>25000</v>
      </c>
      <c r="J9" t="s">
        <v>98</v>
      </c>
      <c r="K9" t="s">
        <v>75</v>
      </c>
      <c r="M9">
        <v>400220471</v>
      </c>
      <c r="N9" t="s">
        <v>76</v>
      </c>
    </row>
    <row r="10" spans="1:25" x14ac:dyDescent="0.25">
      <c r="A10" t="s">
        <v>67</v>
      </c>
      <c r="B10" t="s">
        <v>99</v>
      </c>
      <c r="C10" t="s">
        <v>100</v>
      </c>
      <c r="D10" t="s">
        <v>101</v>
      </c>
      <c r="F10" t="s">
        <v>72</v>
      </c>
      <c r="G10" t="s">
        <v>73</v>
      </c>
      <c r="H10">
        <v>1.02</v>
      </c>
      <c r="I10">
        <v>100000000</v>
      </c>
      <c r="J10" t="s">
        <v>102</v>
      </c>
      <c r="K10" t="s">
        <v>103</v>
      </c>
      <c r="L10" t="s">
        <v>104</v>
      </c>
      <c r="M10" t="s">
        <v>105</v>
      </c>
    </row>
    <row r="11" spans="1:25" x14ac:dyDescent="0.25">
      <c r="A11" t="s">
        <v>67</v>
      </c>
      <c r="B11" t="s">
        <v>106</v>
      </c>
      <c r="C11" t="s">
        <v>107</v>
      </c>
      <c r="D11" t="s">
        <v>101</v>
      </c>
      <c r="F11" t="s">
        <v>72</v>
      </c>
      <c r="G11" t="s">
        <v>73</v>
      </c>
      <c r="H11">
        <v>1.03</v>
      </c>
      <c r="I11">
        <v>200000000</v>
      </c>
      <c r="J11" t="s">
        <v>108</v>
      </c>
      <c r="K11" t="s">
        <v>75</v>
      </c>
      <c r="L11" t="s">
        <v>104</v>
      </c>
      <c r="M11" t="s">
        <v>105</v>
      </c>
    </row>
    <row r="12" spans="1:25" s="12" customFormat="1" x14ac:dyDescent="0.25">
      <c r="A12" s="12" t="s">
        <v>67</v>
      </c>
      <c r="B12" s="12" t="s">
        <v>109</v>
      </c>
      <c r="C12" s="12" t="s">
        <v>110</v>
      </c>
      <c r="D12" s="12" t="s">
        <v>70</v>
      </c>
      <c r="E12" s="12" t="s">
        <v>79</v>
      </c>
      <c r="F12" s="12" t="s">
        <v>72</v>
      </c>
      <c r="G12" s="12" t="s">
        <v>80</v>
      </c>
      <c r="H12" s="12">
        <v>8.5000000000000006E-2</v>
      </c>
      <c r="I12" s="12">
        <v>2000</v>
      </c>
      <c r="J12" s="12" t="s">
        <v>108</v>
      </c>
      <c r="K12" s="12" t="s">
        <v>75</v>
      </c>
      <c r="M12" s="12">
        <v>400220471</v>
      </c>
      <c r="N12" s="12" t="s">
        <v>76</v>
      </c>
      <c r="O12" s="13">
        <v>0.37152777777777773</v>
      </c>
      <c r="P12" s="13">
        <v>3.472222222222222E-3</v>
      </c>
      <c r="Q12" s="13">
        <v>0.36806712962962962</v>
      </c>
      <c r="R12" s="13">
        <f>O12-Q12</f>
        <v>3.4606481481481155E-3</v>
      </c>
      <c r="S12" s="14">
        <f>H11-H10</f>
        <v>1.0000000000000009E-2</v>
      </c>
      <c r="T12" s="12" t="s">
        <v>111</v>
      </c>
      <c r="U12" s="12">
        <f>H9</f>
        <v>8.4500000000000006E-2</v>
      </c>
      <c r="V12" s="12">
        <f t="array" ref="V12">SUM(H7:H9*I7:I9)/SUM(I7:I9)</f>
        <v>8.4498076923076912E-2</v>
      </c>
      <c r="W12" s="12">
        <f t="array" ref="W12">SUM(H5:H9*I5:I9)/SUM(I5:I9)</f>
        <v>8.4500000000000006E-2</v>
      </c>
      <c r="X12" s="12">
        <f t="array" ref="X12">SUM(H3:H9*I3:I9)/SUM(I3:I9)</f>
        <v>8.4499224806201562E-2</v>
      </c>
      <c r="Y12" s="12">
        <f t="array" ref="Y12">SUM(H2:H9*I2:I9)/SUM(I2:I9)</f>
        <v>8.4420915032679747E-2</v>
      </c>
    </row>
    <row r="13" spans="1:25" x14ac:dyDescent="0.25">
      <c r="A13" t="s">
        <v>67</v>
      </c>
      <c r="B13" t="s">
        <v>112</v>
      </c>
      <c r="C13" t="s">
        <v>113</v>
      </c>
      <c r="D13" t="s">
        <v>70</v>
      </c>
      <c r="E13" t="s">
        <v>71</v>
      </c>
      <c r="F13" t="s">
        <v>72</v>
      </c>
      <c r="G13" t="s">
        <v>80</v>
      </c>
      <c r="H13">
        <v>8.4500000000000006E-2</v>
      </c>
      <c r="I13">
        <v>9000</v>
      </c>
      <c r="J13" t="s">
        <v>114</v>
      </c>
      <c r="K13" t="s">
        <v>75</v>
      </c>
      <c r="M13">
        <v>400220471</v>
      </c>
      <c r="N13" t="s">
        <v>76</v>
      </c>
      <c r="T13" t="e">
        <f>($H12-T12)*$I12</f>
        <v>#VALUE!</v>
      </c>
      <c r="U13">
        <f t="shared" ref="U13:Y13" si="0">($H12-U12)*$I12</f>
        <v>1.0000000000000009</v>
      </c>
      <c r="V13">
        <f t="shared" si="0"/>
        <v>1.0038461538461885</v>
      </c>
      <c r="W13">
        <f t="shared" si="0"/>
        <v>1.0000000000000009</v>
      </c>
      <c r="X13">
        <f t="shared" si="0"/>
        <v>1.001550387596889</v>
      </c>
      <c r="Y13">
        <f t="shared" si="0"/>
        <v>1.1581699346405183</v>
      </c>
    </row>
    <row r="14" spans="1:25" x14ac:dyDescent="0.25">
      <c r="A14" t="s">
        <v>67</v>
      </c>
      <c r="B14" t="s">
        <v>112</v>
      </c>
      <c r="C14" t="s">
        <v>115</v>
      </c>
      <c r="D14" t="s">
        <v>70</v>
      </c>
      <c r="E14" t="s">
        <v>71</v>
      </c>
      <c r="F14" t="s">
        <v>72</v>
      </c>
      <c r="G14" t="s">
        <v>73</v>
      </c>
      <c r="H14">
        <v>8.4199999999999997E-2</v>
      </c>
      <c r="I14">
        <v>16000</v>
      </c>
      <c r="J14" t="s">
        <v>116</v>
      </c>
      <c r="K14" t="s">
        <v>75</v>
      </c>
      <c r="M14">
        <v>400220471</v>
      </c>
      <c r="N14" t="s">
        <v>76</v>
      </c>
      <c r="V14">
        <f>($H12-H9)*$I12</f>
        <v>1.0000000000000009</v>
      </c>
    </row>
    <row r="15" spans="1:25" x14ac:dyDescent="0.25">
      <c r="A15" t="s">
        <v>67</v>
      </c>
      <c r="B15" t="s">
        <v>117</v>
      </c>
      <c r="C15" t="s">
        <v>118</v>
      </c>
      <c r="D15" t="s">
        <v>70</v>
      </c>
      <c r="E15" t="s">
        <v>79</v>
      </c>
      <c r="F15" t="s">
        <v>72</v>
      </c>
      <c r="G15" t="s">
        <v>73</v>
      </c>
      <c r="H15">
        <v>8.4400000000000003E-2</v>
      </c>
      <c r="I15">
        <v>6000</v>
      </c>
      <c r="J15" t="s">
        <v>119</v>
      </c>
      <c r="K15" t="s">
        <v>75</v>
      </c>
      <c r="M15">
        <v>400220471</v>
      </c>
      <c r="N15" t="s">
        <v>76</v>
      </c>
    </row>
    <row r="16" spans="1:25" x14ac:dyDescent="0.25">
      <c r="A16" t="s">
        <v>67</v>
      </c>
      <c r="B16" t="s">
        <v>120</v>
      </c>
      <c r="C16" t="s">
        <v>121</v>
      </c>
      <c r="D16" t="s">
        <v>70</v>
      </c>
      <c r="E16" t="s">
        <v>71</v>
      </c>
      <c r="F16" t="s">
        <v>72</v>
      </c>
      <c r="G16" t="s">
        <v>80</v>
      </c>
      <c r="H16">
        <v>8.4400000000000003E-2</v>
      </c>
      <c r="I16">
        <v>32000</v>
      </c>
      <c r="J16" t="s">
        <v>122</v>
      </c>
      <c r="K16" t="s">
        <v>75</v>
      </c>
      <c r="M16">
        <v>400220471</v>
      </c>
      <c r="N16" t="s">
        <v>76</v>
      </c>
    </row>
    <row r="17" spans="1:25" x14ac:dyDescent="0.25">
      <c r="A17" t="s">
        <v>67</v>
      </c>
      <c r="B17" t="s">
        <v>120</v>
      </c>
      <c r="C17" t="s">
        <v>123</v>
      </c>
      <c r="D17" t="s">
        <v>70</v>
      </c>
      <c r="E17" t="s">
        <v>79</v>
      </c>
      <c r="F17" t="s">
        <v>72</v>
      </c>
      <c r="G17" t="s">
        <v>73</v>
      </c>
      <c r="H17">
        <v>8.4699999999999998E-2</v>
      </c>
      <c r="I17">
        <v>15000</v>
      </c>
      <c r="J17" t="s">
        <v>124</v>
      </c>
      <c r="K17" t="s">
        <v>75</v>
      </c>
      <c r="M17">
        <v>400220471</v>
      </c>
      <c r="N17" t="s">
        <v>76</v>
      </c>
    </row>
    <row r="18" spans="1:25" x14ac:dyDescent="0.25">
      <c r="A18" t="s">
        <v>67</v>
      </c>
      <c r="B18" t="s">
        <v>125</v>
      </c>
      <c r="C18" t="s">
        <v>126</v>
      </c>
      <c r="D18" t="s">
        <v>70</v>
      </c>
      <c r="E18" t="s">
        <v>79</v>
      </c>
      <c r="F18" t="s">
        <v>72</v>
      </c>
      <c r="G18" t="s">
        <v>73</v>
      </c>
      <c r="H18">
        <v>8.4500000000000006E-2</v>
      </c>
      <c r="I18">
        <v>8000</v>
      </c>
      <c r="J18" t="s">
        <v>127</v>
      </c>
      <c r="K18" t="s">
        <v>75</v>
      </c>
      <c r="M18">
        <v>400220471</v>
      </c>
      <c r="N18" t="s">
        <v>76</v>
      </c>
    </row>
    <row r="19" spans="1:25" x14ac:dyDescent="0.25">
      <c r="A19" t="s">
        <v>67</v>
      </c>
      <c r="B19" t="s">
        <v>128</v>
      </c>
      <c r="C19" t="s">
        <v>129</v>
      </c>
      <c r="D19" t="s">
        <v>101</v>
      </c>
      <c r="F19" t="s">
        <v>72</v>
      </c>
      <c r="G19" t="s">
        <v>80</v>
      </c>
      <c r="H19">
        <v>1.03</v>
      </c>
      <c r="I19">
        <v>150000000</v>
      </c>
      <c r="J19" t="s">
        <v>130</v>
      </c>
      <c r="K19" t="s">
        <v>131</v>
      </c>
      <c r="L19" t="s">
        <v>104</v>
      </c>
      <c r="M19" t="s">
        <v>105</v>
      </c>
    </row>
    <row r="20" spans="1:25" x14ac:dyDescent="0.25">
      <c r="A20" t="s">
        <v>67</v>
      </c>
      <c r="B20" t="s">
        <v>132</v>
      </c>
      <c r="C20" t="s">
        <v>133</v>
      </c>
      <c r="D20" t="s">
        <v>101</v>
      </c>
      <c r="F20" t="s">
        <v>72</v>
      </c>
      <c r="G20" t="s">
        <v>80</v>
      </c>
      <c r="H20">
        <v>1.01</v>
      </c>
      <c r="I20">
        <v>3000000</v>
      </c>
      <c r="J20" t="s">
        <v>108</v>
      </c>
      <c r="K20" t="s">
        <v>75</v>
      </c>
      <c r="L20" t="s">
        <v>104</v>
      </c>
      <c r="M20" t="s">
        <v>105</v>
      </c>
    </row>
    <row r="21" spans="1:25" s="12" customFormat="1" x14ac:dyDescent="0.25">
      <c r="A21" s="12" t="s">
        <v>67</v>
      </c>
      <c r="B21" s="12" t="s">
        <v>134</v>
      </c>
      <c r="C21" s="12" t="s">
        <v>135</v>
      </c>
      <c r="D21" s="12" t="s">
        <v>70</v>
      </c>
      <c r="E21" s="12" t="s">
        <v>79</v>
      </c>
      <c r="F21" s="12" t="s">
        <v>72</v>
      </c>
      <c r="G21" s="12" t="s">
        <v>73</v>
      </c>
      <c r="H21" s="12">
        <v>8.4500000000000006E-2</v>
      </c>
      <c r="I21" s="12">
        <v>2000</v>
      </c>
      <c r="J21" s="12" t="s">
        <v>108</v>
      </c>
      <c r="K21" s="12" t="s">
        <v>75</v>
      </c>
      <c r="M21" s="12">
        <v>400220471</v>
      </c>
      <c r="N21" s="12" t="s">
        <v>76</v>
      </c>
      <c r="O21" s="13">
        <v>0.41319444444444442</v>
      </c>
      <c r="P21" s="13">
        <v>3.472222222222222E-3</v>
      </c>
      <c r="Q21" s="13">
        <v>0.40626157407407404</v>
      </c>
      <c r="R21" s="13">
        <f>O21-Q21</f>
        <v>6.9328703703703809E-3</v>
      </c>
      <c r="S21" s="14">
        <f>H20-H19</f>
        <v>-2.0000000000000018E-2</v>
      </c>
      <c r="T21" s="12" t="s">
        <v>111</v>
      </c>
      <c r="U21" s="12" t="s">
        <v>111</v>
      </c>
      <c r="V21" s="12">
        <f>H18</f>
        <v>8.4500000000000006E-2</v>
      </c>
      <c r="W21" s="12">
        <f t="array" ref="W21">SUM(H16:H18*I16:I18)/SUM(I16:I18)</f>
        <v>8.4496363636363633E-2</v>
      </c>
      <c r="X21" s="12">
        <f t="array" ref="X21">SUM(H13:H18*I13:I18)/SUM(I13:I18)</f>
        <v>8.4434883720930234E-2</v>
      </c>
      <c r="Y21" s="12">
        <f t="array" ref="Y21">SUM(H12:H18*I12:I18)/SUM(I12:I18)</f>
        <v>8.4447727272727272E-2</v>
      </c>
    </row>
    <row r="22" spans="1:25" x14ac:dyDescent="0.25">
      <c r="A22" t="s">
        <v>67</v>
      </c>
      <c r="B22" t="s">
        <v>136</v>
      </c>
      <c r="C22" t="s">
        <v>137</v>
      </c>
      <c r="D22" t="s">
        <v>70</v>
      </c>
      <c r="E22" t="s">
        <v>71</v>
      </c>
      <c r="F22" t="s">
        <v>72</v>
      </c>
      <c r="G22" t="s">
        <v>80</v>
      </c>
      <c r="H22">
        <v>8.4599999999999995E-2</v>
      </c>
      <c r="I22">
        <v>15000</v>
      </c>
      <c r="J22" t="s">
        <v>138</v>
      </c>
      <c r="K22" t="s">
        <v>75</v>
      </c>
      <c r="M22">
        <v>400220471</v>
      </c>
      <c r="N22" t="s">
        <v>76</v>
      </c>
      <c r="T22" t="e">
        <f>(T21-$H21)*$I21</f>
        <v>#VALUE!</v>
      </c>
      <c r="U22" t="e">
        <f t="shared" ref="U22:Y22" si="1">(U21-$H21)*$I21</f>
        <v>#VALUE!</v>
      </c>
      <c r="V22">
        <f t="shared" si="1"/>
        <v>0</v>
      </c>
      <c r="W22">
        <f t="shared" si="1"/>
        <v>-7.272727272744639E-3</v>
      </c>
      <c r="X22">
        <f t="shared" si="1"/>
        <v>-0.13023255813954249</v>
      </c>
      <c r="Y22">
        <f t="shared" si="1"/>
        <v>-0.10454545454546826</v>
      </c>
    </row>
    <row r="23" spans="1:25" x14ac:dyDescent="0.25">
      <c r="A23" t="s">
        <v>67</v>
      </c>
      <c r="B23" t="s">
        <v>136</v>
      </c>
      <c r="C23" t="s">
        <v>139</v>
      </c>
      <c r="D23" t="s">
        <v>70</v>
      </c>
      <c r="E23" t="s">
        <v>71</v>
      </c>
      <c r="F23" t="s">
        <v>72</v>
      </c>
      <c r="G23" t="s">
        <v>73</v>
      </c>
      <c r="H23">
        <v>8.4400000000000003E-2</v>
      </c>
      <c r="I23">
        <v>35000</v>
      </c>
      <c r="J23" t="s">
        <v>140</v>
      </c>
      <c r="K23" t="s">
        <v>75</v>
      </c>
      <c r="M23">
        <v>400220471</v>
      </c>
      <c r="N23" t="s">
        <v>76</v>
      </c>
    </row>
    <row r="24" spans="1:25" x14ac:dyDescent="0.25">
      <c r="A24" t="s">
        <v>67</v>
      </c>
      <c r="B24" t="s">
        <v>141</v>
      </c>
      <c r="C24" t="s">
        <v>142</v>
      </c>
      <c r="D24" t="s">
        <v>70</v>
      </c>
      <c r="E24" t="s">
        <v>71</v>
      </c>
      <c r="F24" t="s">
        <v>72</v>
      </c>
      <c r="G24" t="s">
        <v>80</v>
      </c>
      <c r="H24">
        <v>8.4400000000000003E-2</v>
      </c>
      <c r="I24">
        <v>23000</v>
      </c>
      <c r="J24" t="s">
        <v>143</v>
      </c>
      <c r="K24" t="s">
        <v>75</v>
      </c>
      <c r="M24">
        <v>400220471</v>
      </c>
      <c r="N24" t="s">
        <v>76</v>
      </c>
    </row>
    <row r="25" spans="1:25" x14ac:dyDescent="0.25">
      <c r="A25" t="s">
        <v>67</v>
      </c>
      <c r="B25" t="s">
        <v>144</v>
      </c>
      <c r="C25" t="s">
        <v>145</v>
      </c>
      <c r="D25" t="s">
        <v>101</v>
      </c>
      <c r="F25" t="s">
        <v>72</v>
      </c>
      <c r="G25" t="s">
        <v>73</v>
      </c>
      <c r="H25">
        <v>1.02</v>
      </c>
      <c r="I25">
        <v>400000000</v>
      </c>
      <c r="J25" t="s">
        <v>146</v>
      </c>
      <c r="K25" t="s">
        <v>147</v>
      </c>
      <c r="L25" t="s">
        <v>104</v>
      </c>
      <c r="M25" t="s">
        <v>105</v>
      </c>
    </row>
    <row r="26" spans="1:25" x14ac:dyDescent="0.25">
      <c r="A26" t="s">
        <v>67</v>
      </c>
      <c r="B26" t="s">
        <v>148</v>
      </c>
      <c r="C26" t="s">
        <v>149</v>
      </c>
      <c r="D26" t="s">
        <v>101</v>
      </c>
      <c r="F26" t="s">
        <v>72</v>
      </c>
      <c r="G26" t="s">
        <v>80</v>
      </c>
      <c r="H26">
        <v>1</v>
      </c>
      <c r="I26">
        <v>5000000</v>
      </c>
      <c r="J26" t="s">
        <v>108</v>
      </c>
      <c r="K26" t="s">
        <v>75</v>
      </c>
      <c r="L26" t="s">
        <v>104</v>
      </c>
      <c r="M26" t="s">
        <v>105</v>
      </c>
    </row>
    <row r="27" spans="1:25" s="12" customFormat="1" x14ac:dyDescent="0.25">
      <c r="A27" s="12" t="s">
        <v>67</v>
      </c>
      <c r="B27" s="12" t="s">
        <v>150</v>
      </c>
      <c r="C27" s="12" t="s">
        <v>151</v>
      </c>
      <c r="D27" s="12" t="s">
        <v>70</v>
      </c>
      <c r="E27" s="12" t="s">
        <v>71</v>
      </c>
      <c r="F27" s="12" t="s">
        <v>72</v>
      </c>
      <c r="G27" s="12" t="s">
        <v>80</v>
      </c>
      <c r="H27" s="12">
        <v>8.4000000000000005E-2</v>
      </c>
      <c r="I27" s="12">
        <v>2000</v>
      </c>
      <c r="J27" s="12" t="s">
        <v>108</v>
      </c>
      <c r="K27" s="12" t="s">
        <v>75</v>
      </c>
      <c r="M27" s="12">
        <v>400220471</v>
      </c>
      <c r="N27" s="12" t="s">
        <v>76</v>
      </c>
      <c r="O27" s="13">
        <v>0.45140046296296293</v>
      </c>
      <c r="P27" s="13">
        <v>6.9328703703703696E-3</v>
      </c>
      <c r="Q27" s="13">
        <v>0.43751157407407404</v>
      </c>
      <c r="R27" s="13">
        <f>O27-Q27</f>
        <v>1.3888888888888895E-2</v>
      </c>
      <c r="S27" s="14">
        <f>H26-H25</f>
        <v>-2.0000000000000018E-2</v>
      </c>
      <c r="T27" s="12" t="s">
        <v>111</v>
      </c>
      <c r="U27" s="12" t="s">
        <v>111</v>
      </c>
      <c r="V27" s="12" t="s">
        <v>111</v>
      </c>
      <c r="W27" s="12">
        <f>H24</f>
        <v>8.4400000000000003E-2</v>
      </c>
      <c r="X27" s="12">
        <f t="array" ref="X27">SUM(H21:H24*I21:I24)/SUM(I21:I24)</f>
        <v>8.4442666666666666E-2</v>
      </c>
      <c r="Y27" s="12">
        <f t="array" ref="Y27">SUM(H21:H24*I21:I24)/SUM(I21:I24)</f>
        <v>8.4442666666666666E-2</v>
      </c>
    </row>
    <row r="28" spans="1:25" x14ac:dyDescent="0.25">
      <c r="A28" t="s">
        <v>67</v>
      </c>
      <c r="B28" t="s">
        <v>152</v>
      </c>
      <c r="C28" t="s">
        <v>153</v>
      </c>
      <c r="D28" t="s">
        <v>70</v>
      </c>
      <c r="E28" t="s">
        <v>71</v>
      </c>
      <c r="F28" t="s">
        <v>72</v>
      </c>
      <c r="G28" t="s">
        <v>73</v>
      </c>
      <c r="H28">
        <v>8.4500000000000006E-2</v>
      </c>
      <c r="I28">
        <v>22000</v>
      </c>
      <c r="J28" t="s">
        <v>154</v>
      </c>
      <c r="K28" t="s">
        <v>75</v>
      </c>
      <c r="M28">
        <v>400220471</v>
      </c>
      <c r="N28" t="s">
        <v>76</v>
      </c>
      <c r="T28" t="e">
        <f>(T27-$H27)*$I27</f>
        <v>#VALUE!</v>
      </c>
      <c r="U28" t="e">
        <f t="shared" ref="U28:Y28" si="2">(U27-$H27)*$I27</f>
        <v>#VALUE!</v>
      </c>
      <c r="V28" t="e">
        <f t="shared" si="2"/>
        <v>#VALUE!</v>
      </c>
      <c r="W28">
        <f t="shared" si="2"/>
        <v>0.79999999999999516</v>
      </c>
      <c r="X28">
        <f t="shared" si="2"/>
        <v>0.88533333333332132</v>
      </c>
      <c r="Y28">
        <f t="shared" si="2"/>
        <v>0.88533333333332132</v>
      </c>
    </row>
    <row r="29" spans="1:25" x14ac:dyDescent="0.25">
      <c r="A29" t="s">
        <v>67</v>
      </c>
      <c r="B29" t="s">
        <v>155</v>
      </c>
      <c r="C29" t="s">
        <v>156</v>
      </c>
      <c r="D29" t="s">
        <v>101</v>
      </c>
      <c r="F29" t="s">
        <v>72</v>
      </c>
      <c r="G29" t="s">
        <v>73</v>
      </c>
      <c r="H29">
        <v>1.01</v>
      </c>
      <c r="I29">
        <v>7000000</v>
      </c>
      <c r="J29" t="s">
        <v>157</v>
      </c>
      <c r="K29" t="s">
        <v>158</v>
      </c>
      <c r="L29" t="s">
        <v>104</v>
      </c>
      <c r="M29" t="s">
        <v>105</v>
      </c>
    </row>
    <row r="30" spans="1:25" x14ac:dyDescent="0.25">
      <c r="A30" t="s">
        <v>67</v>
      </c>
      <c r="B30" t="s">
        <v>159</v>
      </c>
      <c r="C30" t="s">
        <v>160</v>
      </c>
      <c r="D30" t="s">
        <v>101</v>
      </c>
      <c r="F30" t="s">
        <v>72</v>
      </c>
      <c r="G30" t="s">
        <v>73</v>
      </c>
      <c r="H30">
        <v>1.03</v>
      </c>
      <c r="I30">
        <v>400000000</v>
      </c>
      <c r="J30" t="s">
        <v>108</v>
      </c>
      <c r="K30" t="s">
        <v>75</v>
      </c>
      <c r="L30" t="s">
        <v>104</v>
      </c>
      <c r="M30" t="s">
        <v>105</v>
      </c>
    </row>
    <row r="31" spans="1:25" s="12" customFormat="1" x14ac:dyDescent="0.25">
      <c r="A31" s="12" t="s">
        <v>67</v>
      </c>
      <c r="B31" s="12" t="s">
        <v>161</v>
      </c>
      <c r="C31" s="12" t="s">
        <v>162</v>
      </c>
      <c r="D31" s="12" t="s">
        <v>70</v>
      </c>
      <c r="E31" s="12" t="s">
        <v>71</v>
      </c>
      <c r="F31" s="12" t="s">
        <v>72</v>
      </c>
      <c r="G31" s="12" t="s">
        <v>73</v>
      </c>
      <c r="H31" s="12">
        <v>8.4500000000000006E-2</v>
      </c>
      <c r="I31" s="12">
        <v>2000</v>
      </c>
      <c r="J31" s="12" t="s">
        <v>108</v>
      </c>
      <c r="K31" s="12" t="s">
        <v>75</v>
      </c>
      <c r="M31" s="12">
        <v>400220471</v>
      </c>
      <c r="N31" s="12" t="s">
        <v>76</v>
      </c>
      <c r="O31" s="13">
        <v>0.49306712962962962</v>
      </c>
      <c r="P31" s="13">
        <v>6.9328703703703696E-3</v>
      </c>
      <c r="Q31" s="13">
        <v>0.46876157407407404</v>
      </c>
      <c r="R31" s="13">
        <f>O31-Q31</f>
        <v>2.430555555555558E-2</v>
      </c>
      <c r="S31" s="14">
        <f>H30-H29</f>
        <v>2.0000000000000018E-2</v>
      </c>
      <c r="T31" s="12" t="s">
        <v>111</v>
      </c>
      <c r="U31" s="12" t="s">
        <v>111</v>
      </c>
      <c r="V31" s="12" t="s">
        <v>111</v>
      </c>
      <c r="W31" s="12" t="s">
        <v>111</v>
      </c>
      <c r="X31" s="12">
        <f t="array" ref="X31">SUM(H27:H28*I27:I28)/SUM(I27:I28)</f>
        <v>8.4458333333333344E-2</v>
      </c>
      <c r="Y31" s="12">
        <f t="array" ref="Y31">SUM(H27:H28*I27:I28)/SUM(I27:I28)</f>
        <v>8.4458333333333344E-2</v>
      </c>
    </row>
    <row r="32" spans="1:25" x14ac:dyDescent="0.25">
      <c r="T32" t="e">
        <f>($H31-T31)*$I31</f>
        <v>#VALUE!</v>
      </c>
      <c r="U32" t="e">
        <f t="shared" ref="U32:Y32" si="3">($H31-U31)*$I31</f>
        <v>#VALUE!</v>
      </c>
      <c r="V32" t="e">
        <f t="shared" si="3"/>
        <v>#VALUE!</v>
      </c>
      <c r="W32" t="e">
        <f t="shared" si="3"/>
        <v>#VALUE!</v>
      </c>
      <c r="X32">
        <f t="shared" si="3"/>
        <v>8.3333333333324155E-2</v>
      </c>
      <c r="Y32">
        <f t="shared" si="3"/>
        <v>8.3333333333324155E-2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selection activeCell="V32" sqref="V32"/>
    </sheetView>
  </sheetViews>
  <sheetFormatPr defaultRowHeight="15" x14ac:dyDescent="0.25"/>
  <sheetData>
    <row r="1" spans="1:24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</row>
    <row r="2" spans="1:24" x14ac:dyDescent="0.25">
      <c r="A2" t="s">
        <v>67</v>
      </c>
      <c r="B2" t="s">
        <v>68</v>
      </c>
      <c r="C2" t="s">
        <v>163</v>
      </c>
      <c r="D2" t="s">
        <v>70</v>
      </c>
      <c r="E2" t="s">
        <v>71</v>
      </c>
      <c r="F2" t="s">
        <v>164</v>
      </c>
      <c r="G2" t="s">
        <v>73</v>
      </c>
      <c r="H2">
        <v>8.4000000000000005E-2</v>
      </c>
      <c r="I2">
        <v>12000</v>
      </c>
      <c r="J2" t="s">
        <v>74</v>
      </c>
      <c r="K2" t="s">
        <v>75</v>
      </c>
      <c r="M2">
        <v>400220471</v>
      </c>
      <c r="N2" t="s">
        <v>76</v>
      </c>
    </row>
    <row r="3" spans="1:24" x14ac:dyDescent="0.25">
      <c r="A3" t="s">
        <v>67</v>
      </c>
      <c r="B3" t="s">
        <v>77</v>
      </c>
      <c r="C3" t="s">
        <v>165</v>
      </c>
      <c r="D3" t="s">
        <v>70</v>
      </c>
      <c r="E3" t="s">
        <v>79</v>
      </c>
      <c r="F3" t="s">
        <v>164</v>
      </c>
      <c r="G3" t="s">
        <v>80</v>
      </c>
      <c r="H3">
        <v>8.4599999999999995E-2</v>
      </c>
      <c r="I3">
        <v>3000</v>
      </c>
      <c r="J3" t="s">
        <v>81</v>
      </c>
      <c r="K3" t="s">
        <v>75</v>
      </c>
      <c r="M3">
        <v>400220471</v>
      </c>
      <c r="N3" t="s">
        <v>76</v>
      </c>
    </row>
    <row r="4" spans="1:24" x14ac:dyDescent="0.25">
      <c r="A4" t="s">
        <v>67</v>
      </c>
      <c r="B4" t="s">
        <v>82</v>
      </c>
      <c r="C4" t="s">
        <v>166</v>
      </c>
      <c r="D4" t="s">
        <v>70</v>
      </c>
      <c r="E4" t="s">
        <v>79</v>
      </c>
      <c r="F4" t="s">
        <v>164</v>
      </c>
      <c r="G4" t="s">
        <v>80</v>
      </c>
      <c r="H4">
        <v>8.4400000000000003E-2</v>
      </c>
      <c r="I4">
        <v>3500</v>
      </c>
      <c r="J4" t="s">
        <v>84</v>
      </c>
      <c r="K4" t="s">
        <v>75</v>
      </c>
      <c r="M4">
        <v>400220471</v>
      </c>
      <c r="N4" t="s">
        <v>76</v>
      </c>
    </row>
    <row r="5" spans="1:24" x14ac:dyDescent="0.25">
      <c r="A5" t="s">
        <v>67</v>
      </c>
      <c r="B5" t="s">
        <v>85</v>
      </c>
      <c r="C5" t="s">
        <v>167</v>
      </c>
      <c r="D5" t="s">
        <v>70</v>
      </c>
      <c r="E5" t="s">
        <v>71</v>
      </c>
      <c r="F5" t="s">
        <v>164</v>
      </c>
      <c r="G5" t="s">
        <v>80</v>
      </c>
      <c r="H5">
        <v>8.4599999999999995E-2</v>
      </c>
      <c r="I5">
        <v>5000</v>
      </c>
      <c r="J5" t="s">
        <v>89</v>
      </c>
      <c r="K5" t="s">
        <v>75</v>
      </c>
      <c r="M5">
        <v>400220471</v>
      </c>
      <c r="N5" t="s">
        <v>76</v>
      </c>
    </row>
    <row r="6" spans="1:24" x14ac:dyDescent="0.25">
      <c r="A6" t="s">
        <v>67</v>
      </c>
      <c r="B6" t="s">
        <v>85</v>
      </c>
      <c r="C6" t="s">
        <v>168</v>
      </c>
      <c r="D6" t="s">
        <v>70</v>
      </c>
      <c r="E6" t="s">
        <v>79</v>
      </c>
      <c r="F6" t="s">
        <v>164</v>
      </c>
      <c r="G6" t="s">
        <v>80</v>
      </c>
      <c r="H6">
        <v>8.4099999999999994E-2</v>
      </c>
      <c r="I6">
        <v>1000</v>
      </c>
      <c r="J6" t="s">
        <v>87</v>
      </c>
      <c r="K6" t="s">
        <v>75</v>
      </c>
      <c r="M6">
        <v>400220471</v>
      </c>
      <c r="N6" t="s">
        <v>76</v>
      </c>
    </row>
    <row r="7" spans="1:24" x14ac:dyDescent="0.25">
      <c r="A7" t="s">
        <v>67</v>
      </c>
      <c r="B7" t="s">
        <v>90</v>
      </c>
      <c r="C7" t="s">
        <v>169</v>
      </c>
      <c r="D7" t="s">
        <v>70</v>
      </c>
      <c r="E7" t="s">
        <v>79</v>
      </c>
      <c r="F7" t="s">
        <v>164</v>
      </c>
      <c r="G7" t="s">
        <v>80</v>
      </c>
      <c r="H7">
        <v>8.4199999999999997E-2</v>
      </c>
      <c r="I7">
        <v>7000</v>
      </c>
      <c r="J7" t="s">
        <v>92</v>
      </c>
      <c r="K7" t="s">
        <v>75</v>
      </c>
      <c r="M7">
        <v>400220471</v>
      </c>
      <c r="N7" t="s">
        <v>76</v>
      </c>
    </row>
    <row r="8" spans="1:24" x14ac:dyDescent="0.25">
      <c r="A8" t="s">
        <v>67</v>
      </c>
      <c r="B8" t="s">
        <v>93</v>
      </c>
      <c r="C8" t="s">
        <v>170</v>
      </c>
      <c r="D8" t="s">
        <v>70</v>
      </c>
      <c r="E8" t="s">
        <v>79</v>
      </c>
      <c r="F8" t="s">
        <v>164</v>
      </c>
      <c r="G8" t="s">
        <v>73</v>
      </c>
      <c r="H8">
        <v>8.4599999999999995E-2</v>
      </c>
      <c r="I8">
        <v>20000</v>
      </c>
      <c r="J8" t="s">
        <v>95</v>
      </c>
      <c r="K8" t="s">
        <v>75</v>
      </c>
      <c r="M8">
        <v>400220471</v>
      </c>
      <c r="N8" t="s">
        <v>76</v>
      </c>
    </row>
    <row r="9" spans="1:24" x14ac:dyDescent="0.25">
      <c r="A9" t="s">
        <v>67</v>
      </c>
      <c r="B9" t="s">
        <v>96</v>
      </c>
      <c r="C9" t="s">
        <v>171</v>
      </c>
      <c r="D9" t="s">
        <v>70</v>
      </c>
      <c r="E9" t="s">
        <v>79</v>
      </c>
      <c r="F9" t="s">
        <v>164</v>
      </c>
      <c r="G9" t="s">
        <v>80</v>
      </c>
      <c r="H9">
        <v>8.4500000000000006E-2</v>
      </c>
      <c r="I9">
        <v>25000</v>
      </c>
      <c r="J9" t="s">
        <v>98</v>
      </c>
      <c r="K9" t="s">
        <v>75</v>
      </c>
      <c r="M9">
        <v>400220471</v>
      </c>
      <c r="N9" t="s">
        <v>76</v>
      </c>
    </row>
    <row r="10" spans="1:24" x14ac:dyDescent="0.25">
      <c r="A10" t="s">
        <v>67</v>
      </c>
      <c r="B10" t="s">
        <v>99</v>
      </c>
      <c r="C10" t="s">
        <v>172</v>
      </c>
      <c r="D10" t="s">
        <v>101</v>
      </c>
      <c r="F10" t="s">
        <v>164</v>
      </c>
      <c r="G10" t="s">
        <v>73</v>
      </c>
      <c r="H10">
        <v>1.02</v>
      </c>
      <c r="I10">
        <v>100000000</v>
      </c>
      <c r="J10" t="s">
        <v>102</v>
      </c>
      <c r="K10" t="s">
        <v>103</v>
      </c>
      <c r="L10" t="s">
        <v>104</v>
      </c>
      <c r="M10" t="s">
        <v>105</v>
      </c>
    </row>
    <row r="11" spans="1:24" x14ac:dyDescent="0.25">
      <c r="A11" t="s">
        <v>67</v>
      </c>
      <c r="B11" t="s">
        <v>106</v>
      </c>
      <c r="C11" t="s">
        <v>173</v>
      </c>
      <c r="D11" t="s">
        <v>101</v>
      </c>
      <c r="F11" t="s">
        <v>164</v>
      </c>
      <c r="G11" t="s">
        <v>73</v>
      </c>
      <c r="H11">
        <v>1.01</v>
      </c>
      <c r="I11">
        <v>200000000</v>
      </c>
      <c r="J11" t="s">
        <v>108</v>
      </c>
      <c r="K11" t="s">
        <v>75</v>
      </c>
      <c r="L11" t="s">
        <v>104</v>
      </c>
      <c r="M11" t="s">
        <v>105</v>
      </c>
    </row>
    <row r="12" spans="1:24" s="12" customFormat="1" x14ac:dyDescent="0.25">
      <c r="A12" s="12" t="s">
        <v>67</v>
      </c>
      <c r="B12" s="12" t="s">
        <v>109</v>
      </c>
      <c r="C12" s="12" t="s">
        <v>174</v>
      </c>
      <c r="D12" s="12" t="s">
        <v>70</v>
      </c>
      <c r="E12" s="12" t="s">
        <v>79</v>
      </c>
      <c r="F12" s="12" t="s">
        <v>164</v>
      </c>
      <c r="G12" s="12" t="s">
        <v>80</v>
      </c>
      <c r="H12" s="12">
        <v>8.5000000000000006E-2</v>
      </c>
      <c r="I12" s="12">
        <v>2000</v>
      </c>
      <c r="J12" s="12" t="s">
        <v>108</v>
      </c>
      <c r="K12" s="12" t="s">
        <v>75</v>
      </c>
      <c r="M12" s="12">
        <v>400220471</v>
      </c>
      <c r="N12" s="12" t="s">
        <v>76</v>
      </c>
      <c r="O12" s="13">
        <v>0.37152777777777773</v>
      </c>
      <c r="P12" s="13">
        <v>0.36806712962962962</v>
      </c>
      <c r="Q12" s="13">
        <f>O12-P12</f>
        <v>3.4606481481481155E-3</v>
      </c>
      <c r="R12" s="15">
        <f>H11-H10</f>
        <v>-1.0000000000000009E-2</v>
      </c>
      <c r="S12" s="12" t="s">
        <v>111</v>
      </c>
      <c r="T12" s="12">
        <f>H9</f>
        <v>8.4500000000000006E-2</v>
      </c>
      <c r="U12" s="12">
        <f t="array" ref="U12">SUM(H7:H9*I7:I9)/SUM(I7:I9)</f>
        <v>8.4498076923076912E-2</v>
      </c>
      <c r="V12" s="12">
        <f t="array" ref="V12">SUM(H5:H9*I5:I9)/SUM(I5:I9)</f>
        <v>8.4500000000000006E-2</v>
      </c>
      <c r="W12" s="12">
        <f t="array" ref="W12">SUM(H3:H9*I3:I9)/SUM(I3:I9)</f>
        <v>8.4499224806201548E-2</v>
      </c>
      <c r="X12" s="12">
        <f t="array" ref="X12">SUM(H2:H9*I2:I9)/SUM(I2:I9)</f>
        <v>8.4420915032679747E-2</v>
      </c>
    </row>
    <row r="13" spans="1:24" x14ac:dyDescent="0.25">
      <c r="A13" t="s">
        <v>67</v>
      </c>
      <c r="B13" t="s">
        <v>112</v>
      </c>
      <c r="C13" t="s">
        <v>175</v>
      </c>
      <c r="D13" t="s">
        <v>70</v>
      </c>
      <c r="E13" t="s">
        <v>71</v>
      </c>
      <c r="F13" t="s">
        <v>164</v>
      </c>
      <c r="G13" t="s">
        <v>73</v>
      </c>
      <c r="H13">
        <v>8.4199999999999997E-2</v>
      </c>
      <c r="I13">
        <v>16000</v>
      </c>
      <c r="J13" t="s">
        <v>116</v>
      </c>
      <c r="K13" t="s">
        <v>75</v>
      </c>
      <c r="M13">
        <v>400220471</v>
      </c>
      <c r="N13" t="s">
        <v>76</v>
      </c>
      <c r="S13" t="e">
        <f>($H12-S12)*$I12</f>
        <v>#VALUE!</v>
      </c>
      <c r="T13">
        <f t="shared" ref="T13:X13" si="0">($H12-T12)*$I12</f>
        <v>1.0000000000000009</v>
      </c>
      <c r="U13">
        <f t="shared" si="0"/>
        <v>1.0038461538461885</v>
      </c>
      <c r="V13">
        <f t="shared" si="0"/>
        <v>1.0000000000000009</v>
      </c>
      <c r="W13">
        <f t="shared" si="0"/>
        <v>1.0015503875969167</v>
      </c>
      <c r="X13">
        <f t="shared" si="0"/>
        <v>1.1581699346405183</v>
      </c>
    </row>
    <row r="14" spans="1:24" x14ac:dyDescent="0.25">
      <c r="A14" t="s">
        <v>67</v>
      </c>
      <c r="B14" t="s">
        <v>112</v>
      </c>
      <c r="C14" t="s">
        <v>176</v>
      </c>
      <c r="D14" t="s">
        <v>70</v>
      </c>
      <c r="E14" t="s">
        <v>71</v>
      </c>
      <c r="F14" t="s">
        <v>164</v>
      </c>
      <c r="G14" t="s">
        <v>80</v>
      </c>
      <c r="H14">
        <v>8.4500000000000006E-2</v>
      </c>
      <c r="I14">
        <v>9000</v>
      </c>
      <c r="J14" t="s">
        <v>114</v>
      </c>
      <c r="K14" t="s">
        <v>75</v>
      </c>
      <c r="M14">
        <v>400220471</v>
      </c>
      <c r="N14" t="s">
        <v>76</v>
      </c>
    </row>
    <row r="15" spans="1:24" x14ac:dyDescent="0.25">
      <c r="A15" t="s">
        <v>67</v>
      </c>
      <c r="B15" t="s">
        <v>117</v>
      </c>
      <c r="C15" t="s">
        <v>177</v>
      </c>
      <c r="D15" t="s">
        <v>70</v>
      </c>
      <c r="E15" t="s">
        <v>79</v>
      </c>
      <c r="F15" t="s">
        <v>164</v>
      </c>
      <c r="G15" t="s">
        <v>73</v>
      </c>
      <c r="H15">
        <v>8.4400000000000003E-2</v>
      </c>
      <c r="I15">
        <v>6000</v>
      </c>
      <c r="J15" t="s">
        <v>119</v>
      </c>
      <c r="K15" t="s">
        <v>75</v>
      </c>
      <c r="M15">
        <v>400220471</v>
      </c>
      <c r="N15" t="s">
        <v>76</v>
      </c>
    </row>
    <row r="16" spans="1:24" x14ac:dyDescent="0.25">
      <c r="A16" t="s">
        <v>67</v>
      </c>
      <c r="B16" t="s">
        <v>120</v>
      </c>
      <c r="C16" t="s">
        <v>178</v>
      </c>
      <c r="D16" t="s">
        <v>70</v>
      </c>
      <c r="E16" t="s">
        <v>79</v>
      </c>
      <c r="F16" t="s">
        <v>164</v>
      </c>
      <c r="G16" t="s">
        <v>73</v>
      </c>
      <c r="H16">
        <v>8.4699999999999998E-2</v>
      </c>
      <c r="I16">
        <v>15000</v>
      </c>
      <c r="J16" t="s">
        <v>124</v>
      </c>
      <c r="K16" t="s">
        <v>75</v>
      </c>
      <c r="M16">
        <v>400220471</v>
      </c>
      <c r="N16" t="s">
        <v>76</v>
      </c>
    </row>
    <row r="17" spans="1:24" x14ac:dyDescent="0.25">
      <c r="A17" t="s">
        <v>67</v>
      </c>
      <c r="B17" t="s">
        <v>120</v>
      </c>
      <c r="C17" t="s">
        <v>179</v>
      </c>
      <c r="D17" t="s">
        <v>70</v>
      </c>
      <c r="E17" t="s">
        <v>71</v>
      </c>
      <c r="F17" t="s">
        <v>164</v>
      </c>
      <c r="G17" t="s">
        <v>80</v>
      </c>
      <c r="H17">
        <v>8.4400000000000003E-2</v>
      </c>
      <c r="I17">
        <v>32000</v>
      </c>
      <c r="J17" t="s">
        <v>122</v>
      </c>
      <c r="K17" t="s">
        <v>75</v>
      </c>
      <c r="M17">
        <v>400220471</v>
      </c>
      <c r="N17" t="s">
        <v>76</v>
      </c>
    </row>
    <row r="18" spans="1:24" x14ac:dyDescent="0.25">
      <c r="A18" t="s">
        <v>67</v>
      </c>
      <c r="B18" t="s">
        <v>125</v>
      </c>
      <c r="C18" t="s">
        <v>180</v>
      </c>
      <c r="D18" t="s">
        <v>70</v>
      </c>
      <c r="E18" t="s">
        <v>79</v>
      </c>
      <c r="F18" t="s">
        <v>164</v>
      </c>
      <c r="G18" t="s">
        <v>73</v>
      </c>
      <c r="H18">
        <v>8.4500000000000006E-2</v>
      </c>
      <c r="I18">
        <v>8000</v>
      </c>
      <c r="J18" t="s">
        <v>127</v>
      </c>
      <c r="K18" t="s">
        <v>75</v>
      </c>
      <c r="M18">
        <v>400220471</v>
      </c>
      <c r="N18" t="s">
        <v>76</v>
      </c>
    </row>
    <row r="19" spans="1:24" x14ac:dyDescent="0.25">
      <c r="A19" t="s">
        <v>67</v>
      </c>
      <c r="B19" t="s">
        <v>128</v>
      </c>
      <c r="C19" t="s">
        <v>181</v>
      </c>
      <c r="D19" t="s">
        <v>101</v>
      </c>
      <c r="F19" t="s">
        <v>164</v>
      </c>
      <c r="G19" t="s">
        <v>80</v>
      </c>
      <c r="H19">
        <v>1.03</v>
      </c>
      <c r="I19">
        <v>150000000</v>
      </c>
      <c r="J19" t="s">
        <v>130</v>
      </c>
      <c r="K19" t="s">
        <v>131</v>
      </c>
      <c r="L19" t="s">
        <v>104</v>
      </c>
      <c r="M19" t="s">
        <v>105</v>
      </c>
    </row>
    <row r="20" spans="1:24" x14ac:dyDescent="0.25">
      <c r="A20" t="s">
        <v>67</v>
      </c>
      <c r="B20" t="s">
        <v>132</v>
      </c>
      <c r="C20" t="s">
        <v>182</v>
      </c>
      <c r="D20" t="s">
        <v>101</v>
      </c>
      <c r="F20" t="s">
        <v>164</v>
      </c>
      <c r="G20" t="s">
        <v>80</v>
      </c>
      <c r="H20">
        <v>1.01</v>
      </c>
      <c r="I20">
        <v>3000000</v>
      </c>
      <c r="J20" t="s">
        <v>108</v>
      </c>
      <c r="K20" t="s">
        <v>75</v>
      </c>
      <c r="L20" t="s">
        <v>104</v>
      </c>
      <c r="M20" t="s">
        <v>105</v>
      </c>
    </row>
    <row r="21" spans="1:24" s="12" customFormat="1" x14ac:dyDescent="0.25">
      <c r="A21" s="12" t="s">
        <v>67</v>
      </c>
      <c r="B21" s="12" t="s">
        <v>134</v>
      </c>
      <c r="C21" s="12" t="s">
        <v>183</v>
      </c>
      <c r="D21" s="12" t="s">
        <v>70</v>
      </c>
      <c r="E21" s="12" t="s">
        <v>79</v>
      </c>
      <c r="F21" s="12" t="s">
        <v>164</v>
      </c>
      <c r="G21" s="12" t="s">
        <v>73</v>
      </c>
      <c r="H21" s="12">
        <v>8.4500000000000006E-2</v>
      </c>
      <c r="I21" s="12">
        <v>2000</v>
      </c>
      <c r="J21" s="12" t="s">
        <v>108</v>
      </c>
      <c r="K21" s="12" t="s">
        <v>75</v>
      </c>
      <c r="M21" s="12">
        <v>400220471</v>
      </c>
      <c r="N21" s="12" t="s">
        <v>76</v>
      </c>
      <c r="O21" s="13">
        <v>0.41319444444444442</v>
      </c>
      <c r="P21" s="13">
        <v>0.40626157407407404</v>
      </c>
      <c r="Q21" s="13">
        <f>O21-P21</f>
        <v>6.9328703703703809E-3</v>
      </c>
      <c r="R21" s="14">
        <f>H20-H19</f>
        <v>-2.0000000000000018E-2</v>
      </c>
      <c r="S21" s="12" t="s">
        <v>111</v>
      </c>
      <c r="T21" s="12" t="s">
        <v>111</v>
      </c>
      <c r="U21" s="12">
        <f>H18</f>
        <v>8.4500000000000006E-2</v>
      </c>
      <c r="V21" s="12">
        <f t="array" ref="V21">SUM(H16:H18*I16:I18)/SUM(I16:I18)</f>
        <v>8.4496363636363633E-2</v>
      </c>
      <c r="W21" s="12">
        <f t="array" ref="W21">SUM(H13:H18*I13:I18)/SUM(I13:I18)</f>
        <v>8.4434883720930234E-2</v>
      </c>
      <c r="X21" s="12">
        <f t="array" ref="X21">SUM(H12:H18*I12:I18)/SUM(I12:I18)</f>
        <v>8.4447727272727272E-2</v>
      </c>
    </row>
    <row r="22" spans="1:24" x14ac:dyDescent="0.25">
      <c r="A22" t="s">
        <v>67</v>
      </c>
      <c r="B22" t="s">
        <v>136</v>
      </c>
      <c r="C22" t="s">
        <v>184</v>
      </c>
      <c r="D22" t="s">
        <v>70</v>
      </c>
      <c r="E22" t="s">
        <v>71</v>
      </c>
      <c r="F22" t="s">
        <v>164</v>
      </c>
      <c r="G22" t="s">
        <v>73</v>
      </c>
      <c r="H22">
        <v>8.4400000000000003E-2</v>
      </c>
      <c r="I22">
        <v>35000</v>
      </c>
      <c r="J22" t="s">
        <v>140</v>
      </c>
      <c r="K22" t="s">
        <v>75</v>
      </c>
      <c r="M22">
        <v>400220471</v>
      </c>
      <c r="N22" t="s">
        <v>76</v>
      </c>
      <c r="S22" t="e">
        <f>(S21-$H21)*$I21</f>
        <v>#VALUE!</v>
      </c>
      <c r="T22" t="e">
        <f t="shared" ref="T22:X22" si="1">(T21-$H21)*$I21</f>
        <v>#VALUE!</v>
      </c>
      <c r="U22">
        <f t="shared" si="1"/>
        <v>0</v>
      </c>
      <c r="V22">
        <f t="shared" si="1"/>
        <v>-7.272727272744639E-3</v>
      </c>
      <c r="W22">
        <f t="shared" si="1"/>
        <v>-0.13023255813954249</v>
      </c>
      <c r="X22">
        <f t="shared" si="1"/>
        <v>-0.10454545454546826</v>
      </c>
    </row>
    <row r="23" spans="1:24" x14ac:dyDescent="0.25">
      <c r="A23" t="s">
        <v>67</v>
      </c>
      <c r="B23" t="s">
        <v>136</v>
      </c>
      <c r="C23" t="s">
        <v>185</v>
      </c>
      <c r="D23" t="s">
        <v>70</v>
      </c>
      <c r="E23" t="s">
        <v>71</v>
      </c>
      <c r="F23" t="s">
        <v>164</v>
      </c>
      <c r="G23" t="s">
        <v>80</v>
      </c>
      <c r="H23">
        <v>8.4599999999999995E-2</v>
      </c>
      <c r="I23">
        <v>15000</v>
      </c>
      <c r="J23" t="s">
        <v>138</v>
      </c>
      <c r="K23" t="s">
        <v>75</v>
      </c>
      <c r="M23">
        <v>400220471</v>
      </c>
      <c r="N23" t="s">
        <v>76</v>
      </c>
    </row>
    <row r="24" spans="1:24" x14ac:dyDescent="0.25">
      <c r="A24" t="s">
        <v>67</v>
      </c>
      <c r="B24" t="s">
        <v>141</v>
      </c>
      <c r="C24" t="s">
        <v>186</v>
      </c>
      <c r="D24" t="s">
        <v>70</v>
      </c>
      <c r="E24" t="s">
        <v>71</v>
      </c>
      <c r="F24" t="s">
        <v>164</v>
      </c>
      <c r="G24" t="s">
        <v>80</v>
      </c>
      <c r="H24">
        <v>8.4400000000000003E-2</v>
      </c>
      <c r="I24">
        <v>23000</v>
      </c>
      <c r="J24" t="s">
        <v>143</v>
      </c>
      <c r="K24" t="s">
        <v>75</v>
      </c>
      <c r="M24">
        <v>400220471</v>
      </c>
      <c r="N24" t="s">
        <v>76</v>
      </c>
    </row>
    <row r="25" spans="1:24" x14ac:dyDescent="0.25">
      <c r="A25" t="s">
        <v>67</v>
      </c>
      <c r="B25" t="s">
        <v>144</v>
      </c>
      <c r="C25" t="s">
        <v>187</v>
      </c>
      <c r="D25" t="s">
        <v>101</v>
      </c>
      <c r="F25" t="s">
        <v>164</v>
      </c>
      <c r="G25" t="s">
        <v>73</v>
      </c>
      <c r="H25">
        <v>1.02</v>
      </c>
      <c r="I25">
        <v>400000000</v>
      </c>
      <c r="J25" t="s">
        <v>146</v>
      </c>
      <c r="K25" t="s">
        <v>147</v>
      </c>
      <c r="L25" t="s">
        <v>104</v>
      </c>
      <c r="M25" t="s">
        <v>105</v>
      </c>
    </row>
    <row r="26" spans="1:24" x14ac:dyDescent="0.25">
      <c r="A26" t="s">
        <v>67</v>
      </c>
      <c r="B26" t="s">
        <v>148</v>
      </c>
      <c r="C26" t="s">
        <v>188</v>
      </c>
      <c r="D26" t="s">
        <v>101</v>
      </c>
      <c r="F26" t="s">
        <v>164</v>
      </c>
      <c r="G26" t="s">
        <v>80</v>
      </c>
      <c r="H26">
        <v>1.03</v>
      </c>
      <c r="I26">
        <v>5000000</v>
      </c>
      <c r="J26" t="s">
        <v>108</v>
      </c>
      <c r="K26" t="s">
        <v>75</v>
      </c>
      <c r="L26" t="s">
        <v>104</v>
      </c>
      <c r="M26" t="s">
        <v>105</v>
      </c>
    </row>
    <row r="27" spans="1:24" s="12" customFormat="1" x14ac:dyDescent="0.25">
      <c r="A27" s="12" t="s">
        <v>67</v>
      </c>
      <c r="B27" s="12" t="s">
        <v>150</v>
      </c>
      <c r="C27" s="12" t="s">
        <v>189</v>
      </c>
      <c r="D27" s="12" t="s">
        <v>70</v>
      </c>
      <c r="E27" s="12" t="s">
        <v>71</v>
      </c>
      <c r="F27" s="12" t="s">
        <v>164</v>
      </c>
      <c r="G27" s="12" t="s">
        <v>80</v>
      </c>
      <c r="H27" s="12">
        <v>8.4000000000000005E-2</v>
      </c>
      <c r="I27" s="12">
        <v>2000</v>
      </c>
      <c r="J27" s="12" t="s">
        <v>108</v>
      </c>
      <c r="K27" s="12" t="s">
        <v>75</v>
      </c>
      <c r="M27" s="12">
        <v>400220471</v>
      </c>
      <c r="N27" s="12" t="s">
        <v>76</v>
      </c>
      <c r="O27" s="13">
        <v>0.45140046296296293</v>
      </c>
      <c r="P27" s="13">
        <v>0.43751157407407404</v>
      </c>
      <c r="Q27" s="13">
        <f>O27-P27</f>
        <v>1.3888888888888895E-2</v>
      </c>
      <c r="R27" s="15">
        <f>H26-H25</f>
        <v>1.0000000000000009E-2</v>
      </c>
      <c r="S27" s="12" t="s">
        <v>111</v>
      </c>
      <c r="T27" s="12" t="s">
        <v>111</v>
      </c>
      <c r="U27" s="12" t="s">
        <v>111</v>
      </c>
      <c r="V27" s="12">
        <f t="array" ref="V27">H24</f>
        <v>8.4400000000000003E-2</v>
      </c>
      <c r="W27" s="12">
        <f t="array" ref="W27">SUM(H21:H24*I21:I24)/SUM(I21:I24)</f>
        <v>8.4442666666666666E-2</v>
      </c>
      <c r="X27" s="12">
        <f t="array" ref="X27">SUM(H21:H24*I21:I24)/SUM(I21:I24)</f>
        <v>8.4442666666666666E-2</v>
      </c>
    </row>
    <row r="28" spans="1:24" x14ac:dyDescent="0.25">
      <c r="A28" t="s">
        <v>67</v>
      </c>
      <c r="B28" t="s">
        <v>152</v>
      </c>
      <c r="C28" t="s">
        <v>190</v>
      </c>
      <c r="D28" t="s">
        <v>70</v>
      </c>
      <c r="E28" t="s">
        <v>71</v>
      </c>
      <c r="F28" t="s">
        <v>164</v>
      </c>
      <c r="G28" t="s">
        <v>73</v>
      </c>
      <c r="H28">
        <v>8.4500000000000006E-2</v>
      </c>
      <c r="I28">
        <v>22000</v>
      </c>
      <c r="J28" t="s">
        <v>154</v>
      </c>
      <c r="K28" t="s">
        <v>75</v>
      </c>
      <c r="M28">
        <v>400220471</v>
      </c>
      <c r="N28" t="s">
        <v>76</v>
      </c>
      <c r="S28" t="e">
        <f>(S27-$H27)*$I27</f>
        <v>#VALUE!</v>
      </c>
      <c r="T28" t="e">
        <f t="shared" ref="T28:X28" si="2">(T27-$H27)*$I27</f>
        <v>#VALUE!</v>
      </c>
      <c r="U28" t="e">
        <f t="shared" si="2"/>
        <v>#VALUE!</v>
      </c>
      <c r="V28">
        <f t="shared" si="2"/>
        <v>0.79999999999999516</v>
      </c>
      <c r="W28">
        <f t="shared" si="2"/>
        <v>0.88533333333332132</v>
      </c>
      <c r="X28">
        <f t="shared" si="2"/>
        <v>0.88533333333332132</v>
      </c>
    </row>
    <row r="29" spans="1:24" x14ac:dyDescent="0.25">
      <c r="A29" t="s">
        <v>67</v>
      </c>
      <c r="B29" t="s">
        <v>155</v>
      </c>
      <c r="C29" t="s">
        <v>191</v>
      </c>
      <c r="D29" t="s">
        <v>101</v>
      </c>
      <c r="F29" t="s">
        <v>164</v>
      </c>
      <c r="G29" t="s">
        <v>73</v>
      </c>
      <c r="H29">
        <v>1.01</v>
      </c>
      <c r="I29">
        <v>7000000</v>
      </c>
      <c r="J29" t="s">
        <v>157</v>
      </c>
      <c r="K29" t="s">
        <v>158</v>
      </c>
      <c r="L29" t="s">
        <v>104</v>
      </c>
      <c r="M29" t="s">
        <v>105</v>
      </c>
    </row>
    <row r="30" spans="1:24" x14ac:dyDescent="0.25">
      <c r="A30" t="s">
        <v>67</v>
      </c>
      <c r="B30" t="s">
        <v>159</v>
      </c>
      <c r="C30" t="s">
        <v>192</v>
      </c>
      <c r="D30" t="s">
        <v>101</v>
      </c>
      <c r="F30" t="s">
        <v>164</v>
      </c>
      <c r="G30" t="s">
        <v>73</v>
      </c>
      <c r="H30">
        <v>1.03</v>
      </c>
      <c r="I30">
        <v>400000000</v>
      </c>
      <c r="J30" t="s">
        <v>108</v>
      </c>
      <c r="K30" t="s">
        <v>75</v>
      </c>
      <c r="L30" t="s">
        <v>104</v>
      </c>
      <c r="M30" t="s">
        <v>105</v>
      </c>
    </row>
    <row r="31" spans="1:24" s="12" customFormat="1" x14ac:dyDescent="0.25">
      <c r="A31" s="12" t="s">
        <v>67</v>
      </c>
      <c r="B31" s="12" t="s">
        <v>161</v>
      </c>
      <c r="C31" s="12" t="s">
        <v>193</v>
      </c>
      <c r="D31" s="12" t="s">
        <v>70</v>
      </c>
      <c r="E31" s="12" t="s">
        <v>71</v>
      </c>
      <c r="F31" s="12" t="s">
        <v>164</v>
      </c>
      <c r="G31" s="12" t="s">
        <v>73</v>
      </c>
      <c r="H31" s="12">
        <v>8.4500000000000006E-2</v>
      </c>
      <c r="I31" s="12">
        <v>2000</v>
      </c>
      <c r="J31" s="12" t="s">
        <v>108</v>
      </c>
      <c r="K31" s="12" t="s">
        <v>75</v>
      </c>
      <c r="M31" s="12">
        <v>400220471</v>
      </c>
      <c r="N31" s="12" t="s">
        <v>76</v>
      </c>
      <c r="O31" s="13">
        <v>0.49306712962962962</v>
      </c>
      <c r="P31" s="13">
        <v>0.46876157407407404</v>
      </c>
      <c r="Q31" s="13">
        <f>O31-P31</f>
        <v>2.430555555555558E-2</v>
      </c>
      <c r="R31" s="14">
        <f>H30-H29</f>
        <v>2.0000000000000018E-2</v>
      </c>
      <c r="S31" s="12" t="s">
        <v>111</v>
      </c>
      <c r="T31" s="12" t="s">
        <v>111</v>
      </c>
      <c r="U31" s="12" t="s">
        <v>111</v>
      </c>
      <c r="V31" s="12" t="s">
        <v>111</v>
      </c>
      <c r="W31" s="12">
        <f t="array" ref="W31">SUM(H27:H28*I27:I28)/SUM(I27:I28)</f>
        <v>8.4458333333333344E-2</v>
      </c>
      <c r="X31" s="12">
        <f t="array" ref="X31">SUM(H27:H28*I27:I28)/SUM(I27:I28)</f>
        <v>8.4458333333333344E-2</v>
      </c>
    </row>
    <row r="32" spans="1:24" x14ac:dyDescent="0.25">
      <c r="S32" t="e">
        <f>($H31-S31)*$I31</f>
        <v>#VALUE!</v>
      </c>
      <c r="T32" t="e">
        <f t="shared" ref="T32:X32" si="3">($H31-T31)*$I31</f>
        <v>#VALUE!</v>
      </c>
      <c r="U32" t="e">
        <f t="shared" si="3"/>
        <v>#VALUE!</v>
      </c>
      <c r="V32" t="e">
        <f t="shared" si="3"/>
        <v>#VALUE!</v>
      </c>
      <c r="W32">
        <f t="shared" si="3"/>
        <v>8.3333333333324155E-2</v>
      </c>
      <c r="X32">
        <f t="shared" si="3"/>
        <v>8.3333333333324155E-2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AUDUSD calcs</vt:lpstr>
      <vt:lpstr>AUDGBP calcs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Quinn</dc:creator>
  <cp:lastModifiedBy>Aaron Robinson</cp:lastModifiedBy>
  <dcterms:created xsi:type="dcterms:W3CDTF">2017-02-28T10:16:40Z</dcterms:created>
  <dcterms:modified xsi:type="dcterms:W3CDTF">2017-07-14T08:15:51Z</dcterms:modified>
</cp:coreProperties>
</file>