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495" yWindow="1050" windowWidth="20730" windowHeight="9735" tabRatio="979"/>
  </bookViews>
  <sheets>
    <sheet name="Test Cases" sheetId="2" r:id="rId1"/>
    <sheet name="BBGData" sheetId="1" r:id="rId2"/>
    <sheet name="Thresholds" sheetId="5" r:id="rId3"/>
    <sheet name="Scenario2 - dxTradeData" sheetId="7" r:id="rId4"/>
    <sheet name="Scenario2 - BMF Data" sheetId="8" r:id="rId5"/>
    <sheet name="Scenario2 - CBT Data" sheetId="9" r:id="rId6"/>
  </sheets>
  <calcPr calcId="145621"/>
</workbook>
</file>

<file path=xl/calcChain.xml><?xml version="1.0" encoding="utf-8"?>
<calcChain xmlns="http://schemas.openxmlformats.org/spreadsheetml/2006/main">
  <c r="L57" i="7" l="1"/>
  <c r="L54" i="7"/>
  <c r="L51" i="7"/>
  <c r="L48" i="7"/>
  <c r="N41" i="7"/>
  <c r="L41" i="7"/>
  <c r="L59" i="7"/>
  <c r="L56" i="7"/>
  <c r="L29" i="7"/>
  <c r="L28" i="7"/>
  <c r="L50" i="7"/>
  <c r="L53" i="7" s="1"/>
  <c r="L43" i="7"/>
  <c r="L13" i="7"/>
  <c r="N43" i="7"/>
  <c r="L44" i="7"/>
  <c r="G24" i="9"/>
  <c r="G23" i="9"/>
  <c r="G47" i="7"/>
  <c r="G46" i="7"/>
  <c r="G45" i="7"/>
  <c r="G44" i="7"/>
  <c r="G43" i="7"/>
  <c r="G42" i="7"/>
  <c r="G41" i="7"/>
  <c r="G40" i="7"/>
  <c r="G39" i="7"/>
  <c r="G38" i="7"/>
  <c r="G37" i="7"/>
  <c r="G36" i="7"/>
  <c r="G35" i="7"/>
  <c r="G34" i="7"/>
  <c r="G33" i="7"/>
  <c r="N13" i="7"/>
  <c r="N12" i="7"/>
  <c r="L12" i="7"/>
  <c r="N11" i="7"/>
  <c r="L11" i="7"/>
  <c r="G43" i="8"/>
  <c r="G42" i="8"/>
  <c r="G20" i="9"/>
  <c r="G19" i="9"/>
  <c r="L14" i="7" l="1"/>
  <c r="L27" i="7"/>
  <c r="L25" i="7"/>
  <c r="L26" i="7"/>
  <c r="L24" i="7"/>
  <c r="L22" i="7"/>
  <c r="L23" i="7"/>
  <c r="L21" i="7"/>
  <c r="L20" i="7"/>
  <c r="L19" i="7"/>
  <c r="L18" i="7"/>
  <c r="M15" i="7"/>
  <c r="L15" i="7"/>
  <c r="G4" i="7"/>
  <c r="G5" i="7"/>
  <c r="G6" i="7"/>
  <c r="G7" i="7"/>
  <c r="G8" i="7"/>
  <c r="G9" i="7"/>
  <c r="G10" i="7"/>
  <c r="G11" i="7"/>
  <c r="G12" i="7"/>
  <c r="G13" i="7"/>
  <c r="G14" i="7"/>
  <c r="G15" i="7"/>
  <c r="G16" i="7"/>
  <c r="G17" i="7"/>
  <c r="G3" i="7"/>
</calcChain>
</file>

<file path=xl/sharedStrings.xml><?xml version="1.0" encoding="utf-8"?>
<sst xmlns="http://schemas.openxmlformats.org/spreadsheetml/2006/main" count="1828" uniqueCount="486">
  <si>
    <t>Account Alias</t>
  </si>
  <si>
    <t>Account Giveupref</t>
  </si>
  <si>
    <t>Account name</t>
  </si>
  <si>
    <t>Admin UUID</t>
  </si>
  <si>
    <t>Algo Master Order</t>
  </si>
  <si>
    <t>Algo Type</t>
  </si>
  <si>
    <t>Broker ID</t>
  </si>
  <si>
    <t>Contract Expiration Date</t>
  </si>
  <si>
    <t>Currency</t>
  </si>
  <si>
    <t>Exch</t>
  </si>
  <si>
    <t>Exchange Date</t>
  </si>
  <si>
    <t>Exchange Fill Date</t>
  </si>
  <si>
    <t>Exchange ID</t>
  </si>
  <si>
    <t>Exchange Order id</t>
  </si>
  <si>
    <t>Exec Brk Short</t>
  </si>
  <si>
    <t>Exec Brk</t>
  </si>
  <si>
    <t>Fix order Id</t>
  </si>
  <si>
    <t>Legal Entity</t>
  </si>
  <si>
    <t>Leg Order ID</t>
  </si>
  <si>
    <t>Message Direction</t>
  </si>
  <si>
    <t>MSG</t>
  </si>
  <si>
    <t>Order Date</t>
  </si>
  <si>
    <t>Order Expiration Date</t>
  </si>
  <si>
    <t>Order ID</t>
  </si>
  <si>
    <t>Order Price</t>
  </si>
  <si>
    <t>Order Qty</t>
  </si>
  <si>
    <t>Order Time Type</t>
  </si>
  <si>
    <t>Order Time</t>
  </si>
  <si>
    <t>Order Type</t>
  </si>
  <si>
    <t>Parent Legal Entity</t>
  </si>
  <si>
    <t>Parent Order Id</t>
  </si>
  <si>
    <t>Price</t>
  </si>
  <si>
    <t>Put /Call (P/C)</t>
  </si>
  <si>
    <t>Qty</t>
  </si>
  <si>
    <t>Security Description</t>
  </si>
  <si>
    <t>Security Unique Bloomberg ID</t>
  </si>
  <si>
    <t>Side Qty</t>
  </si>
  <si>
    <t>Side</t>
  </si>
  <si>
    <t>Source</t>
  </si>
  <si>
    <t>Stop Limit</t>
  </si>
  <si>
    <t>Stratgey Legs</t>
  </si>
  <si>
    <t>Strike Price</t>
  </si>
  <si>
    <t>Target Price</t>
  </si>
  <si>
    <t>Ticker Ykey</t>
  </si>
  <si>
    <t>Ticker</t>
  </si>
  <si>
    <t>Trade Type (FUT/OPT)</t>
  </si>
  <si>
    <t>Trader ID</t>
  </si>
  <si>
    <t>Trader</t>
  </si>
  <si>
    <t>Trans Num</t>
  </si>
  <si>
    <t>Trans Time(hh:mm:ss.mmmmmm)</t>
  </si>
  <si>
    <t>Transaction Date (mm/dd/yyyy)</t>
  </si>
  <si>
    <t>Transaction Date in Timezone (mm/dd/yyyy)</t>
  </si>
  <si>
    <t>Transaction ID</t>
  </si>
  <si>
    <t>Transaction State</t>
  </si>
  <si>
    <t>Transaction Status(Short)</t>
  </si>
  <si>
    <t>Transaction Time (hh:mm:ss:mmm)</t>
  </si>
  <si>
    <t>Transaction Time in Timezone (hh:mm:ss)</t>
  </si>
  <si>
    <t>UUID</t>
  </si>
  <si>
    <t>Yellow Key</t>
  </si>
  <si>
    <t>AccAlias1</t>
  </si>
  <si>
    <t>ABC1A</t>
  </si>
  <si>
    <t>12AB14</t>
  </si>
  <si>
    <t>USD</t>
  </si>
  <si>
    <t>GCBOT</t>
  </si>
  <si>
    <t>843386990092 ZBM6</t>
  </si>
  <si>
    <t>UBS</t>
  </si>
  <si>
    <t>16001:1460075411:891984:0</t>
  </si>
  <si>
    <t>GFD</t>
  </si>
  <si>
    <t>LMT</t>
  </si>
  <si>
    <t>S</t>
  </si>
  <si>
    <t>US LONG BOND(CBT) Jun16</t>
  </si>
  <si>
    <t>GUI</t>
  </si>
  <si>
    <t>FUT</t>
  </si>
  <si>
    <t>TRADER1</t>
  </si>
  <si>
    <t>JOHN TRADER1</t>
  </si>
  <si>
    <t>From Exch</t>
  </si>
  <si>
    <t>Order has been filled</t>
  </si>
  <si>
    <t>Filled</t>
  </si>
  <si>
    <t>12:30:32:004</t>
  </si>
  <si>
    <t>12:30:45:007</t>
  </si>
  <si>
    <t>12:31:10:011</t>
  </si>
  <si>
    <t>12:31:20:011</t>
  </si>
  <si>
    <t>B</t>
  </si>
  <si>
    <t>Curncy</t>
  </si>
  <si>
    <t>EURUSD Ccy</t>
  </si>
  <si>
    <t>12:32:30:011</t>
  </si>
  <si>
    <t>FDTraderA</t>
  </si>
  <si>
    <t>FDTraderB</t>
  </si>
  <si>
    <t>FDTraderC</t>
  </si>
  <si>
    <t>FDTraderD</t>
  </si>
  <si>
    <t>12:32:32:004</t>
  </si>
  <si>
    <t>12:32:45:007</t>
  </si>
  <si>
    <t>12:33:10:011</t>
  </si>
  <si>
    <t>12:33:20:011</t>
  </si>
  <si>
    <t>12:34:30:011</t>
  </si>
  <si>
    <t>12:34:32:011</t>
  </si>
  <si>
    <t>12:34:45:007</t>
  </si>
  <si>
    <t>12:35:10:011</t>
  </si>
  <si>
    <t>12:35:20:011</t>
  </si>
  <si>
    <t>12:35:30:011</t>
  </si>
  <si>
    <t>Test Case #</t>
  </si>
  <si>
    <t>Story #</t>
  </si>
  <si>
    <t>Core</t>
  </si>
  <si>
    <t>High Level Test Area</t>
  </si>
  <si>
    <t>Low Level Test Area</t>
  </si>
  <si>
    <t>Test Objective</t>
  </si>
  <si>
    <t xml:space="preserve">Test Action </t>
  </si>
  <si>
    <t>Expected Result</t>
  </si>
  <si>
    <t>Pass/Fail</t>
  </si>
  <si>
    <t>Issue #</t>
  </si>
  <si>
    <t xml:space="preserve">Entity Level </t>
  </si>
  <si>
    <t>Verify that an alert is triggered for entity level sym,brokerID</t>
  </si>
  <si>
    <t>Verify that an alert is triggered for entity level sym,venue</t>
  </si>
  <si>
    <t>sym,venue</t>
  </si>
  <si>
    <t>sym,brokerID</t>
  </si>
  <si>
    <t>SCBV-65</t>
  </si>
  <si>
    <t>filter</t>
  </si>
  <si>
    <t>Alert parameters</t>
  </si>
  <si>
    <t>Ignition Trade Count</t>
  </si>
  <si>
    <t>Verify that no alert is triggered when Ignition Count Threshold is not breached</t>
  </si>
  <si>
    <t>Ignition Quantity Threshold</t>
  </si>
  <si>
    <t>Verify that no alert is triggered when Ignition Quantity Threshold is not breached</t>
  </si>
  <si>
    <t>Momentum Trade Count</t>
  </si>
  <si>
    <t>Verify that no alert is triggered when Momentum Trade Count Threshold is not breached</t>
  </si>
  <si>
    <t>Momentum Trade Quantity</t>
  </si>
  <si>
    <t xml:space="preserve">Verify that no alert is triggered when Momentum Trade Quantity is not breached </t>
  </si>
  <si>
    <t>PL/SL</t>
  </si>
  <si>
    <t>PL</t>
  </si>
  <si>
    <t>SL</t>
  </si>
  <si>
    <t>MI0160407/1000001</t>
  </si>
  <si>
    <t>MI0160407/1000002</t>
  </si>
  <si>
    <t>MI0160407/1000004</t>
  </si>
  <si>
    <t>MI0160407/1000005</t>
  </si>
  <si>
    <t>MI0160407/1000006</t>
  </si>
  <si>
    <t>MI0160407/1000007</t>
  </si>
  <si>
    <t>MI0160407/1000008</t>
  </si>
  <si>
    <t>MI0160407/1000009</t>
  </si>
  <si>
    <t>MI0160407/1000010</t>
  </si>
  <si>
    <t>MI0160407/1000011</t>
  </si>
  <si>
    <t>MI0160407/1000012</t>
  </si>
  <si>
    <t>OrderId: 843555999000</t>
  </si>
  <si>
    <t>OrderId: 843555999001</t>
  </si>
  <si>
    <t>OrderId: 843555999002</t>
  </si>
  <si>
    <t>OrderId: 843555999003</t>
  </si>
  <si>
    <t>OrderId: 843555999004</t>
  </si>
  <si>
    <t>OrderId: 843555999005</t>
  </si>
  <si>
    <t>OrderId: 843555999006</t>
  </si>
  <si>
    <t>OrderId: 843555999007</t>
  </si>
  <si>
    <t>OrderId: 843555999008</t>
  </si>
  <si>
    <t>OrderId: 843555999009</t>
  </si>
  <si>
    <t>OrderId: 843555999010</t>
  </si>
  <si>
    <t>OrderId: 843555999011</t>
  </si>
  <si>
    <t>OrderId: 843555999012</t>
  </si>
  <si>
    <t>OrderId: 843555999013</t>
  </si>
  <si>
    <t>OrderId: 843555999014</t>
  </si>
  <si>
    <t>instance</t>
  </si>
  <si>
    <t>filters</t>
  </si>
  <si>
    <t>alertFunction</t>
  </si>
  <si>
    <t>entityLevel</t>
  </si>
  <si>
    <t>thresholdIgnitionTradeCount</t>
  </si>
  <si>
    <t>thresholdIgnitionTradeQuantity</t>
  </si>
  <si>
    <t>ignitionTradeTimeInterval</t>
  </si>
  <si>
    <t>entityLevelMomentum</t>
  </si>
  <si>
    <t>thresholdMomentumTradeCount</t>
  </si>
  <si>
    <t>thresholdMomentumTradeQuantity</t>
  </si>
  <si>
    <t>thresholdMomentumTradePriceMovement</t>
  </si>
  <si>
    <t>momentumTradeTimeInterval</t>
  </si>
  <si>
    <t>priceMovementTradeReversalTimeInterval</t>
  </si>
  <si>
    <t>thresholdTradeReversalQuantityPercentage</t>
  </si>
  <si>
    <t>thresholdTradeReversalProfit</t>
  </si>
  <si>
    <t>.alert.momentumIgnition</t>
  </si>
  <si>
    <t>sym+brokerID</t>
  </si>
  <si>
    <t>0D00:02:00.000000000</t>
  </si>
  <si>
    <t>sym</t>
  </si>
  <si>
    <t>0D00:10:00.000000000</t>
  </si>
  <si>
    <t>sym+venue</t>
  </si>
  <si>
    <t>System Navigation</t>
  </si>
  <si>
    <t>Dashboard</t>
  </si>
  <si>
    <t>Verify that the Alert Administartion dash is functioning correctly</t>
  </si>
  <si>
    <t xml:space="preserve">1. Log in to the system and navigate to the Alert Administraton dash. 
</t>
  </si>
  <si>
    <t>Dash must load without errors.</t>
  </si>
  <si>
    <t>FD</t>
  </si>
  <si>
    <t>Alert Administration</t>
  </si>
  <si>
    <t>Verify that the parameters for the alert test cases are correct</t>
  </si>
  <si>
    <t>Records save without errors.</t>
  </si>
  <si>
    <t>ReportRunManagement</t>
  </si>
  <si>
    <t>AlertBatchReport</t>
  </si>
  <si>
    <t>To create and run a report to test for the following test cases.</t>
  </si>
  <si>
    <t>Report runs without error.</t>
  </si>
  <si>
    <t>ActionTracker</t>
  </si>
  <si>
    <t>AlertsGenerated</t>
  </si>
  <si>
    <t>Verify that the report has generated the correct alert instances.</t>
  </si>
  <si>
    <t>4.Navigate to ActionTracker</t>
  </si>
  <si>
    <t>Alerts should have generated as per the following test cases.</t>
  </si>
  <si>
    <t>Dataset/Environment</t>
  </si>
  <si>
    <t>Momentum Ignition</t>
  </si>
  <si>
    <t>2.Navigate to Momentum Ignition and ensure alert instance records are created and saved with the values seen in the test cases below - from TestCases.</t>
  </si>
  <si>
    <t>Navigate to alerts Action Tracker.
No alert should have generated for this instance.</t>
  </si>
  <si>
    <r>
      <t xml:space="preserve">3.Navigate to Run Report Management dash and create a New  SURV_ALERT_BATCH with the following Parameters:
</t>
    </r>
    <r>
      <rPr>
        <b/>
        <sz val="11"/>
        <rFont val="Calibri"/>
        <family val="2"/>
        <scheme val="minor"/>
      </rPr>
      <t>New Report Instance Name:</t>
    </r>
    <r>
      <rPr>
        <sz val="11"/>
        <rFont val="Calibri"/>
        <family val="2"/>
        <scheme val="minor"/>
      </rPr>
      <t xml:space="preserve">  MF_MomentumIgnition
</t>
    </r>
    <r>
      <rPr>
        <b/>
        <sz val="11"/>
        <rFont val="Calibri"/>
        <family val="2"/>
        <scheme val="minor"/>
      </rPr>
      <t>runDate:</t>
    </r>
    <r>
      <rPr>
        <sz val="11"/>
        <rFont val="Calibri"/>
        <family val="2"/>
        <scheme val="minor"/>
      </rPr>
      <t xml:space="preserve"> 2015/05/08[Data loaded into system prior to running this report]
</t>
    </r>
    <r>
      <rPr>
        <b/>
        <sz val="11"/>
        <rFont val="Calibri"/>
        <family val="2"/>
        <scheme val="minor"/>
      </rPr>
      <t>BatchName:</t>
    </r>
    <r>
      <rPr>
        <sz val="11"/>
        <rFont val="Calibri"/>
        <family val="2"/>
        <scheme val="minor"/>
      </rPr>
      <t xml:space="preserve"> MFMomentumIgnition
Create override (Ensure </t>
    </r>
    <r>
      <rPr>
        <b/>
        <sz val="11"/>
        <rFont val="Calibri"/>
        <family val="2"/>
        <scheme val="minor"/>
      </rPr>
      <t>Override Name</t>
    </r>
    <r>
      <rPr>
        <sz val="11"/>
        <rFont val="Calibri"/>
        <family val="2"/>
        <scheme val="minor"/>
      </rPr>
      <t xml:space="preserve"> is unique).
Ensure override is referencing the momentumIgnition.
Save and Run report.
</t>
    </r>
  </si>
  <si>
    <t>BGFFRTRRR-0</t>
  </si>
  <si>
    <t>assetClass=RATES_OTC</t>
  </si>
  <si>
    <t>assetClass=COMM_OTC</t>
  </si>
  <si>
    <t>Verify that no alert is triggered for entity level sym,brokerID when filtering for assetClass=COMM_OTC</t>
  </si>
  <si>
    <t>Verify that an alert is triggered for entity level sym,brokerID when filtering for assetClass=RATES_OTC</t>
  </si>
  <si>
    <t>sym,account</t>
  </si>
  <si>
    <t>sym,LEI</t>
  </si>
  <si>
    <t>sym,sourceConnection</t>
  </si>
  <si>
    <t>Verify that an alert is triggered for entity level sym,sourceConnection</t>
  </si>
  <si>
    <t>MomentumIgnitionTest1</t>
  </si>
  <si>
    <t>MomentumIgnitionTest2</t>
  </si>
  <si>
    <t>MomentumIgnitionTest3</t>
  </si>
  <si>
    <t>MomentumIgnitionTest4</t>
  </si>
  <si>
    <t>MomentumIgnitionTest5</t>
  </si>
  <si>
    <t>MomentumIgnitionTest6</t>
  </si>
  <si>
    <t>MomentumIgnitionTest7</t>
  </si>
  <si>
    <t>MomentumIgnitionTest8</t>
  </si>
  <si>
    <t>MomentumIgnitionTest9:  triggers for account</t>
  </si>
  <si>
    <t>sym+account</t>
  </si>
  <si>
    <t>MomentumIgnitionTest10:  triggers for LEI</t>
  </si>
  <si>
    <t>sym+LEI</t>
  </si>
  <si>
    <t>MomentumIgnitionTest11:  triggers for sourceConnection</t>
  </si>
  <si>
    <t>sym+sourceConnection</t>
  </si>
  <si>
    <t>FDBroker1</t>
  </si>
  <si>
    <t>BMF</t>
  </si>
  <si>
    <t>MI_BBGSym</t>
  </si>
  <si>
    <t>15:00:00:000</t>
  </si>
  <si>
    <t>FDTrader</t>
  </si>
  <si>
    <t>FDBroker2</t>
  </si>
  <si>
    <t>CBT</t>
  </si>
  <si>
    <t>15:00:00:005</t>
  </si>
  <si>
    <t>15:00:00:007</t>
  </si>
  <si>
    <t>FDBroker3</t>
  </si>
  <si>
    <t>15:00:00:010</t>
  </si>
  <si>
    <t>FDBroker4</t>
  </si>
  <si>
    <t>15:00:00:015</t>
  </si>
  <si>
    <t>FDBroker5</t>
  </si>
  <si>
    <t>15:00:00:016</t>
  </si>
  <si>
    <t>FDBroker6</t>
  </si>
  <si>
    <t>15:00:00:017</t>
  </si>
  <si>
    <t>FDBroker7</t>
  </si>
  <si>
    <t>15:00:00:018</t>
  </si>
  <si>
    <t>FDBroker8</t>
  </si>
  <si>
    <t>FDBroker9</t>
  </si>
  <si>
    <t>15:00:00:019</t>
  </si>
  <si>
    <t>FDBroker10</t>
  </si>
  <si>
    <t>15:00:00:020</t>
  </si>
  <si>
    <t>FDBroker11</t>
  </si>
  <si>
    <t>15:00:00:025</t>
  </si>
  <si>
    <t>FDBroker12</t>
  </si>
  <si>
    <t>15:00:00:030</t>
  </si>
  <si>
    <t>FDBroker13</t>
  </si>
  <si>
    <t>15:00:00:045</t>
  </si>
  <si>
    <t>FDBroker14</t>
  </si>
  <si>
    <t>15:00:00:100</t>
  </si>
  <si>
    <t>transactTime</t>
  </si>
  <si>
    <t>venue</t>
  </si>
  <si>
    <t>traderID</t>
  </si>
  <si>
    <t>brokerID</t>
  </si>
  <si>
    <t>side</t>
  </si>
  <si>
    <t>price</t>
  </si>
  <si>
    <t>qty</t>
  </si>
  <si>
    <t>MI_TRSym</t>
  </si>
  <si>
    <t xml:space="preserve"> 15:00:00.000</t>
  </si>
  <si>
    <t xml:space="preserve"> 15:00:00.001</t>
  </si>
  <si>
    <t xml:space="preserve"> 15:00:00.004</t>
  </si>
  <si>
    <t xml:space="preserve"> 15:00:00.010</t>
  </si>
  <si>
    <t xml:space="preserve"> 15:00:00.011</t>
  </si>
  <si>
    <t xml:space="preserve"> 15:00:00.012</t>
  </si>
  <si>
    <t>otherSym</t>
  </si>
  <si>
    <t xml:space="preserve"> 15:00:00.014</t>
  </si>
  <si>
    <t xml:space="preserve"> 15:00:00.015</t>
  </si>
  <si>
    <t xml:space="preserve"> 15:00:00.016</t>
  </si>
  <si>
    <t xml:space="preserve"> 15:00:00.0161</t>
  </si>
  <si>
    <t xml:space="preserve"> 15:00:00.0165</t>
  </si>
  <si>
    <t xml:space="preserve"> 15:00:00.017</t>
  </si>
  <si>
    <t xml:space="preserve"> 15:00:00.0175</t>
  </si>
  <si>
    <t xml:space="preserve"> 15:00:00:018</t>
  </si>
  <si>
    <t xml:space="preserve"> 15:00:00.0181</t>
  </si>
  <si>
    <t xml:space="preserve"> 15:00:00.0182</t>
  </si>
  <si>
    <t xml:space="preserve"> 15:00:00.0183</t>
  </si>
  <si>
    <t xml:space="preserve"> 15:00:00.0184</t>
  </si>
  <si>
    <t xml:space="preserve"> 15:00:00.0185</t>
  </si>
  <si>
    <t xml:space="preserve"> 15:00:00.0186</t>
  </si>
  <si>
    <t xml:space="preserve"> 15:00:00.0187</t>
  </si>
  <si>
    <t xml:space="preserve"> 15:00:00.0188</t>
  </si>
  <si>
    <t xml:space="preserve"> 15:00:00.0189</t>
  </si>
  <si>
    <t xml:space="preserve"> 15:00:00:019</t>
  </si>
  <si>
    <t xml:space="preserve"> 15:00:00.0191</t>
  </si>
  <si>
    <t xml:space="preserve"> 15:00:00.0192</t>
  </si>
  <si>
    <t xml:space="preserve"> 15:00:00.0193</t>
  </si>
  <si>
    <t xml:space="preserve"> 15:00:00.0194</t>
  </si>
  <si>
    <t xml:space="preserve"> 15:00:00.0195</t>
  </si>
  <si>
    <t xml:space="preserve"> 15:00:00.0196</t>
  </si>
  <si>
    <t xml:space="preserve"> 15:00:00.0197</t>
  </si>
  <si>
    <t xml:space="preserve"> 15:00:00.0198</t>
  </si>
  <si>
    <t xml:space="preserve"> 15:00:00.0199</t>
  </si>
  <si>
    <t xml:space="preserve"> 15:00:00.020</t>
  </si>
  <si>
    <t xml:space="preserve"> 15:00:00.021</t>
  </si>
  <si>
    <t xml:space="preserve"> 15:00:00.022</t>
  </si>
  <si>
    <t xml:space="preserve"> 15:00:00.023</t>
  </si>
  <si>
    <t xml:space="preserve"> 15:00:00.024</t>
  </si>
  <si>
    <t xml:space="preserve"> 15:00:00:025</t>
  </si>
  <si>
    <t xml:space="preserve"> 15:00:00:026</t>
  </si>
  <si>
    <t xml:space="preserve"> 15:00:00:028</t>
  </si>
  <si>
    <t xml:space="preserve"> 15:00:00:030</t>
  </si>
  <si>
    <t xml:space="preserve"> 15:00:00:035</t>
  </si>
  <si>
    <t xml:space="preserve"> 15:00:00:040</t>
  </si>
  <si>
    <t xml:space="preserve"> 15:00:00:045</t>
  </si>
  <si>
    <t xml:space="preserve"> 15:00:00.005</t>
  </si>
  <si>
    <t xml:space="preserve"> 15:00:00:007</t>
  </si>
  <si>
    <t xml:space="preserve"> 15:00:00:015</t>
  </si>
  <si>
    <t xml:space="preserve"> 15:00:00:017</t>
  </si>
  <si>
    <t xml:space="preserve"> 15:00:00.0172</t>
  </si>
  <si>
    <t xml:space="preserve"> 15:00:00.0178</t>
  </si>
  <si>
    <t xml:space="preserve"> 15:00:00.0190</t>
  </si>
  <si>
    <t xml:space="preserve"> 15:00:00:020</t>
  </si>
  <si>
    <t xml:space="preserve"> 15:00:00:022</t>
  </si>
  <si>
    <t xml:space="preserve"> 15:00:00:023</t>
  </si>
  <si>
    <t xml:space="preserve"> 15:00:00:029</t>
  </si>
  <si>
    <t xml:space="preserve"> 15:00:00:100</t>
  </si>
  <si>
    <t>start of momentum @ BMF</t>
  </si>
  <si>
    <t>start of momentum @ CBT</t>
  </si>
  <si>
    <t>time marks</t>
  </si>
  <si>
    <t>calcs</t>
  </si>
  <si>
    <t>momentum Qty</t>
  </si>
  <si>
    <t>momentum count</t>
  </si>
  <si>
    <t>markers</t>
  </si>
  <si>
    <t>trade that triggers alert</t>
  </si>
  <si>
    <t>start of momentum</t>
  </si>
  <si>
    <t>end of ignition</t>
  </si>
  <si>
    <t>start ignition</t>
  </si>
  <si>
    <t>irrelevant sell trade</t>
  </si>
  <si>
    <t>ignition qty, count and VWAP (all venues)</t>
  </si>
  <si>
    <t>ignition qty, count and VWAP (BMF)</t>
  </si>
  <si>
    <t>ignition qty, count and VWAP (CBT)</t>
  </si>
  <si>
    <t>value</t>
  </si>
  <si>
    <t>momentum qty and count (all venues)</t>
  </si>
  <si>
    <t>momentum qty and count (BMF - other sheet)</t>
  </si>
  <si>
    <t>momentum qty and count (CBT - other sheet)</t>
  </si>
  <si>
    <t>trade that causes price Move = end of momentum=begin reversal</t>
  </si>
  <si>
    <t>reversal qty (all venues)</t>
  </si>
  <si>
    <t>reversal qty (BMF)</t>
  </si>
  <si>
    <t>reversal qty (CBT)</t>
  </si>
  <si>
    <t>reversal qty% (all venues)</t>
  </si>
  <si>
    <t>reversal qty% (BMF)</t>
  </si>
  <si>
    <t>reversal qty% (CBT)</t>
  </si>
  <si>
    <t>ignition profit (all venues)</t>
  </si>
  <si>
    <t>ignition profit (BMF)</t>
  </si>
  <si>
    <t>ignition profit (CBT)</t>
  </si>
  <si>
    <t>reversal VWAP (all venues)</t>
  </si>
  <si>
    <t>reversal VWAP (CBT)</t>
  </si>
  <si>
    <t>reversal VWAP (BMF)</t>
  </si>
  <si>
    <t>priceMove%</t>
  </si>
  <si>
    <t>MOMENTUM ENTITY LEVEL = SYM</t>
  </si>
  <si>
    <t>MOMENTUM ENTITY LEVEL = SYM+VENUE</t>
  </si>
  <si>
    <t>end of momentum for momentumEL = sym</t>
  </si>
  <si>
    <t>end of momentum for momentumEL = sym + venue</t>
  </si>
  <si>
    <t>Alert Triggers with TR Data</t>
  </si>
  <si>
    <t>Comparison alert to show that alert triggers with the use of TR data to compute momentum trade qty and counts and to use to show that time interval and reversal thresholds are functioning</t>
  </si>
  <si>
    <t>Verify that an alert is triggered using TR data and that calculations are correct</t>
  </si>
  <si>
    <t>Ignition Trade Time Interval Test</t>
  </si>
  <si>
    <t>Verify that alert does not trigger when ignition trade time interval too short</t>
  </si>
  <si>
    <r>
      <rPr>
        <b/>
        <sz val="11"/>
        <rFont val="Calibri"/>
        <family val="2"/>
        <scheme val="minor"/>
      </rPr>
      <t>Instance</t>
    </r>
    <r>
      <rPr>
        <sz val="11"/>
        <rFont val="Calibri"/>
        <family val="2"/>
        <scheme val="minor"/>
      </rPr>
      <t xml:space="preserve"> = MomentumIgnitionTest1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sym+brokerID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</si>
  <si>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MomentumIgnitionTest2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sym+venue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</si>
  <si>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MomentumIgnitionTest3
</t>
    </r>
    <r>
      <rPr>
        <b/>
        <sz val="11"/>
        <rFont val="Calibri"/>
        <family val="2"/>
        <scheme val="minor"/>
      </rPr>
      <t>Filters</t>
    </r>
    <r>
      <rPr>
        <sz val="11"/>
        <rFont val="Calibri"/>
        <family val="2"/>
        <scheme val="minor"/>
      </rPr>
      <t xml:space="preserve"> = assetClass=RATES_EXCH;sym=MI_Sym
</t>
    </r>
    <r>
      <rPr>
        <b/>
        <sz val="11"/>
        <rFont val="Calibri"/>
        <family val="2"/>
        <scheme val="minor"/>
      </rPr>
      <t>EntityLevel</t>
    </r>
    <r>
      <rPr>
        <sz val="11"/>
        <rFont val="Calibri"/>
        <family val="2"/>
        <scheme val="minor"/>
      </rPr>
      <t xml:space="preserve"> = sym+brokerID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</si>
  <si>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MomentumIgnitionTest4
</t>
    </r>
    <r>
      <rPr>
        <b/>
        <sz val="11"/>
        <rFont val="Calibri"/>
        <family val="2"/>
        <scheme val="minor"/>
      </rPr>
      <t>Filters</t>
    </r>
    <r>
      <rPr>
        <sz val="11"/>
        <rFont val="Calibri"/>
        <family val="2"/>
        <scheme val="minor"/>
      </rPr>
      <t xml:space="preserve"> = assetClass=COMM_EXCH;sym=MI_Sym
</t>
    </r>
    <r>
      <rPr>
        <b/>
        <sz val="11"/>
        <rFont val="Calibri"/>
        <family val="2"/>
        <scheme val="minor"/>
      </rPr>
      <t>EntityLevel</t>
    </r>
    <r>
      <rPr>
        <sz val="11"/>
        <rFont val="Calibri"/>
        <family val="2"/>
        <scheme val="minor"/>
      </rPr>
      <t xml:space="preserve"> = sym+venue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</si>
  <si>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MomentumIgnitionTest5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sym+venue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</si>
  <si>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MomentumIgnitionTest6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sym+venue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550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550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</si>
  <si>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MomentumIgnitionTest7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sym+venue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6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</si>
  <si>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MomentumIgnitionTest8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sym+venue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550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</si>
  <si>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MomentumIgnitionTest9: triggers for account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sym+account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</si>
  <si>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MomentumIgnitionTest10: triggers for LEI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sym+LEI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</si>
  <si>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MomentumIgnitionTest11: triggers for sourceConnection
</t>
    </r>
    <r>
      <rPr>
        <b/>
        <sz val="11"/>
        <rFont val="Calibri"/>
        <family val="2"/>
        <scheme val="minor"/>
      </rPr>
      <t>Filters</t>
    </r>
    <r>
      <rPr>
        <sz val="11"/>
        <rFont val="Calibri"/>
        <family val="2"/>
        <scheme val="minor"/>
      </rPr>
      <t xml:space="preserve"> = sym=MI_Sym
</t>
    </r>
    <r>
      <rPr>
        <b/>
        <sz val="11"/>
        <rFont val="Calibri"/>
        <family val="2"/>
        <scheme val="minor"/>
      </rPr>
      <t>EntityLevel</t>
    </r>
    <r>
      <rPr>
        <sz val="11"/>
        <rFont val="Calibri"/>
        <family val="2"/>
        <scheme val="minor"/>
      </rPr>
      <t xml:space="preserve"> = sym+sourceConnection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</si>
  <si>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r>
      <rPr>
        <b/>
        <sz val="11"/>
        <rFont val="Calibri"/>
        <family val="2"/>
        <scheme val="minor"/>
      </rPr>
      <t>Instance</t>
    </r>
    <r>
      <rPr>
        <sz val="11"/>
        <rFont val="Calibri"/>
        <family val="2"/>
        <scheme val="minor"/>
      </rPr>
      <t xml:space="preserve"> = MI12:  Scenario 2  - Alert Triggers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
</t>
    </r>
    <r>
      <rPr>
        <b/>
        <sz val="11"/>
        <rFont val="Calibri"/>
        <family val="2"/>
        <scheme val="minor"/>
      </rPr>
      <t xml:space="preserve">momentumTradeTimeinterval </t>
    </r>
    <r>
      <rPr>
        <sz val="11"/>
        <rFont val="Calibri"/>
        <family val="2"/>
        <scheme val="minor"/>
      </rPr>
      <t xml:space="preserve">= 0D00:00:00.007100000
</t>
    </r>
    <r>
      <rPr>
        <b/>
        <sz val="11"/>
        <rFont val="Calibri"/>
        <family val="2"/>
        <scheme val="minor"/>
      </rPr>
      <t xml:space="preserve">priceMovementTradeReversalTimeInterval </t>
    </r>
    <r>
      <rPr>
        <sz val="11"/>
        <rFont val="Calibri"/>
        <family val="2"/>
        <scheme val="minor"/>
      </rPr>
      <t xml:space="preserve">= 0D00:00:00.075100000
</t>
    </r>
    <r>
      <rPr>
        <b/>
        <sz val="11"/>
        <rFont val="Calibri"/>
        <family val="2"/>
        <scheme val="minor"/>
      </rPr>
      <t xml:space="preserve">thresholdTradeReversalQuantityPercentage </t>
    </r>
    <r>
      <rPr>
        <sz val="11"/>
        <rFont val="Calibri"/>
        <family val="2"/>
        <scheme val="minor"/>
      </rPr>
      <t xml:space="preserve">= 223
</t>
    </r>
    <r>
      <rPr>
        <b/>
        <sz val="11"/>
        <rFont val="Calibri"/>
        <family val="2"/>
        <scheme val="minor"/>
      </rPr>
      <t xml:space="preserve">thresholdTradeReversalProfit </t>
    </r>
    <r>
      <rPr>
        <sz val="11"/>
        <rFont val="Calibri"/>
        <family val="2"/>
        <scheme val="minor"/>
      </rPr>
      <t>= 14</t>
    </r>
  </si>
  <si>
    <r>
      <rPr>
        <b/>
        <sz val="11"/>
        <rFont val="Calibri"/>
        <family val="2"/>
        <scheme val="minor"/>
      </rPr>
      <t>Instance</t>
    </r>
    <r>
      <rPr>
        <sz val="11"/>
        <rFont val="Calibri"/>
        <family val="2"/>
        <scheme val="minor"/>
      </rPr>
      <t xml:space="preserve"> = MI13:  S2 -Ignition Trade Time Interval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0D00:00:00.017100000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
</t>
    </r>
    <r>
      <rPr>
        <b/>
        <sz val="11"/>
        <rFont val="Calibri"/>
        <family val="2"/>
        <scheme val="minor"/>
      </rPr>
      <t xml:space="preserve">momentumTradeTimeinterval </t>
    </r>
    <r>
      <rPr>
        <sz val="11"/>
        <rFont val="Calibri"/>
        <family val="2"/>
        <scheme val="minor"/>
      </rPr>
      <t xml:space="preserve">= 0D00:00:00.007100000
</t>
    </r>
    <r>
      <rPr>
        <b/>
        <sz val="11"/>
        <rFont val="Calibri"/>
        <family val="2"/>
        <scheme val="minor"/>
      </rPr>
      <t xml:space="preserve">priceMovementTradeReversalTimeInterval </t>
    </r>
    <r>
      <rPr>
        <sz val="11"/>
        <rFont val="Calibri"/>
        <family val="2"/>
        <scheme val="minor"/>
      </rPr>
      <t xml:space="preserve">= 0D00:00:00.075100000
</t>
    </r>
    <r>
      <rPr>
        <b/>
        <sz val="11"/>
        <rFont val="Calibri"/>
        <family val="2"/>
        <scheme val="minor"/>
      </rPr>
      <t xml:space="preserve">thresholdTradeReversalQuantityPercentage </t>
    </r>
    <r>
      <rPr>
        <sz val="11"/>
        <rFont val="Calibri"/>
        <family val="2"/>
        <scheme val="minor"/>
      </rPr>
      <t xml:space="preserve">= 223
</t>
    </r>
    <r>
      <rPr>
        <b/>
        <sz val="11"/>
        <rFont val="Calibri"/>
        <family val="2"/>
        <scheme val="minor"/>
      </rPr>
      <t xml:space="preserve">thresholdTradeReversalProfit </t>
    </r>
    <r>
      <rPr>
        <sz val="11"/>
        <rFont val="Calibri"/>
        <family val="2"/>
        <scheme val="minor"/>
      </rPr>
      <t>= 14</t>
    </r>
  </si>
  <si>
    <t>Price Movement threshold test</t>
  </si>
  <si>
    <t>Verify that alert does not trigger when price movement threshold too large</t>
  </si>
  <si>
    <r>
      <rPr>
        <b/>
        <sz val="11"/>
        <rFont val="Calibri"/>
        <family val="2"/>
        <scheme val="minor"/>
      </rPr>
      <t>Instance</t>
    </r>
    <r>
      <rPr>
        <sz val="11"/>
        <rFont val="Calibri"/>
        <family val="2"/>
        <scheme val="minor"/>
      </rPr>
      <t xml:space="preserve"> = MI14:  S2 -Price Movement Threshold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0.00082
</t>
    </r>
    <r>
      <rPr>
        <b/>
        <sz val="11"/>
        <rFont val="Calibri"/>
        <family val="2"/>
        <scheme val="minor"/>
      </rPr>
      <t xml:space="preserve">momentumTradeTimeinterval </t>
    </r>
    <r>
      <rPr>
        <sz val="11"/>
        <rFont val="Calibri"/>
        <family val="2"/>
        <scheme val="minor"/>
      </rPr>
      <t xml:space="preserve">= 0D00:00:00.007100000
</t>
    </r>
    <r>
      <rPr>
        <b/>
        <sz val="11"/>
        <rFont val="Calibri"/>
        <family val="2"/>
        <scheme val="minor"/>
      </rPr>
      <t xml:space="preserve">priceMovementTradeReversalTimeInterval </t>
    </r>
    <r>
      <rPr>
        <sz val="11"/>
        <rFont val="Calibri"/>
        <family val="2"/>
        <scheme val="minor"/>
      </rPr>
      <t xml:space="preserve">= 0D00:00:00.075100000
</t>
    </r>
    <r>
      <rPr>
        <b/>
        <sz val="11"/>
        <rFont val="Calibri"/>
        <family val="2"/>
        <scheme val="minor"/>
      </rPr>
      <t xml:space="preserve">thresholdTradeReversalQuantityPercentage </t>
    </r>
    <r>
      <rPr>
        <sz val="11"/>
        <rFont val="Calibri"/>
        <family val="2"/>
        <scheme val="minor"/>
      </rPr>
      <t xml:space="preserve">= 223
</t>
    </r>
    <r>
      <rPr>
        <b/>
        <sz val="11"/>
        <rFont val="Calibri"/>
        <family val="2"/>
        <scheme val="minor"/>
      </rPr>
      <t xml:space="preserve">thresholdTradeReversalProfit </t>
    </r>
    <r>
      <rPr>
        <sz val="11"/>
        <rFont val="Calibri"/>
        <family val="2"/>
        <scheme val="minor"/>
      </rPr>
      <t>= 14</t>
    </r>
  </si>
  <si>
    <t>Verify that alert does not trigger when momentum trade time interval too short</t>
  </si>
  <si>
    <r>
      <rPr>
        <b/>
        <sz val="11"/>
        <rFont val="Calibri"/>
        <family val="2"/>
        <scheme val="minor"/>
      </rPr>
      <t>Instance</t>
    </r>
    <r>
      <rPr>
        <sz val="11"/>
        <rFont val="Calibri"/>
        <family val="2"/>
        <scheme val="minor"/>
      </rPr>
      <t xml:space="preserve"> = MI15:  S2 -Momentum Trade Time Interval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
</t>
    </r>
    <r>
      <rPr>
        <b/>
        <sz val="11"/>
        <rFont val="Calibri"/>
        <family val="2"/>
        <scheme val="minor"/>
      </rPr>
      <t xml:space="preserve">momentumTradeTimeinterval </t>
    </r>
    <r>
      <rPr>
        <sz val="11"/>
        <rFont val="Calibri"/>
        <family val="2"/>
        <scheme val="minor"/>
      </rPr>
      <t xml:space="preserve">= 0D00:00:00.006100000
</t>
    </r>
    <r>
      <rPr>
        <b/>
        <sz val="11"/>
        <rFont val="Calibri"/>
        <family val="2"/>
        <scheme val="minor"/>
      </rPr>
      <t xml:space="preserve">priceMovementTradeReversalTimeInterval </t>
    </r>
    <r>
      <rPr>
        <sz val="11"/>
        <rFont val="Calibri"/>
        <family val="2"/>
        <scheme val="minor"/>
      </rPr>
      <t xml:space="preserve">= 0D00:00:00.075100000
</t>
    </r>
    <r>
      <rPr>
        <b/>
        <sz val="11"/>
        <rFont val="Calibri"/>
        <family val="2"/>
        <scheme val="minor"/>
      </rPr>
      <t xml:space="preserve">thresholdTradeReversalQuantityPercentage </t>
    </r>
    <r>
      <rPr>
        <sz val="11"/>
        <rFont val="Calibri"/>
        <family val="2"/>
        <scheme val="minor"/>
      </rPr>
      <t xml:space="preserve">= 223
</t>
    </r>
    <r>
      <rPr>
        <b/>
        <sz val="11"/>
        <rFont val="Calibri"/>
        <family val="2"/>
        <scheme val="minor"/>
      </rPr>
      <t xml:space="preserve">thresholdTradeReversalProfit </t>
    </r>
    <r>
      <rPr>
        <sz val="11"/>
        <rFont val="Calibri"/>
        <family val="2"/>
        <scheme val="minor"/>
      </rPr>
      <t>= 14</t>
    </r>
  </si>
  <si>
    <t>Momentum Trade Time Interval Test</t>
  </si>
  <si>
    <t>Trade Reversal Time Interval</t>
  </si>
  <si>
    <t>Verify that alert does not trigger when trade reversal time interval too short</t>
  </si>
  <si>
    <r>
      <rPr>
        <b/>
        <sz val="11"/>
        <rFont val="Calibri"/>
        <family val="2"/>
        <scheme val="minor"/>
      </rPr>
      <t>Instance</t>
    </r>
    <r>
      <rPr>
        <sz val="11"/>
        <rFont val="Calibri"/>
        <family val="2"/>
        <scheme val="minor"/>
      </rPr>
      <t xml:space="preserve"> = MI16:  S2 - Trade Reversal Time Interval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
</t>
    </r>
    <r>
      <rPr>
        <b/>
        <sz val="11"/>
        <rFont val="Calibri"/>
        <family val="2"/>
        <scheme val="minor"/>
      </rPr>
      <t xml:space="preserve">momentumTradeTimeinterval </t>
    </r>
    <r>
      <rPr>
        <sz val="11"/>
        <rFont val="Calibri"/>
        <family val="2"/>
        <scheme val="minor"/>
      </rPr>
      <t xml:space="preserve">= 0D00:00:00.007100000
</t>
    </r>
    <r>
      <rPr>
        <b/>
        <sz val="11"/>
        <rFont val="Calibri"/>
        <family val="2"/>
        <scheme val="minor"/>
      </rPr>
      <t xml:space="preserve">priceMovementTradeReversalTimeInterval </t>
    </r>
    <r>
      <rPr>
        <sz val="11"/>
        <rFont val="Calibri"/>
        <family val="2"/>
        <scheme val="minor"/>
      </rPr>
      <t xml:space="preserve">= 0D00:00:00.074100000
</t>
    </r>
    <r>
      <rPr>
        <b/>
        <sz val="11"/>
        <rFont val="Calibri"/>
        <family val="2"/>
        <scheme val="minor"/>
      </rPr>
      <t xml:space="preserve">thresholdTradeReversalQuantityPercentage </t>
    </r>
    <r>
      <rPr>
        <sz val="11"/>
        <rFont val="Calibri"/>
        <family val="2"/>
        <scheme val="minor"/>
      </rPr>
      <t xml:space="preserve">= 223
</t>
    </r>
    <r>
      <rPr>
        <b/>
        <sz val="11"/>
        <rFont val="Calibri"/>
        <family val="2"/>
        <scheme val="minor"/>
      </rPr>
      <t xml:space="preserve">thresholdTradeReversalProfit </t>
    </r>
    <r>
      <rPr>
        <sz val="11"/>
        <rFont val="Calibri"/>
        <family val="2"/>
        <scheme val="minor"/>
      </rPr>
      <t>= 14</t>
    </r>
  </si>
  <si>
    <t>Reversal Qty % threshold</t>
  </si>
  <si>
    <t>Verify that alert does not trigger when reversal qty % threshol too high</t>
  </si>
  <si>
    <r>
      <rPr>
        <b/>
        <sz val="11"/>
        <rFont val="Calibri"/>
        <family val="2"/>
        <scheme val="minor"/>
      </rPr>
      <t>Instance</t>
    </r>
    <r>
      <rPr>
        <sz val="11"/>
        <rFont val="Calibri"/>
        <family val="2"/>
        <scheme val="minor"/>
      </rPr>
      <t xml:space="preserve"> = MI17:  S2 - Reversal Qty %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
</t>
    </r>
    <r>
      <rPr>
        <b/>
        <sz val="11"/>
        <rFont val="Calibri"/>
        <family val="2"/>
        <scheme val="minor"/>
      </rPr>
      <t xml:space="preserve">momentumTradeTimeinterval </t>
    </r>
    <r>
      <rPr>
        <sz val="11"/>
        <rFont val="Calibri"/>
        <family val="2"/>
        <scheme val="minor"/>
      </rPr>
      <t xml:space="preserve">= 0D00:00:00.007100000
</t>
    </r>
    <r>
      <rPr>
        <b/>
        <sz val="11"/>
        <rFont val="Calibri"/>
        <family val="2"/>
        <scheme val="minor"/>
      </rPr>
      <t xml:space="preserve">priceMovementTradeReversalTimeInterval </t>
    </r>
    <r>
      <rPr>
        <sz val="11"/>
        <rFont val="Calibri"/>
        <family val="2"/>
        <scheme val="minor"/>
      </rPr>
      <t xml:space="preserve">= 0D00:00:00.075100000
</t>
    </r>
    <r>
      <rPr>
        <b/>
        <sz val="11"/>
        <rFont val="Calibri"/>
        <family val="2"/>
        <scheme val="minor"/>
      </rPr>
      <t xml:space="preserve">thresholdTradeReversalQuantityPercentage </t>
    </r>
    <r>
      <rPr>
        <sz val="11"/>
        <rFont val="Calibri"/>
        <family val="2"/>
        <scheme val="minor"/>
      </rPr>
      <t xml:space="preserve">= 224
</t>
    </r>
    <r>
      <rPr>
        <b/>
        <sz val="11"/>
        <rFont val="Calibri"/>
        <family val="2"/>
        <scheme val="minor"/>
      </rPr>
      <t xml:space="preserve">thresholdTradeReversalProfit </t>
    </r>
    <r>
      <rPr>
        <sz val="11"/>
        <rFont val="Calibri"/>
        <family val="2"/>
        <scheme val="minor"/>
      </rPr>
      <t>= 14</t>
    </r>
  </si>
  <si>
    <t>Profit Threshold</t>
  </si>
  <si>
    <t>Verify that alert does not trigger when profit threshold threshol too high</t>
  </si>
  <si>
    <r>
      <rPr>
        <b/>
        <sz val="11"/>
        <rFont val="Calibri"/>
        <family val="2"/>
        <scheme val="minor"/>
      </rPr>
      <t>Instance</t>
    </r>
    <r>
      <rPr>
        <sz val="11"/>
        <rFont val="Calibri"/>
        <family val="2"/>
        <scheme val="minor"/>
      </rPr>
      <t xml:space="preserve"> = MI18:  S2 - Profit Threshold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33
</t>
    </r>
    <r>
      <rPr>
        <b/>
        <sz val="11"/>
        <rFont val="Calibri"/>
        <family val="2"/>
        <scheme val="minor"/>
      </rPr>
      <t xml:space="preserve">thresholdMomentumTradeQuantity </t>
    </r>
    <r>
      <rPr>
        <sz val="11"/>
        <rFont val="Calibri"/>
        <family val="2"/>
        <scheme val="minor"/>
      </rPr>
      <t xml:space="preserve">= 1124000
</t>
    </r>
    <r>
      <rPr>
        <b/>
        <sz val="11"/>
        <rFont val="Calibri"/>
        <family val="2"/>
        <scheme val="minor"/>
      </rPr>
      <t xml:space="preserve">thresholdMomentumTradePriceMovement </t>
    </r>
    <r>
      <rPr>
        <sz val="11"/>
        <rFont val="Calibri"/>
        <family val="2"/>
        <scheme val="minor"/>
      </rPr>
      <t xml:space="preserve">= 0.0008
</t>
    </r>
    <r>
      <rPr>
        <b/>
        <sz val="11"/>
        <rFont val="Calibri"/>
        <family val="2"/>
        <scheme val="minor"/>
      </rPr>
      <t xml:space="preserve">momentumTradeTimeinterval </t>
    </r>
    <r>
      <rPr>
        <sz val="11"/>
        <rFont val="Calibri"/>
        <family val="2"/>
        <scheme val="minor"/>
      </rPr>
      <t xml:space="preserve">= 0D00:00:00.007100000
</t>
    </r>
    <r>
      <rPr>
        <b/>
        <sz val="11"/>
        <rFont val="Calibri"/>
        <family val="2"/>
        <scheme val="minor"/>
      </rPr>
      <t xml:space="preserve">priceMovementTradeReversalTimeInterval </t>
    </r>
    <r>
      <rPr>
        <sz val="11"/>
        <rFont val="Calibri"/>
        <family val="2"/>
        <scheme val="minor"/>
      </rPr>
      <t xml:space="preserve">= 0D00:00:00.075100000
</t>
    </r>
    <r>
      <rPr>
        <b/>
        <sz val="11"/>
        <rFont val="Calibri"/>
        <family val="2"/>
        <scheme val="minor"/>
      </rPr>
      <t xml:space="preserve">thresholdTradeReversalQuantityPercentage </t>
    </r>
    <r>
      <rPr>
        <sz val="11"/>
        <rFont val="Calibri"/>
        <family val="2"/>
        <scheme val="minor"/>
      </rPr>
      <t xml:space="preserve">= 223
</t>
    </r>
    <r>
      <rPr>
        <b/>
        <sz val="11"/>
        <rFont val="Calibri"/>
        <family val="2"/>
        <scheme val="minor"/>
      </rPr>
      <t xml:space="preserve">thresholdTradeReversalProfit </t>
    </r>
    <r>
      <rPr>
        <sz val="11"/>
        <rFont val="Calibri"/>
        <family val="2"/>
        <scheme val="minor"/>
      </rPr>
      <t>= 14.5362</t>
    </r>
  </si>
  <si>
    <t>Momentum Entity Level</t>
  </si>
  <si>
    <t>Verify that momentum entity level parameter is effective</t>
  </si>
  <si>
    <t>Verify that momentum entity level parameter is effective so that AR1 price move and AR2 and AR3 momentum qty and counts are computed over one venue only not both venues in test data</t>
  </si>
  <si>
    <r>
      <rPr>
        <b/>
        <sz val="11"/>
        <rFont val="Calibri"/>
        <family val="2"/>
        <scheme val="minor"/>
      </rPr>
      <t>Instance</t>
    </r>
    <r>
      <rPr>
        <sz val="11"/>
        <rFont val="Calibri"/>
        <family val="2"/>
        <scheme val="minor"/>
      </rPr>
      <t xml:space="preserve"> = MI19:  S2  - Entity Level Momentum Test 1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sym+traderID+venue
</t>
    </r>
    <r>
      <rPr>
        <b/>
        <sz val="11"/>
        <rFont val="Calibri"/>
        <family val="2"/>
        <scheme val="minor"/>
      </rPr>
      <t xml:space="preserve">thresholdIgnitionTradeCount </t>
    </r>
    <r>
      <rPr>
        <sz val="11"/>
        <rFont val="Calibri"/>
        <family val="2"/>
        <scheme val="minor"/>
      </rPr>
      <t xml:space="preserve">= 2
</t>
    </r>
    <r>
      <rPr>
        <b/>
        <sz val="11"/>
        <rFont val="Calibri"/>
        <family val="2"/>
        <scheme val="minor"/>
      </rPr>
      <t xml:space="preserve">thresholdIgnitionTradeQuantity </t>
    </r>
    <r>
      <rPr>
        <sz val="11"/>
        <rFont val="Calibri"/>
        <family val="2"/>
        <scheme val="minor"/>
      </rPr>
      <t xml:space="preserve">= 11500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sym+venue
</t>
    </r>
    <r>
      <rPr>
        <b/>
        <sz val="11"/>
        <rFont val="Calibri"/>
        <family val="2"/>
        <scheme val="minor"/>
      </rPr>
      <t xml:space="preserve">thresholdMomentumTradeCount </t>
    </r>
    <r>
      <rPr>
        <sz val="11"/>
        <rFont val="Calibri"/>
        <family val="2"/>
        <scheme val="minor"/>
      </rPr>
      <t xml:space="preserve">= 11
</t>
    </r>
    <r>
      <rPr>
        <b/>
        <sz val="11"/>
        <rFont val="Calibri"/>
        <family val="2"/>
        <scheme val="minor"/>
      </rPr>
      <t xml:space="preserve">thresholdMomentumTradeQuantity </t>
    </r>
    <r>
      <rPr>
        <sz val="11"/>
        <rFont val="Calibri"/>
        <family val="2"/>
        <scheme val="minor"/>
      </rPr>
      <t xml:space="preserve">= 142000
</t>
    </r>
    <r>
      <rPr>
        <b/>
        <sz val="11"/>
        <rFont val="Calibri"/>
        <family val="2"/>
        <scheme val="minor"/>
      </rPr>
      <t xml:space="preserve">thresholdMomentumTradePriceMovement </t>
    </r>
    <r>
      <rPr>
        <sz val="11"/>
        <rFont val="Calibri"/>
        <family val="2"/>
        <scheme val="minor"/>
      </rPr>
      <t xml:space="preserve">= 0.0015
</t>
    </r>
    <r>
      <rPr>
        <b/>
        <sz val="11"/>
        <rFont val="Calibri"/>
        <family val="2"/>
        <scheme val="minor"/>
      </rPr>
      <t xml:space="preserve">momentumTradeTimeinterval </t>
    </r>
    <r>
      <rPr>
        <sz val="11"/>
        <rFont val="Calibri"/>
        <family val="2"/>
        <scheme val="minor"/>
      </rPr>
      <t xml:space="preserve">= 0D00:00:00.012100000
</t>
    </r>
    <r>
      <rPr>
        <b/>
        <sz val="11"/>
        <rFont val="Calibri"/>
        <family val="2"/>
        <scheme val="minor"/>
      </rPr>
      <t xml:space="preserve">priceMovementTradeReversalTimeInterval </t>
    </r>
    <r>
      <rPr>
        <sz val="11"/>
        <rFont val="Calibri"/>
        <family val="2"/>
        <scheme val="minor"/>
      </rPr>
      <t xml:space="preserve">= 0D00:00:00.070100000
</t>
    </r>
    <r>
      <rPr>
        <b/>
        <sz val="11"/>
        <rFont val="Calibri"/>
        <family val="2"/>
        <scheme val="minor"/>
      </rPr>
      <t xml:space="preserve">thresholdTradeReversalQuantityPercentage </t>
    </r>
    <r>
      <rPr>
        <sz val="11"/>
        <rFont val="Calibri"/>
        <family val="2"/>
        <scheme val="minor"/>
      </rPr>
      <t xml:space="preserve">= 166
</t>
    </r>
    <r>
      <rPr>
        <b/>
        <sz val="11"/>
        <rFont val="Calibri"/>
        <family val="2"/>
        <scheme val="minor"/>
      </rPr>
      <t xml:space="preserve">thresholdTradeReversalProfit </t>
    </r>
    <r>
      <rPr>
        <sz val="11"/>
        <rFont val="Calibri"/>
        <family val="2"/>
        <scheme val="minor"/>
      </rPr>
      <t>= 7.5</t>
    </r>
  </si>
  <si>
    <t>Verify that momentum entity level parameter is effective and that when venue is not in entityLevel then the ignition computations are computed across all venues but momentum computations only computed across a single venue</t>
  </si>
  <si>
    <t>(Ignition) Entity Level and Momentum Entity Level</t>
  </si>
  <si>
    <t>Momentum Entity Level and  momentum time interval</t>
  </si>
  <si>
    <t>Verify that momentum entity level parameter is effective as well as momentum time interval</t>
  </si>
  <si>
    <r>
      <rPr>
        <b/>
        <sz val="11"/>
        <rFont val="Calibri"/>
        <family val="2"/>
        <scheme val="minor"/>
      </rPr>
      <t>Instance</t>
    </r>
    <r>
      <rPr>
        <sz val="11"/>
        <rFont val="Calibri"/>
        <family val="2"/>
        <scheme val="minor"/>
      </rPr>
      <t xml:space="preserve"> = MI20:  S2  - ELM Test 1 - momentum time interval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sym+traderID+venue
</t>
    </r>
    <r>
      <rPr>
        <b/>
        <sz val="11"/>
        <rFont val="Calibri"/>
        <family val="2"/>
        <scheme val="minor"/>
      </rPr>
      <t xml:space="preserve">thresholdIgnitionTradeCount </t>
    </r>
    <r>
      <rPr>
        <sz val="11"/>
        <rFont val="Calibri"/>
        <family val="2"/>
        <scheme val="minor"/>
      </rPr>
      <t xml:space="preserve">= 2
</t>
    </r>
    <r>
      <rPr>
        <b/>
        <sz val="11"/>
        <rFont val="Calibri"/>
        <family val="2"/>
        <scheme val="minor"/>
      </rPr>
      <t xml:space="preserve">thresholdIgnitionTradeQuantity </t>
    </r>
    <r>
      <rPr>
        <sz val="11"/>
        <rFont val="Calibri"/>
        <family val="2"/>
        <scheme val="minor"/>
      </rPr>
      <t xml:space="preserve">= 11500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sym+venue
</t>
    </r>
    <r>
      <rPr>
        <b/>
        <sz val="11"/>
        <rFont val="Calibri"/>
        <family val="2"/>
        <scheme val="minor"/>
      </rPr>
      <t xml:space="preserve">thresholdMomentumTradeCount </t>
    </r>
    <r>
      <rPr>
        <sz val="11"/>
        <rFont val="Calibri"/>
        <family val="2"/>
        <scheme val="minor"/>
      </rPr>
      <t xml:space="preserve">= 11
</t>
    </r>
    <r>
      <rPr>
        <b/>
        <sz val="11"/>
        <rFont val="Calibri"/>
        <family val="2"/>
        <scheme val="minor"/>
      </rPr>
      <t xml:space="preserve">thresholdMomentumTradeQuantity </t>
    </r>
    <r>
      <rPr>
        <sz val="11"/>
        <rFont val="Calibri"/>
        <family val="2"/>
        <scheme val="minor"/>
      </rPr>
      <t xml:space="preserve">= 142000
</t>
    </r>
    <r>
      <rPr>
        <b/>
        <sz val="11"/>
        <rFont val="Calibri"/>
        <family val="2"/>
        <scheme val="minor"/>
      </rPr>
      <t xml:space="preserve">thresholdMomentumTradePriceMovement </t>
    </r>
    <r>
      <rPr>
        <sz val="11"/>
        <rFont val="Calibri"/>
        <family val="2"/>
        <scheme val="minor"/>
      </rPr>
      <t xml:space="preserve">= 0.0015
</t>
    </r>
    <r>
      <rPr>
        <b/>
        <sz val="11"/>
        <rFont val="Calibri"/>
        <family val="2"/>
        <scheme val="minor"/>
      </rPr>
      <t xml:space="preserve">momentumTradeTimeinterval </t>
    </r>
    <r>
      <rPr>
        <sz val="11"/>
        <rFont val="Calibri"/>
        <family val="2"/>
        <scheme val="minor"/>
      </rPr>
      <t xml:space="preserve">= 0D00:00:00.011100000
</t>
    </r>
    <r>
      <rPr>
        <b/>
        <sz val="11"/>
        <rFont val="Calibri"/>
        <family val="2"/>
        <scheme val="minor"/>
      </rPr>
      <t xml:space="preserve">priceMovementTradeReversalTimeInterval </t>
    </r>
    <r>
      <rPr>
        <sz val="11"/>
        <rFont val="Calibri"/>
        <family val="2"/>
        <scheme val="minor"/>
      </rPr>
      <t xml:space="preserve">= 0D00:00:00.070100000
</t>
    </r>
    <r>
      <rPr>
        <b/>
        <sz val="11"/>
        <rFont val="Calibri"/>
        <family val="2"/>
        <scheme val="minor"/>
      </rPr>
      <t xml:space="preserve">thresholdTradeReversalQuantityPercentage </t>
    </r>
    <r>
      <rPr>
        <sz val="11"/>
        <rFont val="Calibri"/>
        <family val="2"/>
        <scheme val="minor"/>
      </rPr>
      <t xml:space="preserve">= 166
</t>
    </r>
    <r>
      <rPr>
        <b/>
        <sz val="11"/>
        <rFont val="Calibri"/>
        <family val="2"/>
        <scheme val="minor"/>
      </rPr>
      <t xml:space="preserve">thresholdTradeReversalProfit </t>
    </r>
    <r>
      <rPr>
        <sz val="11"/>
        <rFont val="Calibri"/>
        <family val="2"/>
        <scheme val="minor"/>
      </rPr>
      <t>= 7.5</t>
    </r>
  </si>
  <si>
    <t>Momentum Entity Level and  momentum trade qty threshold</t>
  </si>
  <si>
    <t>Verify that momentum entity level parameter is effective as well as momentum trade qty threshold</t>
  </si>
  <si>
    <r>
      <rPr>
        <b/>
        <sz val="11"/>
        <rFont val="Calibri"/>
        <family val="2"/>
        <scheme val="minor"/>
      </rPr>
      <t>Instance</t>
    </r>
    <r>
      <rPr>
        <sz val="11"/>
        <rFont val="Calibri"/>
        <family val="2"/>
        <scheme val="minor"/>
      </rPr>
      <t xml:space="preserve"> = MI21:  S2  - ELM Test 1 - momentum trade qty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sym+traderID+venue
</t>
    </r>
    <r>
      <rPr>
        <b/>
        <sz val="11"/>
        <rFont val="Calibri"/>
        <family val="2"/>
        <scheme val="minor"/>
      </rPr>
      <t xml:space="preserve">thresholdIgnitionTradeCount </t>
    </r>
    <r>
      <rPr>
        <sz val="11"/>
        <rFont val="Calibri"/>
        <family val="2"/>
        <scheme val="minor"/>
      </rPr>
      <t xml:space="preserve">= 2
</t>
    </r>
    <r>
      <rPr>
        <b/>
        <sz val="11"/>
        <rFont val="Calibri"/>
        <family val="2"/>
        <scheme val="minor"/>
      </rPr>
      <t xml:space="preserve">thresholdIgnitionTradeQuantity </t>
    </r>
    <r>
      <rPr>
        <sz val="11"/>
        <rFont val="Calibri"/>
        <family val="2"/>
        <scheme val="minor"/>
      </rPr>
      <t xml:space="preserve">= 11500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sym+venue
</t>
    </r>
    <r>
      <rPr>
        <b/>
        <sz val="11"/>
        <rFont val="Calibri"/>
        <family val="2"/>
        <scheme val="minor"/>
      </rPr>
      <t xml:space="preserve">thresholdMomentumTradeCount </t>
    </r>
    <r>
      <rPr>
        <sz val="11"/>
        <rFont val="Calibri"/>
        <family val="2"/>
        <scheme val="minor"/>
      </rPr>
      <t xml:space="preserve">= 11
</t>
    </r>
    <r>
      <rPr>
        <b/>
        <sz val="11"/>
        <rFont val="Calibri"/>
        <family val="2"/>
        <scheme val="minor"/>
      </rPr>
      <t xml:space="preserve">thresholdMomentumTradeQuantity </t>
    </r>
    <r>
      <rPr>
        <sz val="11"/>
        <rFont val="Calibri"/>
        <family val="2"/>
        <scheme val="minor"/>
      </rPr>
      <t xml:space="preserve">= 142500
</t>
    </r>
    <r>
      <rPr>
        <b/>
        <sz val="11"/>
        <rFont val="Calibri"/>
        <family val="2"/>
        <scheme val="minor"/>
      </rPr>
      <t xml:space="preserve">thresholdMomentumTradePriceMovement </t>
    </r>
    <r>
      <rPr>
        <sz val="11"/>
        <rFont val="Calibri"/>
        <family val="2"/>
        <scheme val="minor"/>
      </rPr>
      <t xml:space="preserve">= 0.0015
</t>
    </r>
    <r>
      <rPr>
        <b/>
        <sz val="11"/>
        <rFont val="Calibri"/>
        <family val="2"/>
        <scheme val="minor"/>
      </rPr>
      <t xml:space="preserve">momentumTradeTimeinterval </t>
    </r>
    <r>
      <rPr>
        <sz val="11"/>
        <rFont val="Calibri"/>
        <family val="2"/>
        <scheme val="minor"/>
      </rPr>
      <t xml:space="preserve">= 0D00:00:00.012100000
</t>
    </r>
    <r>
      <rPr>
        <b/>
        <sz val="11"/>
        <rFont val="Calibri"/>
        <family val="2"/>
        <scheme val="minor"/>
      </rPr>
      <t xml:space="preserve">priceMovementTradeReversalTimeInterval </t>
    </r>
    <r>
      <rPr>
        <sz val="11"/>
        <rFont val="Calibri"/>
        <family val="2"/>
        <scheme val="minor"/>
      </rPr>
      <t xml:space="preserve">= 0D00:00:00.070100000
</t>
    </r>
    <r>
      <rPr>
        <b/>
        <sz val="11"/>
        <rFont val="Calibri"/>
        <family val="2"/>
        <scheme val="minor"/>
      </rPr>
      <t xml:space="preserve">thresholdTradeReversalQuantityPercentage </t>
    </r>
    <r>
      <rPr>
        <sz val="11"/>
        <rFont val="Calibri"/>
        <family val="2"/>
        <scheme val="minor"/>
      </rPr>
      <t xml:space="preserve">= 166
</t>
    </r>
    <r>
      <rPr>
        <b/>
        <sz val="11"/>
        <rFont val="Calibri"/>
        <family val="2"/>
        <scheme val="minor"/>
      </rPr>
      <t xml:space="preserve">thresholdTradeReversalProfit </t>
    </r>
    <r>
      <rPr>
        <sz val="11"/>
        <rFont val="Calibri"/>
        <family val="2"/>
        <scheme val="minor"/>
      </rPr>
      <t>= 7.5</t>
    </r>
  </si>
  <si>
    <t>Momentum Entity Level and  momentum trade count threshold</t>
  </si>
  <si>
    <t>Verify that momentum entity level parameter is effective as well as momentum trade count</t>
  </si>
  <si>
    <r>
      <rPr>
        <b/>
        <sz val="11"/>
        <rFont val="Calibri"/>
        <family val="2"/>
        <scheme val="minor"/>
      </rPr>
      <t>Instance</t>
    </r>
    <r>
      <rPr>
        <sz val="11"/>
        <rFont val="Calibri"/>
        <family val="2"/>
        <scheme val="minor"/>
      </rPr>
      <t xml:space="preserve"> = MI22:  S2  - ELM Test 1 - momentum trade count test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sym+traderID+venue
</t>
    </r>
    <r>
      <rPr>
        <b/>
        <sz val="11"/>
        <rFont val="Calibri"/>
        <family val="2"/>
        <scheme val="minor"/>
      </rPr>
      <t xml:space="preserve">thresholdIgnitionTradeCount </t>
    </r>
    <r>
      <rPr>
        <sz val="11"/>
        <rFont val="Calibri"/>
        <family val="2"/>
        <scheme val="minor"/>
      </rPr>
      <t xml:space="preserve">= 2
</t>
    </r>
    <r>
      <rPr>
        <b/>
        <sz val="11"/>
        <rFont val="Calibri"/>
        <family val="2"/>
        <scheme val="minor"/>
      </rPr>
      <t xml:space="preserve">thresholdIgnitionTradeQuantity </t>
    </r>
    <r>
      <rPr>
        <sz val="11"/>
        <rFont val="Calibri"/>
        <family val="2"/>
        <scheme val="minor"/>
      </rPr>
      <t xml:space="preserve">= 11500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sym+venue
</t>
    </r>
    <r>
      <rPr>
        <b/>
        <sz val="11"/>
        <rFont val="Calibri"/>
        <family val="2"/>
        <scheme val="minor"/>
      </rPr>
      <t xml:space="preserve">thresholdMomentumTradeCount </t>
    </r>
    <r>
      <rPr>
        <sz val="11"/>
        <rFont val="Calibri"/>
        <family val="2"/>
        <scheme val="minor"/>
      </rPr>
      <t xml:space="preserve">= 12
</t>
    </r>
    <r>
      <rPr>
        <b/>
        <sz val="11"/>
        <rFont val="Calibri"/>
        <family val="2"/>
        <scheme val="minor"/>
      </rPr>
      <t xml:space="preserve">thresholdMomentumTradeQuantity </t>
    </r>
    <r>
      <rPr>
        <sz val="11"/>
        <rFont val="Calibri"/>
        <family val="2"/>
        <scheme val="minor"/>
      </rPr>
      <t xml:space="preserve">= 142000
</t>
    </r>
    <r>
      <rPr>
        <b/>
        <sz val="11"/>
        <rFont val="Calibri"/>
        <family val="2"/>
        <scheme val="minor"/>
      </rPr>
      <t xml:space="preserve">thresholdMomentumTradePriceMovement </t>
    </r>
    <r>
      <rPr>
        <sz val="11"/>
        <rFont val="Calibri"/>
        <family val="2"/>
        <scheme val="minor"/>
      </rPr>
      <t xml:space="preserve">= 0.0015
</t>
    </r>
    <r>
      <rPr>
        <b/>
        <sz val="11"/>
        <rFont val="Calibri"/>
        <family val="2"/>
        <scheme val="minor"/>
      </rPr>
      <t xml:space="preserve">momentumTradeTimeinterval </t>
    </r>
    <r>
      <rPr>
        <sz val="11"/>
        <rFont val="Calibri"/>
        <family val="2"/>
        <scheme val="minor"/>
      </rPr>
      <t xml:space="preserve">= 0D00:00:00.012100000
</t>
    </r>
    <r>
      <rPr>
        <b/>
        <sz val="11"/>
        <rFont val="Calibri"/>
        <family val="2"/>
        <scheme val="minor"/>
      </rPr>
      <t xml:space="preserve">priceMovementTradeReversalTimeInterval </t>
    </r>
    <r>
      <rPr>
        <sz val="11"/>
        <rFont val="Calibri"/>
        <family val="2"/>
        <scheme val="minor"/>
      </rPr>
      <t xml:space="preserve">= 0D00:00:00.070100000
</t>
    </r>
    <r>
      <rPr>
        <b/>
        <sz val="11"/>
        <rFont val="Calibri"/>
        <family val="2"/>
        <scheme val="minor"/>
      </rPr>
      <t xml:space="preserve">thresholdTradeReversalQuantityPercentage </t>
    </r>
    <r>
      <rPr>
        <sz val="11"/>
        <rFont val="Calibri"/>
        <family val="2"/>
        <scheme val="minor"/>
      </rPr>
      <t xml:space="preserve">= 166
</t>
    </r>
    <r>
      <rPr>
        <b/>
        <sz val="11"/>
        <rFont val="Calibri"/>
        <family val="2"/>
        <scheme val="minor"/>
      </rPr>
      <t xml:space="preserve">thresholdTradeReversalProfit </t>
    </r>
    <r>
      <rPr>
        <sz val="11"/>
        <rFont val="Calibri"/>
        <family val="2"/>
        <scheme val="minor"/>
      </rPr>
      <t>= 7.5</t>
    </r>
  </si>
  <si>
    <r>
      <rPr>
        <b/>
        <sz val="11"/>
        <rFont val="Calibri"/>
        <family val="2"/>
        <scheme val="minor"/>
      </rPr>
      <t>Instance</t>
    </r>
    <r>
      <rPr>
        <sz val="11"/>
        <rFont val="Calibri"/>
        <family val="2"/>
        <scheme val="minor"/>
      </rPr>
      <t xml:space="preserve"> = MI23:  S2  - Entity Level Momentum Test 2
</t>
    </r>
    <r>
      <rPr>
        <b/>
        <sz val="11"/>
        <rFont val="Calibri"/>
        <family val="2"/>
        <scheme val="minor"/>
      </rPr>
      <t>Filters</t>
    </r>
    <r>
      <rPr>
        <sz val="11"/>
        <rFont val="Calibri"/>
        <family val="2"/>
        <scheme val="minor"/>
      </rPr>
      <t xml:space="preserve"> = sym=MI_TRSym
</t>
    </r>
    <r>
      <rPr>
        <b/>
        <sz val="11"/>
        <rFont val="Calibri"/>
        <family val="2"/>
        <scheme val="minor"/>
      </rPr>
      <t>EntityLevel</t>
    </r>
    <r>
      <rPr>
        <sz val="11"/>
        <rFont val="Calibri"/>
        <family val="2"/>
        <scheme val="minor"/>
      </rPr>
      <t xml:space="preserve"> = sym+account
</t>
    </r>
    <r>
      <rPr>
        <b/>
        <sz val="11"/>
        <rFont val="Calibri"/>
        <family val="2"/>
        <scheme val="minor"/>
      </rPr>
      <t xml:space="preserve">thresholdIgnitionTradeCount </t>
    </r>
    <r>
      <rPr>
        <sz val="11"/>
        <rFont val="Calibri"/>
        <family val="2"/>
        <scheme val="minor"/>
      </rPr>
      <t xml:space="preserve">= 5
</t>
    </r>
    <r>
      <rPr>
        <b/>
        <sz val="11"/>
        <rFont val="Calibri"/>
        <family val="2"/>
        <scheme val="minor"/>
      </rPr>
      <t xml:space="preserve">thresholdIgnitionTradeQuantity </t>
    </r>
    <r>
      <rPr>
        <sz val="11"/>
        <rFont val="Calibri"/>
        <family val="2"/>
        <scheme val="minor"/>
      </rPr>
      <t xml:space="preserve">= 20000
</t>
    </r>
    <r>
      <rPr>
        <b/>
        <sz val="11"/>
        <rFont val="Calibri"/>
        <family val="2"/>
        <scheme val="minor"/>
      </rPr>
      <t xml:space="preserve">ignitionTradeTimeInterval </t>
    </r>
    <r>
      <rPr>
        <sz val="11"/>
        <rFont val="Calibri"/>
        <family val="2"/>
        <scheme val="minor"/>
      </rPr>
      <t xml:space="preserve">= 0D00:00:00.018100000
</t>
    </r>
    <r>
      <rPr>
        <b/>
        <sz val="11"/>
        <rFont val="Calibri"/>
        <family val="2"/>
        <scheme val="minor"/>
      </rPr>
      <t xml:space="preserve">entityLevelMomentum </t>
    </r>
    <r>
      <rPr>
        <sz val="11"/>
        <rFont val="Calibri"/>
        <family val="2"/>
        <scheme val="minor"/>
      </rPr>
      <t xml:space="preserve">= sym+venue
</t>
    </r>
    <r>
      <rPr>
        <b/>
        <sz val="11"/>
        <rFont val="Calibri"/>
        <family val="2"/>
        <scheme val="minor"/>
      </rPr>
      <t xml:space="preserve">thresholdMomentumTradeCount </t>
    </r>
    <r>
      <rPr>
        <sz val="11"/>
        <rFont val="Calibri"/>
        <family val="2"/>
        <scheme val="minor"/>
      </rPr>
      <t xml:space="preserve">= 11
</t>
    </r>
    <r>
      <rPr>
        <b/>
        <sz val="11"/>
        <rFont val="Calibri"/>
        <family val="2"/>
        <scheme val="minor"/>
      </rPr>
      <t xml:space="preserve">thresholdMomentumTradeQuantity </t>
    </r>
    <r>
      <rPr>
        <sz val="11"/>
        <rFont val="Calibri"/>
        <family val="2"/>
        <scheme val="minor"/>
      </rPr>
      <t xml:space="preserve">= 142000
</t>
    </r>
    <r>
      <rPr>
        <b/>
        <sz val="11"/>
        <rFont val="Calibri"/>
        <family val="2"/>
        <scheme val="minor"/>
      </rPr>
      <t xml:space="preserve">thresholdMomentumTradePriceMovement </t>
    </r>
    <r>
      <rPr>
        <sz val="11"/>
        <rFont val="Calibri"/>
        <family val="2"/>
        <scheme val="minor"/>
      </rPr>
      <t xml:space="preserve">= 0.0015
</t>
    </r>
    <r>
      <rPr>
        <b/>
        <sz val="11"/>
        <rFont val="Calibri"/>
        <family val="2"/>
        <scheme val="minor"/>
      </rPr>
      <t xml:space="preserve">momentumTradeTimeinterval </t>
    </r>
    <r>
      <rPr>
        <sz val="11"/>
        <rFont val="Calibri"/>
        <family val="2"/>
        <scheme val="minor"/>
      </rPr>
      <t xml:space="preserve">= 0D00:00:00.012100000
</t>
    </r>
    <r>
      <rPr>
        <b/>
        <sz val="11"/>
        <rFont val="Calibri"/>
        <family val="2"/>
        <scheme val="minor"/>
      </rPr>
      <t xml:space="preserve">priceMovementTradeReversalTimeInterval </t>
    </r>
    <r>
      <rPr>
        <sz val="11"/>
        <rFont val="Calibri"/>
        <family val="2"/>
        <scheme val="minor"/>
      </rPr>
      <t xml:space="preserve">= 0D00:00:00.070100000
</t>
    </r>
    <r>
      <rPr>
        <b/>
        <sz val="11"/>
        <rFont val="Calibri"/>
        <family val="2"/>
        <scheme val="minor"/>
      </rPr>
      <t xml:space="preserve">thresholdTradeReversalQuantityPercentage </t>
    </r>
    <r>
      <rPr>
        <sz val="11"/>
        <rFont val="Calibri"/>
        <family val="2"/>
        <scheme val="minor"/>
      </rPr>
      <t xml:space="preserve">= 166
</t>
    </r>
    <r>
      <rPr>
        <b/>
        <sz val="11"/>
        <rFont val="Calibri"/>
        <family val="2"/>
        <scheme val="minor"/>
      </rPr>
      <t xml:space="preserve">thresholdTradeReversalProfit </t>
    </r>
    <r>
      <rPr>
        <sz val="11"/>
        <rFont val="Calibri"/>
        <family val="2"/>
        <scheme val="minor"/>
      </rPr>
      <t>= 23</t>
    </r>
  </si>
  <si>
    <t>sym=MI_Sym</t>
  </si>
  <si>
    <t>assetClass=RATES_EXCH;sym=MI_Sym</t>
  </si>
  <si>
    <t>assetClass=COMM_EXCH;sym=MI_Sym</t>
  </si>
  <si>
    <t>MI12:  Scenario 2  - Alert Triggers</t>
  </si>
  <si>
    <t>sym=MI_TRSym</t>
  </si>
  <si>
    <t>sym+traderID</t>
  </si>
  <si>
    <t>0D00:00:00.018100000</t>
  </si>
  <si>
    <t>0D00:00:00.007100000</t>
  </si>
  <si>
    <t>0D00:00:00.075100000</t>
  </si>
  <si>
    <t>MI13:  S2 -Ignition Trade Time Interval Test</t>
  </si>
  <si>
    <t>0D00:00:00.017100000</t>
  </si>
  <si>
    <t>MI14:  S2 -Price Movement Threshold Test</t>
  </si>
  <si>
    <t>MI15:  S2 -Momentum Trade Time Interval Test</t>
  </si>
  <si>
    <t>0D00:00:00.006100000</t>
  </si>
  <si>
    <t>MI16:  S2 - Trade Reversal Time Interval Test</t>
  </si>
  <si>
    <t>0D00:00:00.074100000</t>
  </si>
  <si>
    <t>MI17:  S2 - Reversal Qty % Test</t>
  </si>
  <si>
    <t>MI18:  S2 - Profit Threshold Test</t>
  </si>
  <si>
    <t>MI19:  S2  - Entity Level Momentum Test 1</t>
  </si>
  <si>
    <t>sym+traderID+venue</t>
  </si>
  <si>
    <t>0D00:00:00.012100000</t>
  </si>
  <si>
    <t>0D00:00:00.070100000</t>
  </si>
  <si>
    <t>MI20:  S2  - ELM Test 1 - momentum time interval test</t>
  </si>
  <si>
    <t>0D00:00:00.011100000</t>
  </si>
  <si>
    <t>MI21:  S2  - ELM Test 1 - momentum trade qty test</t>
  </si>
  <si>
    <t>MI22:  S2  - ELM Test 1 - momentum trade count test</t>
  </si>
  <si>
    <t>MI23:  S2  - Entity Level Momentum Test 2</t>
  </si>
  <si>
    <t>MI_Sym</t>
  </si>
  <si>
    <t>MIS1TradeID1</t>
  </si>
  <si>
    <t>MIS1TradeID2</t>
  </si>
  <si>
    <t>MIS1TradeID3</t>
  </si>
  <si>
    <t>MIS1TradeID4</t>
  </si>
  <si>
    <t>MIS1TradeID5</t>
  </si>
  <si>
    <t>MIS1TradeID6</t>
  </si>
  <si>
    <t>MIS1TradeID7</t>
  </si>
  <si>
    <t>MIS1TradeID8</t>
  </si>
  <si>
    <t>MIS1TradeID9</t>
  </si>
  <si>
    <t>MIS1TradeID10</t>
  </si>
  <si>
    <t>MIS1TradeID11</t>
  </si>
  <si>
    <t>MIS1TradeID12</t>
  </si>
  <si>
    <t>MIS1TradeID13</t>
  </si>
  <si>
    <t>MIS1TradeID14</t>
  </si>
  <si>
    <t>MIS1TradeID15</t>
  </si>
  <si>
    <t>MIOrderID1</t>
  </si>
  <si>
    <t>MI_BBG2TRSymKey</t>
  </si>
  <si>
    <t>MIS2TradeID1</t>
  </si>
  <si>
    <t>MIOrderID2</t>
  </si>
  <si>
    <t>MIS2TradeID2</t>
  </si>
  <si>
    <t>MIOrderID2S</t>
  </si>
  <si>
    <t>MIS2TradeID2S</t>
  </si>
  <si>
    <t>MIOrderID3</t>
  </si>
  <si>
    <t>MIS2TradeID3</t>
  </si>
  <si>
    <t>MIOrderID4</t>
  </si>
  <si>
    <t>MIS2TradeID4</t>
  </si>
  <si>
    <t>MIOrderID5</t>
  </si>
  <si>
    <t>MIS2TradeID5</t>
  </si>
  <si>
    <t>MIOrderID6</t>
  </si>
  <si>
    <t>MIS2TradeID6</t>
  </si>
  <si>
    <t>MIOrderID7</t>
  </si>
  <si>
    <t>MIS2TradeID7</t>
  </si>
  <si>
    <t>MIOrderID8</t>
  </si>
  <si>
    <t>MIS2TradeID8</t>
  </si>
  <si>
    <t>MIOrderID9</t>
  </si>
  <si>
    <t>MIS2TradeID9</t>
  </si>
  <si>
    <t>MIOrderID10</t>
  </si>
  <si>
    <t>MIS2TradeID10</t>
  </si>
  <si>
    <t>MIOrderID11</t>
  </si>
  <si>
    <t>MIS2TradeID11</t>
  </si>
  <si>
    <t>MIOrderID12</t>
  </si>
  <si>
    <t>MIS2TradeID12</t>
  </si>
  <si>
    <t>MIOrderID13</t>
  </si>
  <si>
    <t>MIS2TradeID13</t>
  </si>
  <si>
    <t>MIOrderID14</t>
  </si>
  <si>
    <t>MIS2TradeID14</t>
  </si>
  <si>
    <t>Navigate to Action Tracker.
One alert instance should have generated (no reissue) and ignition profit = 7.6 (matching calculation on this worksheet in Scenario2 - dxTradeData cell L59)</t>
  </si>
  <si>
    <t>Navigate to Action Tracker.
One alert instance should have generated (no reissue) and ignition profit = 14 (matching calculation on this worksheet in Scenario2 - dxTradeData cell L57)</t>
  </si>
  <si>
    <t>OTC</t>
  </si>
  <si>
    <t>Triggers for OTC data source - uses dxTrade to compute Momentum</t>
  </si>
  <si>
    <r>
      <rPr>
        <b/>
        <sz val="11"/>
        <rFont val="Calibri"/>
        <family val="2"/>
        <scheme val="minor"/>
      </rPr>
      <t>Instance</t>
    </r>
    <r>
      <rPr>
        <sz val="11"/>
        <rFont val="Calibri"/>
        <family val="2"/>
        <scheme val="minor"/>
      </rPr>
      <t xml:space="preserve"> = MI24:  S1 - Triggers on OTC source data
</t>
    </r>
    <r>
      <rPr>
        <b/>
        <sz val="11"/>
        <rFont val="Calibri"/>
        <family val="2"/>
        <scheme val="minor"/>
      </rPr>
      <t>Filters</t>
    </r>
    <r>
      <rPr>
        <sz val="11"/>
        <rFont val="Calibri"/>
        <family val="2"/>
        <scheme val="minor"/>
      </rPr>
      <t xml:space="preserve"> = assetClass=FX_OTC
</t>
    </r>
    <r>
      <rPr>
        <b/>
        <sz val="11"/>
        <rFont val="Calibri"/>
        <family val="2"/>
        <scheme val="minor"/>
      </rPr>
      <t>EntityLevel</t>
    </r>
    <r>
      <rPr>
        <sz val="11"/>
        <rFont val="Calibri"/>
        <family val="2"/>
        <scheme val="minor"/>
      </rPr>
      <t xml:space="preserve"> = sym+traderID
</t>
    </r>
    <r>
      <rPr>
        <b/>
        <sz val="11"/>
        <rFont val="Calibri"/>
        <family val="2"/>
        <scheme val="minor"/>
      </rPr>
      <t xml:space="preserve">thresholdIgnitionTradeCount </t>
    </r>
    <r>
      <rPr>
        <sz val="11"/>
        <rFont val="Calibri"/>
        <family val="2"/>
        <scheme val="minor"/>
      </rPr>
      <t xml:space="preserve">= 3
</t>
    </r>
    <r>
      <rPr>
        <b/>
        <sz val="11"/>
        <rFont val="Calibri"/>
        <family val="2"/>
        <scheme val="minor"/>
      </rPr>
      <t xml:space="preserve">thresholdIgnitionTradeQuantity </t>
    </r>
    <r>
      <rPr>
        <sz val="11"/>
        <rFont val="Calibri"/>
        <family val="2"/>
        <scheme val="minor"/>
      </rPr>
      <t xml:space="preserve">= 250
</t>
    </r>
    <r>
      <rPr>
        <b/>
        <sz val="11"/>
        <rFont val="Calibri"/>
        <family val="2"/>
        <scheme val="minor"/>
      </rPr>
      <t xml:space="preserve">ignitionTradeTimeInterval </t>
    </r>
    <r>
      <rPr>
        <sz val="11"/>
        <rFont val="Calibri"/>
        <family val="2"/>
        <scheme val="minor"/>
      </rPr>
      <t xml:space="preserve">= 0D00:02:00.000
</t>
    </r>
    <r>
      <rPr>
        <b/>
        <sz val="11"/>
        <rFont val="Calibri"/>
        <family val="2"/>
        <scheme val="minor"/>
      </rPr>
      <t xml:space="preserve">entityLevelMomentum </t>
    </r>
    <r>
      <rPr>
        <sz val="11"/>
        <rFont val="Calibri"/>
        <family val="2"/>
        <scheme val="minor"/>
      </rPr>
      <t xml:space="preserve">= sym
</t>
    </r>
    <r>
      <rPr>
        <b/>
        <sz val="11"/>
        <rFont val="Calibri"/>
        <family val="2"/>
        <scheme val="minor"/>
      </rPr>
      <t xml:space="preserve">thresholdMomentumTradeCount </t>
    </r>
    <r>
      <rPr>
        <sz val="11"/>
        <rFont val="Calibri"/>
        <family val="2"/>
        <scheme val="minor"/>
      </rPr>
      <t xml:space="preserve">= 4
</t>
    </r>
    <r>
      <rPr>
        <b/>
        <sz val="11"/>
        <rFont val="Calibri"/>
        <family val="2"/>
        <scheme val="minor"/>
      </rPr>
      <t xml:space="preserve">thresholdMomentumTradeQuantity </t>
    </r>
    <r>
      <rPr>
        <sz val="11"/>
        <rFont val="Calibri"/>
        <family val="2"/>
        <scheme val="minor"/>
      </rPr>
      <t xml:space="preserve">= 450
</t>
    </r>
    <r>
      <rPr>
        <b/>
        <sz val="11"/>
        <rFont val="Calibri"/>
        <family val="2"/>
        <scheme val="minor"/>
      </rPr>
      <t xml:space="preserve">thresholdMomentumTradePriceMovement </t>
    </r>
    <r>
      <rPr>
        <sz val="11"/>
        <rFont val="Calibri"/>
        <family val="2"/>
        <scheme val="minor"/>
      </rPr>
      <t xml:space="preserve">= 0.5
</t>
    </r>
    <r>
      <rPr>
        <b/>
        <sz val="11"/>
        <rFont val="Calibri"/>
        <family val="2"/>
        <scheme val="minor"/>
      </rPr>
      <t xml:space="preserve">momentumTradeTimeinterval </t>
    </r>
    <r>
      <rPr>
        <sz val="11"/>
        <rFont val="Calibri"/>
        <family val="2"/>
        <scheme val="minor"/>
      </rPr>
      <t xml:space="preserve">= 0D00:02:00.000
</t>
    </r>
    <r>
      <rPr>
        <b/>
        <sz val="11"/>
        <rFont val="Calibri"/>
        <family val="2"/>
        <scheme val="minor"/>
      </rPr>
      <t xml:space="preserve">priceMovementTradeReversalTimeInterval </t>
    </r>
    <r>
      <rPr>
        <sz val="11"/>
        <rFont val="Calibri"/>
        <family val="2"/>
        <scheme val="minor"/>
      </rPr>
      <t xml:space="preserve">= 0D00:10:00.000
</t>
    </r>
    <r>
      <rPr>
        <b/>
        <sz val="11"/>
        <rFont val="Calibri"/>
        <family val="2"/>
        <scheme val="minor"/>
      </rPr>
      <t xml:space="preserve">thresholdTradeReversalQuantityPercentage </t>
    </r>
    <r>
      <rPr>
        <sz val="11"/>
        <rFont val="Calibri"/>
        <family val="2"/>
        <scheme val="minor"/>
      </rPr>
      <t xml:space="preserve">= 75
</t>
    </r>
    <r>
      <rPr>
        <b/>
        <sz val="11"/>
        <rFont val="Calibri"/>
        <family val="2"/>
        <scheme val="minor"/>
      </rPr>
      <t xml:space="preserve">thresholdTradeReversalProfit </t>
    </r>
    <r>
      <rPr>
        <sz val="11"/>
        <rFont val="Calibri"/>
        <family val="2"/>
        <scheme val="minor"/>
      </rPr>
      <t>= 9</t>
    </r>
  </si>
  <si>
    <t>Navigate to Action Tracker.
One alert instance should have generated</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</si>
</sst>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rgb="FF3F3F3F"/>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3F3F3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theme="0" tint="-0.499984740745262"/>
      <name val="Calibri"/>
      <family val="2"/>
      <scheme val="minor"/>
    </font>
    <font>
      <b/>
      <sz val="11"/>
      <color rgb="FFFF0000"/>
      <name val="Calibri"/>
      <family val="2"/>
      <scheme val="minor"/>
    </font>
    <font>
      <b/>
      <sz val="11"/>
      <color theme="9" tint="-0.249977111117893"/>
      <name val="Calibri"/>
      <family val="2"/>
      <scheme val="minor"/>
    </font>
    <font>
      <b/>
      <sz val="11"/>
      <color theme="0" tint="-0.34998626667073579"/>
      <name val="Calibri"/>
      <family val="2"/>
      <scheme val="minor"/>
    </font>
  </fonts>
  <fills count="37">
    <fill>
      <patternFill patternType="none"/>
    </fill>
    <fill>
      <patternFill patternType="gray125"/>
    </fill>
    <fill>
      <patternFill patternType="solid">
        <fgColor rgb="FFF2F2F2"/>
      </patternFill>
    </fill>
    <fill>
      <patternFill patternType="solid">
        <fgColor indexed="9"/>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rgb="FF92D05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2" borderId="1" applyNumberFormat="0" applyAlignment="0" applyProtection="0"/>
    <xf numFmtId="0" fontId="7"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6" applyNumberFormat="0" applyAlignment="0" applyProtection="0"/>
    <xf numFmtId="0" fontId="15" fillId="2" borderId="6" applyNumberFormat="0" applyAlignment="0" applyProtection="0"/>
    <xf numFmtId="0" fontId="16" fillId="0" borderId="7" applyNumberFormat="0" applyFill="0" applyAlignment="0" applyProtection="0"/>
    <xf numFmtId="0" fontId="17" fillId="9" borderId="8" applyNumberFormat="0" applyAlignment="0" applyProtection="0"/>
    <xf numFmtId="0" fontId="18" fillId="0" borderId="0" applyNumberFormat="0" applyFill="0" applyBorder="0" applyAlignment="0" applyProtection="0"/>
    <xf numFmtId="0" fontId="6" fillId="10" borderId="9" applyNumberFormat="0" applyFont="0" applyAlignment="0" applyProtection="0"/>
    <xf numFmtId="0" fontId="19" fillId="0" borderId="0" applyNumberFormat="0" applyFill="0" applyBorder="0" applyAlignment="0" applyProtection="0"/>
    <xf numFmtId="0" fontId="2" fillId="0" borderId="10" applyNumberFormat="0" applyFill="0" applyAlignment="0" applyProtection="0"/>
    <xf numFmtId="0" fontId="20"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0" fillId="34" borderId="0" applyNumberFormat="0" applyBorder="0" applyAlignment="0" applyProtection="0"/>
  </cellStyleXfs>
  <cellXfs count="24">
    <xf numFmtId="0" fontId="0" fillId="0" borderId="0" xfId="0"/>
    <xf numFmtId="21" fontId="0" fillId="0" borderId="0" xfId="0" applyNumberFormat="1"/>
    <xf numFmtId="47" fontId="0" fillId="0" borderId="0" xfId="0" applyNumberFormat="1"/>
    <xf numFmtId="0" fontId="0" fillId="0" borderId="2" xfId="0" applyFont="1" applyBorder="1" applyAlignment="1">
      <alignment horizontal="left" vertical="top" wrapText="1"/>
    </xf>
    <xf numFmtId="0" fontId="3" fillId="3" borderId="2" xfId="0" applyFont="1" applyFill="1" applyBorder="1" applyAlignment="1">
      <alignment horizontal="left" vertical="top" wrapText="1"/>
    </xf>
    <xf numFmtId="0" fontId="0" fillId="0" borderId="0" xfId="0"/>
    <xf numFmtId="21" fontId="0" fillId="0" borderId="0" xfId="0" applyNumberFormat="1"/>
    <xf numFmtId="0" fontId="5" fillId="4" borderId="2" xfId="1" applyFont="1" applyFill="1" applyBorder="1" applyAlignment="1">
      <alignment horizontal="left" vertical="top" wrapText="1"/>
    </xf>
    <xf numFmtId="0" fontId="3" fillId="0" borderId="2" xfId="0" applyFont="1" applyBorder="1" applyAlignment="1">
      <alignment horizontal="left" vertical="top" wrapText="1"/>
    </xf>
    <xf numFmtId="0" fontId="2" fillId="0" borderId="2" xfId="0" applyFont="1" applyBorder="1" applyAlignment="1">
      <alignment horizontal="left" vertical="top" wrapText="1"/>
    </xf>
    <xf numFmtId="0" fontId="4" fillId="0" borderId="2" xfId="0" applyFont="1" applyFill="1" applyBorder="1" applyAlignment="1">
      <alignment horizontal="left" vertical="top" wrapText="1"/>
    </xf>
    <xf numFmtId="0" fontId="4" fillId="0" borderId="2" xfId="0" applyFont="1" applyBorder="1" applyAlignment="1">
      <alignment horizontal="left" vertical="top" wrapText="1"/>
    </xf>
    <xf numFmtId="0" fontId="0" fillId="0" borderId="0" xfId="0"/>
    <xf numFmtId="14" fontId="0" fillId="0" borderId="0" xfId="0" applyNumberFormat="1"/>
    <xf numFmtId="0" fontId="3" fillId="3" borderId="2" xfId="0" applyFont="1" applyFill="1" applyBorder="1" applyAlignment="1">
      <alignment vertical="top" wrapText="1"/>
    </xf>
    <xf numFmtId="0" fontId="0" fillId="35" borderId="2" xfId="0" applyFont="1" applyFill="1" applyBorder="1" applyAlignment="1">
      <alignment horizontal="left" vertical="top" wrapText="1"/>
    </xf>
    <xf numFmtId="0" fontId="2" fillId="0" borderId="0" xfId="0" applyFont="1"/>
    <xf numFmtId="0" fontId="21" fillId="0" borderId="0" xfId="0" applyFont="1"/>
    <xf numFmtId="0" fontId="22" fillId="0" borderId="0" xfId="0" applyFont="1"/>
    <xf numFmtId="0" fontId="4" fillId="0" borderId="0" xfId="0" applyFont="1"/>
    <xf numFmtId="0" fontId="0" fillId="0" borderId="0" xfId="0" applyFont="1"/>
    <xf numFmtId="0" fontId="23" fillId="0" borderId="0" xfId="0" applyFont="1"/>
    <xf numFmtId="0" fontId="24" fillId="0" borderId="0" xfId="0" applyFont="1"/>
    <xf numFmtId="0" fontId="2"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2" builtinId="24" customBuiltin="1"/>
    <cellStyle name="Neutral" xfId="9" builtinId="28" customBuiltin="1"/>
    <cellStyle name="Normal" xfId="0" builtinId="0"/>
    <cellStyle name="Note" xfId="15" builtinId="10" customBuiltin="1"/>
    <cellStyle name="Output" xfId="1" builtinId="21" customBuiltin="1"/>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zoomScale="80" zoomScaleNormal="80" workbookViewId="0"/>
  </sheetViews>
  <sheetFormatPr defaultRowHeight="15" x14ac:dyDescent="0.25"/>
  <cols>
    <col min="4" max="4" width="16.28515625" customWidth="1"/>
    <col min="5" max="5" width="17.140625" customWidth="1"/>
    <col min="6" max="6" width="19.5703125" customWidth="1"/>
    <col min="7" max="7" width="70.5703125" bestFit="1" customWidth="1"/>
    <col min="8" max="8" width="19.5703125" customWidth="1"/>
    <col min="9" max="9" width="19.5703125" style="12" customWidth="1"/>
    <col min="10" max="10" width="10.140625" customWidth="1"/>
  </cols>
  <sheetData>
    <row r="1" spans="1:11" ht="30" x14ac:dyDescent="0.25">
      <c r="A1" s="9" t="s">
        <v>100</v>
      </c>
      <c r="B1" s="9" t="s">
        <v>101</v>
      </c>
      <c r="C1" s="9" t="s">
        <v>102</v>
      </c>
      <c r="D1" s="9" t="s">
        <v>103</v>
      </c>
      <c r="E1" s="9" t="s">
        <v>104</v>
      </c>
      <c r="F1" s="9" t="s">
        <v>105</v>
      </c>
      <c r="G1" s="9" t="s">
        <v>106</v>
      </c>
      <c r="H1" s="9" t="s">
        <v>107</v>
      </c>
      <c r="I1" s="9" t="s">
        <v>194</v>
      </c>
      <c r="J1" s="11" t="s">
        <v>108</v>
      </c>
      <c r="K1" s="10" t="s">
        <v>109</v>
      </c>
    </row>
    <row r="2" spans="1:11" s="5" customFormat="1" ht="60" x14ac:dyDescent="0.25">
      <c r="A2" s="3">
        <v>1</v>
      </c>
      <c r="B2" s="3" t="s">
        <v>115</v>
      </c>
      <c r="C2" s="9"/>
      <c r="D2" s="14" t="s">
        <v>176</v>
      </c>
      <c r="E2" s="14" t="s">
        <v>177</v>
      </c>
      <c r="F2" s="14" t="s">
        <v>178</v>
      </c>
      <c r="G2" s="14" t="s">
        <v>179</v>
      </c>
      <c r="H2" s="14" t="s">
        <v>180</v>
      </c>
      <c r="I2" s="14" t="s">
        <v>181</v>
      </c>
      <c r="J2" s="14"/>
      <c r="K2" s="10"/>
    </row>
    <row r="3" spans="1:11" s="5" customFormat="1" ht="60" x14ac:dyDescent="0.25">
      <c r="A3" s="3">
        <v>2</v>
      </c>
      <c r="B3" s="3" t="s">
        <v>115</v>
      </c>
      <c r="C3" s="9"/>
      <c r="D3" s="14" t="s">
        <v>182</v>
      </c>
      <c r="E3" s="14" t="s">
        <v>195</v>
      </c>
      <c r="F3" s="14" t="s">
        <v>183</v>
      </c>
      <c r="G3" s="4" t="s">
        <v>196</v>
      </c>
      <c r="H3" s="14" t="s">
        <v>184</v>
      </c>
      <c r="I3" s="14" t="s">
        <v>181</v>
      </c>
      <c r="J3" s="14"/>
      <c r="K3" s="10"/>
    </row>
    <row r="4" spans="1:11" s="5" customFormat="1" ht="150" x14ac:dyDescent="0.25">
      <c r="A4" s="3">
        <v>3</v>
      </c>
      <c r="B4" s="3" t="s">
        <v>115</v>
      </c>
      <c r="C4" s="9"/>
      <c r="D4" s="14" t="s">
        <v>185</v>
      </c>
      <c r="E4" s="14" t="s">
        <v>186</v>
      </c>
      <c r="F4" s="14" t="s">
        <v>187</v>
      </c>
      <c r="G4" s="4" t="s">
        <v>198</v>
      </c>
      <c r="H4" s="14" t="s">
        <v>188</v>
      </c>
      <c r="I4" s="14" t="s">
        <v>181</v>
      </c>
      <c r="J4" s="14"/>
      <c r="K4" s="10"/>
    </row>
    <row r="5" spans="1:11" s="5" customFormat="1" ht="75" x14ac:dyDescent="0.25">
      <c r="A5" s="3">
        <v>4</v>
      </c>
      <c r="B5" s="3" t="s">
        <v>115</v>
      </c>
      <c r="C5" s="9"/>
      <c r="D5" s="14" t="s">
        <v>189</v>
      </c>
      <c r="E5" s="14" t="s">
        <v>190</v>
      </c>
      <c r="F5" s="14" t="s">
        <v>191</v>
      </c>
      <c r="G5" s="4" t="s">
        <v>192</v>
      </c>
      <c r="H5" s="14" t="s">
        <v>193</v>
      </c>
      <c r="I5" s="14" t="s">
        <v>181</v>
      </c>
      <c r="J5" s="14"/>
      <c r="K5" s="10"/>
    </row>
    <row r="6" spans="1:11" ht="210" x14ac:dyDescent="0.25">
      <c r="A6" s="8">
        <v>5</v>
      </c>
      <c r="B6" s="3" t="s">
        <v>115</v>
      </c>
      <c r="C6" s="8"/>
      <c r="D6" s="3" t="s">
        <v>110</v>
      </c>
      <c r="E6" s="3" t="s">
        <v>114</v>
      </c>
      <c r="F6" s="3" t="s">
        <v>111</v>
      </c>
      <c r="G6" s="4" t="s">
        <v>362</v>
      </c>
      <c r="H6" s="15" t="s">
        <v>485</v>
      </c>
      <c r="I6" s="14" t="s">
        <v>181</v>
      </c>
      <c r="J6" s="7"/>
      <c r="K6" s="7"/>
    </row>
    <row r="7" spans="1:11" ht="210" x14ac:dyDescent="0.25">
      <c r="A7" s="3">
        <v>6</v>
      </c>
      <c r="B7" s="3" t="s">
        <v>115</v>
      </c>
      <c r="C7" s="3"/>
      <c r="D7" s="3" t="s">
        <v>110</v>
      </c>
      <c r="E7" s="3" t="s">
        <v>113</v>
      </c>
      <c r="F7" s="3" t="s">
        <v>112</v>
      </c>
      <c r="G7" s="4" t="s">
        <v>363</v>
      </c>
      <c r="H7" s="15" t="s">
        <v>485</v>
      </c>
      <c r="I7" s="14" t="s">
        <v>181</v>
      </c>
      <c r="J7" s="7"/>
      <c r="K7" s="3"/>
    </row>
    <row r="8" spans="1:11" ht="210" x14ac:dyDescent="0.25">
      <c r="A8" s="3">
        <v>7</v>
      </c>
      <c r="B8" s="3" t="s">
        <v>115</v>
      </c>
      <c r="C8" s="3"/>
      <c r="D8" s="3" t="s">
        <v>116</v>
      </c>
      <c r="E8" s="3" t="s">
        <v>200</v>
      </c>
      <c r="F8" s="3" t="s">
        <v>203</v>
      </c>
      <c r="G8" s="4" t="s">
        <v>364</v>
      </c>
      <c r="H8" s="15" t="s">
        <v>485</v>
      </c>
      <c r="I8" s="14" t="s">
        <v>181</v>
      </c>
      <c r="J8" s="7"/>
      <c r="K8" s="3"/>
    </row>
    <row r="9" spans="1:11" ht="210" x14ac:dyDescent="0.25">
      <c r="A9" s="3">
        <v>8</v>
      </c>
      <c r="B9" s="3" t="s">
        <v>115</v>
      </c>
      <c r="C9" s="3"/>
      <c r="D9" s="3" t="s">
        <v>116</v>
      </c>
      <c r="E9" s="3" t="s">
        <v>201</v>
      </c>
      <c r="F9" s="3" t="s">
        <v>202</v>
      </c>
      <c r="G9" s="4" t="s">
        <v>365</v>
      </c>
      <c r="H9" s="3" t="s">
        <v>197</v>
      </c>
      <c r="I9" s="14" t="s">
        <v>181</v>
      </c>
      <c r="J9" s="7"/>
      <c r="K9" s="3"/>
    </row>
    <row r="10" spans="1:11" ht="210" x14ac:dyDescent="0.25">
      <c r="A10" s="3">
        <v>9</v>
      </c>
      <c r="B10" s="3" t="s">
        <v>115</v>
      </c>
      <c r="C10" s="3"/>
      <c r="D10" s="3" t="s">
        <v>117</v>
      </c>
      <c r="E10" s="3" t="s">
        <v>118</v>
      </c>
      <c r="F10" s="3" t="s">
        <v>119</v>
      </c>
      <c r="G10" s="4" t="s">
        <v>366</v>
      </c>
      <c r="H10" s="3" t="s">
        <v>197</v>
      </c>
      <c r="I10" s="14" t="s">
        <v>181</v>
      </c>
      <c r="J10" s="7"/>
      <c r="K10" s="3"/>
    </row>
    <row r="11" spans="1:11" ht="210" x14ac:dyDescent="0.25">
      <c r="A11" s="3">
        <v>10</v>
      </c>
      <c r="B11" s="3" t="s">
        <v>115</v>
      </c>
      <c r="C11" s="3"/>
      <c r="D11" s="3" t="s">
        <v>117</v>
      </c>
      <c r="E11" s="3" t="s">
        <v>120</v>
      </c>
      <c r="F11" s="3" t="s">
        <v>121</v>
      </c>
      <c r="G11" s="4" t="s">
        <v>367</v>
      </c>
      <c r="H11" s="3" t="s">
        <v>197</v>
      </c>
      <c r="I11" s="14" t="s">
        <v>181</v>
      </c>
      <c r="J11" s="7"/>
      <c r="K11" s="3"/>
    </row>
    <row r="12" spans="1:11" ht="210" x14ac:dyDescent="0.25">
      <c r="A12" s="3">
        <v>11</v>
      </c>
      <c r="B12" s="3" t="s">
        <v>115</v>
      </c>
      <c r="C12" s="3"/>
      <c r="D12" s="3" t="s">
        <v>117</v>
      </c>
      <c r="E12" s="3" t="s">
        <v>122</v>
      </c>
      <c r="F12" s="3" t="s">
        <v>123</v>
      </c>
      <c r="G12" s="4" t="s">
        <v>368</v>
      </c>
      <c r="H12" s="3" t="s">
        <v>197</v>
      </c>
      <c r="I12" s="14" t="s">
        <v>181</v>
      </c>
      <c r="J12" s="7"/>
      <c r="K12" s="3"/>
    </row>
    <row r="13" spans="1:11" ht="210" x14ac:dyDescent="0.25">
      <c r="A13" s="3">
        <v>12</v>
      </c>
      <c r="B13" s="3" t="s">
        <v>115</v>
      </c>
      <c r="C13" s="3"/>
      <c r="D13" s="3" t="s">
        <v>117</v>
      </c>
      <c r="E13" s="3" t="s">
        <v>124</v>
      </c>
      <c r="F13" s="3" t="s">
        <v>125</v>
      </c>
      <c r="G13" s="4" t="s">
        <v>369</v>
      </c>
      <c r="H13" s="3" t="s">
        <v>197</v>
      </c>
      <c r="I13" s="14" t="s">
        <v>181</v>
      </c>
      <c r="J13" s="7"/>
      <c r="K13" s="3"/>
    </row>
    <row r="14" spans="1:11" ht="210" x14ac:dyDescent="0.25">
      <c r="A14" s="8">
        <v>13</v>
      </c>
      <c r="B14" s="3" t="s">
        <v>115</v>
      </c>
      <c r="C14" s="8"/>
      <c r="D14" s="3" t="s">
        <v>110</v>
      </c>
      <c r="E14" s="3" t="s">
        <v>204</v>
      </c>
      <c r="F14" s="3" t="s">
        <v>111</v>
      </c>
      <c r="G14" s="4" t="s">
        <v>370</v>
      </c>
      <c r="H14" s="15" t="s">
        <v>485</v>
      </c>
      <c r="I14" s="14" t="s">
        <v>181</v>
      </c>
      <c r="J14" s="7"/>
      <c r="K14" s="7"/>
    </row>
    <row r="15" spans="1:11" ht="210" x14ac:dyDescent="0.25">
      <c r="A15" s="8">
        <v>14</v>
      </c>
      <c r="B15" s="3" t="s">
        <v>115</v>
      </c>
      <c r="C15" s="8"/>
      <c r="D15" s="3" t="s">
        <v>110</v>
      </c>
      <c r="E15" s="3" t="s">
        <v>205</v>
      </c>
      <c r="F15" s="3" t="s">
        <v>111</v>
      </c>
      <c r="G15" s="4" t="s">
        <v>371</v>
      </c>
      <c r="H15" s="15" t="s">
        <v>485</v>
      </c>
      <c r="I15" s="14" t="s">
        <v>181</v>
      </c>
      <c r="J15" s="7"/>
      <c r="K15" s="7"/>
    </row>
    <row r="16" spans="1:11" ht="210" x14ac:dyDescent="0.25">
      <c r="A16" s="8">
        <v>15</v>
      </c>
      <c r="B16" s="3" t="s">
        <v>115</v>
      </c>
      <c r="C16" s="8"/>
      <c r="D16" s="3" t="s">
        <v>110</v>
      </c>
      <c r="E16" s="3" t="s">
        <v>206</v>
      </c>
      <c r="F16" s="3" t="s">
        <v>207</v>
      </c>
      <c r="G16" s="4" t="s">
        <v>372</v>
      </c>
      <c r="H16" s="15" t="s">
        <v>485</v>
      </c>
      <c r="I16" s="14" t="s">
        <v>181</v>
      </c>
      <c r="J16" s="7"/>
      <c r="K16" s="7"/>
    </row>
    <row r="17" spans="1:11" ht="210" x14ac:dyDescent="0.25">
      <c r="A17" s="8">
        <v>16</v>
      </c>
      <c r="B17" s="3" t="s">
        <v>115</v>
      </c>
      <c r="C17" s="8"/>
      <c r="D17" s="3" t="s">
        <v>357</v>
      </c>
      <c r="E17" s="3" t="s">
        <v>359</v>
      </c>
      <c r="F17" s="3" t="s">
        <v>358</v>
      </c>
      <c r="G17" s="4" t="s">
        <v>373</v>
      </c>
      <c r="H17" s="15" t="s">
        <v>485</v>
      </c>
      <c r="I17" s="14" t="s">
        <v>181</v>
      </c>
      <c r="J17" s="7"/>
      <c r="K17" s="7"/>
    </row>
    <row r="18" spans="1:11" ht="210" x14ac:dyDescent="0.25">
      <c r="A18" s="8">
        <v>17</v>
      </c>
      <c r="B18" s="3" t="s">
        <v>115</v>
      </c>
      <c r="C18" s="8"/>
      <c r="D18" s="3" t="s">
        <v>360</v>
      </c>
      <c r="E18" s="3" t="s">
        <v>361</v>
      </c>
      <c r="F18" s="3" t="s">
        <v>361</v>
      </c>
      <c r="G18" s="4" t="s">
        <v>374</v>
      </c>
      <c r="H18" s="3" t="s">
        <v>197</v>
      </c>
      <c r="I18" s="14" t="s">
        <v>181</v>
      </c>
      <c r="J18" s="7"/>
      <c r="K18" s="7"/>
    </row>
    <row r="19" spans="1:11" ht="210" x14ac:dyDescent="0.25">
      <c r="A19" s="8">
        <v>18</v>
      </c>
      <c r="B19" s="3" t="s">
        <v>115</v>
      </c>
      <c r="C19" s="8"/>
      <c r="D19" s="3" t="s">
        <v>375</v>
      </c>
      <c r="E19" s="3" t="s">
        <v>376</v>
      </c>
      <c r="F19" s="3" t="s">
        <v>376</v>
      </c>
      <c r="G19" s="4" t="s">
        <v>377</v>
      </c>
      <c r="H19" s="3" t="s">
        <v>197</v>
      </c>
      <c r="I19" s="14" t="s">
        <v>181</v>
      </c>
      <c r="J19" s="7"/>
      <c r="K19" s="7"/>
    </row>
    <row r="20" spans="1:11" ht="210" x14ac:dyDescent="0.25">
      <c r="A20" s="8">
        <v>19</v>
      </c>
      <c r="B20" s="3" t="s">
        <v>115</v>
      </c>
      <c r="C20" s="8"/>
      <c r="D20" s="3" t="s">
        <v>380</v>
      </c>
      <c r="E20" s="3" t="s">
        <v>378</v>
      </c>
      <c r="F20" s="3" t="s">
        <v>378</v>
      </c>
      <c r="G20" s="4" t="s">
        <v>379</v>
      </c>
      <c r="H20" s="3" t="s">
        <v>197</v>
      </c>
      <c r="I20" s="14" t="s">
        <v>181</v>
      </c>
      <c r="J20" s="7"/>
      <c r="K20" s="7"/>
    </row>
    <row r="21" spans="1:11" ht="210" x14ac:dyDescent="0.25">
      <c r="A21" s="8">
        <v>20</v>
      </c>
      <c r="B21" s="3" t="s">
        <v>115</v>
      </c>
      <c r="C21" s="8"/>
      <c r="D21" s="3" t="s">
        <v>381</v>
      </c>
      <c r="E21" s="3" t="s">
        <v>382</v>
      </c>
      <c r="F21" s="3" t="s">
        <v>382</v>
      </c>
      <c r="G21" s="4" t="s">
        <v>383</v>
      </c>
      <c r="H21" s="3" t="s">
        <v>197</v>
      </c>
      <c r="I21" s="14" t="s">
        <v>181</v>
      </c>
      <c r="J21" s="7"/>
      <c r="K21" s="7"/>
    </row>
    <row r="22" spans="1:11" ht="210" x14ac:dyDescent="0.25">
      <c r="A22" s="8">
        <v>21</v>
      </c>
      <c r="B22" s="3" t="s">
        <v>115</v>
      </c>
      <c r="C22" s="8"/>
      <c r="D22" s="3" t="s">
        <v>384</v>
      </c>
      <c r="E22" s="3" t="s">
        <v>385</v>
      </c>
      <c r="F22" s="3" t="s">
        <v>385</v>
      </c>
      <c r="G22" s="4" t="s">
        <v>386</v>
      </c>
      <c r="H22" s="3" t="s">
        <v>197</v>
      </c>
      <c r="I22" s="14" t="s">
        <v>181</v>
      </c>
      <c r="J22" s="7"/>
      <c r="K22" s="7"/>
    </row>
    <row r="23" spans="1:11" ht="210" x14ac:dyDescent="0.25">
      <c r="A23" s="8">
        <v>22</v>
      </c>
      <c r="B23" s="3" t="s">
        <v>115</v>
      </c>
      <c r="C23" s="8"/>
      <c r="D23" s="3" t="s">
        <v>387</v>
      </c>
      <c r="E23" s="3" t="s">
        <v>388</v>
      </c>
      <c r="F23" s="3" t="s">
        <v>388</v>
      </c>
      <c r="G23" s="4" t="s">
        <v>389</v>
      </c>
      <c r="H23" s="3" t="s">
        <v>197</v>
      </c>
      <c r="I23" s="14" t="s">
        <v>181</v>
      </c>
      <c r="J23" s="7"/>
      <c r="K23" s="7"/>
    </row>
    <row r="24" spans="1:11" ht="210" x14ac:dyDescent="0.25">
      <c r="A24" s="8">
        <v>16</v>
      </c>
      <c r="B24" s="3" t="s">
        <v>115</v>
      </c>
      <c r="C24" s="8"/>
      <c r="D24" s="3" t="s">
        <v>390</v>
      </c>
      <c r="E24" s="3" t="s">
        <v>391</v>
      </c>
      <c r="F24" s="3" t="s">
        <v>392</v>
      </c>
      <c r="G24" s="4" t="s">
        <v>393</v>
      </c>
      <c r="H24" s="15" t="s">
        <v>480</v>
      </c>
      <c r="I24" s="14" t="s">
        <v>181</v>
      </c>
      <c r="J24" s="7"/>
      <c r="K24" s="7"/>
    </row>
    <row r="25" spans="1:11" s="12" customFormat="1" ht="210" x14ac:dyDescent="0.25">
      <c r="A25" s="8">
        <v>17</v>
      </c>
      <c r="B25" s="3" t="s">
        <v>115</v>
      </c>
      <c r="C25" s="8"/>
      <c r="D25" s="3" t="s">
        <v>396</v>
      </c>
      <c r="E25" s="3" t="s">
        <v>397</v>
      </c>
      <c r="F25" s="3" t="s">
        <v>397</v>
      </c>
      <c r="G25" s="4" t="s">
        <v>398</v>
      </c>
      <c r="H25" s="3" t="s">
        <v>197</v>
      </c>
      <c r="I25" s="14" t="s">
        <v>181</v>
      </c>
      <c r="J25" s="7"/>
      <c r="K25" s="7"/>
    </row>
    <row r="26" spans="1:11" s="12" customFormat="1" ht="210" x14ac:dyDescent="0.25">
      <c r="A26" s="8">
        <v>18</v>
      </c>
      <c r="B26" s="3" t="s">
        <v>115</v>
      </c>
      <c r="C26" s="8"/>
      <c r="D26" s="3" t="s">
        <v>399</v>
      </c>
      <c r="E26" s="3" t="s">
        <v>400</v>
      </c>
      <c r="F26" s="3" t="s">
        <v>400</v>
      </c>
      <c r="G26" s="4" t="s">
        <v>401</v>
      </c>
      <c r="H26" s="3" t="s">
        <v>197</v>
      </c>
      <c r="I26" s="14" t="s">
        <v>181</v>
      </c>
      <c r="J26" s="7"/>
      <c r="K26" s="7"/>
    </row>
    <row r="27" spans="1:11" s="12" customFormat="1" ht="210" x14ac:dyDescent="0.25">
      <c r="A27" s="8">
        <v>19</v>
      </c>
      <c r="B27" s="3" t="s">
        <v>115</v>
      </c>
      <c r="C27" s="8"/>
      <c r="D27" s="3" t="s">
        <v>402</v>
      </c>
      <c r="E27" s="3" t="s">
        <v>403</v>
      </c>
      <c r="F27" s="3" t="s">
        <v>403</v>
      </c>
      <c r="G27" s="4" t="s">
        <v>404</v>
      </c>
      <c r="H27" s="3" t="s">
        <v>197</v>
      </c>
      <c r="I27" s="14" t="s">
        <v>181</v>
      </c>
      <c r="J27" s="7"/>
      <c r="K27" s="7"/>
    </row>
    <row r="28" spans="1:11" s="12" customFormat="1" ht="240" x14ac:dyDescent="0.25">
      <c r="A28" s="8">
        <v>20</v>
      </c>
      <c r="B28" s="3" t="s">
        <v>115</v>
      </c>
      <c r="C28" s="8"/>
      <c r="D28" s="3" t="s">
        <v>395</v>
      </c>
      <c r="E28" s="3" t="s">
        <v>394</v>
      </c>
      <c r="F28" s="3" t="s">
        <v>392</v>
      </c>
      <c r="G28" s="4" t="s">
        <v>405</v>
      </c>
      <c r="H28" s="15" t="s">
        <v>481</v>
      </c>
      <c r="I28" s="14" t="s">
        <v>181</v>
      </c>
      <c r="J28" s="7"/>
      <c r="K28" s="7"/>
    </row>
    <row r="29" spans="1:11" ht="210" x14ac:dyDescent="0.25">
      <c r="A29" s="8">
        <v>21</v>
      </c>
      <c r="B29" s="3" t="s">
        <v>115</v>
      </c>
      <c r="C29" s="8"/>
      <c r="D29" s="3" t="s">
        <v>482</v>
      </c>
      <c r="E29" s="3" t="s">
        <v>483</v>
      </c>
      <c r="F29" s="3" t="s">
        <v>483</v>
      </c>
      <c r="G29" s="4" t="s">
        <v>484</v>
      </c>
      <c r="H29" s="15" t="s">
        <v>485</v>
      </c>
      <c r="I29" s="14" t="s">
        <v>181</v>
      </c>
      <c r="J29" s="7"/>
      <c r="K29" s="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5"/>
  <sheetViews>
    <sheetView workbookViewId="0"/>
  </sheetViews>
  <sheetFormatPr defaultRowHeight="15" x14ac:dyDescent="0.25"/>
  <cols>
    <col min="1" max="1" width="12.85546875" bestFit="1" customWidth="1"/>
    <col min="2" max="2" width="17.7109375" bestFit="1" customWidth="1"/>
    <col min="3" max="3" width="13.7109375" bestFit="1" customWidth="1"/>
    <col min="4" max="4" width="11.7109375" bestFit="1" customWidth="1"/>
    <col min="5" max="5" width="17.42578125" bestFit="1" customWidth="1"/>
    <col min="6" max="6" width="9.7109375" bestFit="1" customWidth="1"/>
    <col min="8" max="8" width="22.85546875" bestFit="1" customWidth="1"/>
    <col min="9" max="9" width="8.85546875" bestFit="1" customWidth="1"/>
    <col min="10" max="10" width="7" bestFit="1" customWidth="1"/>
    <col min="11" max="11" width="14" bestFit="1" customWidth="1"/>
    <col min="12" max="12" width="17.28515625" bestFit="1" customWidth="1"/>
    <col min="13" max="13" width="11.5703125" bestFit="1" customWidth="1"/>
    <col min="14" max="14" width="18.5703125" bestFit="1" customWidth="1"/>
    <col min="15" max="15" width="13.5703125" bestFit="1" customWidth="1"/>
    <col min="16" max="16" width="8.28515625" bestFit="1" customWidth="1"/>
    <col min="17" max="17" width="25.140625" bestFit="1" customWidth="1"/>
    <col min="18" max="18" width="11.140625" bestFit="1" customWidth="1"/>
    <col min="19" max="19" width="11.85546875" bestFit="1" customWidth="1"/>
    <col min="20" max="20" width="17.5703125" bestFit="1" customWidth="1"/>
    <col min="21" max="21" width="23.28515625" bestFit="1" customWidth="1"/>
    <col min="22" max="22" width="10.7109375" bestFit="1" customWidth="1"/>
    <col min="23" max="23" width="20.42578125" bestFit="1" customWidth="1"/>
    <col min="24" max="24" width="18.42578125" bestFit="1" customWidth="1"/>
    <col min="25" max="25" width="11" bestFit="1" customWidth="1"/>
    <col min="26" max="26" width="9.7109375" bestFit="1" customWidth="1"/>
    <col min="27" max="27" width="15.85546875" bestFit="1" customWidth="1"/>
    <col min="28" max="28" width="11" bestFit="1" customWidth="1"/>
    <col min="29" max="29" width="10.85546875" bestFit="1" customWidth="1"/>
    <col min="30" max="30" width="17.7109375" bestFit="1" customWidth="1"/>
    <col min="31" max="31" width="14.7109375" bestFit="1" customWidth="1"/>
    <col min="32" max="32" width="5.7109375" bestFit="1" customWidth="1"/>
    <col min="33" max="33" width="5.42578125" bestFit="1" customWidth="1"/>
    <col min="34" max="34" width="13.7109375" bestFit="1" customWidth="1"/>
    <col min="35" max="35" width="4.140625" bestFit="1" customWidth="1"/>
    <col min="36" max="36" width="25" bestFit="1" customWidth="1"/>
    <col min="37" max="37" width="28" bestFit="1" customWidth="1"/>
    <col min="38" max="38" width="8.42578125" bestFit="1" customWidth="1"/>
    <col min="39" max="39" width="4.85546875" bestFit="1" customWidth="1"/>
    <col min="40" max="40" width="7" bestFit="1" customWidth="1"/>
    <col min="41" max="41" width="9.85546875" bestFit="1" customWidth="1"/>
    <col min="42" max="42" width="12.5703125" bestFit="1" customWidth="1"/>
    <col min="43" max="43" width="11" bestFit="1" customWidth="1"/>
    <col min="44" max="45" width="11.42578125" bestFit="1" customWidth="1"/>
    <col min="46" max="46" width="8" bestFit="1" customWidth="1"/>
    <col min="47" max="47" width="20.5703125" bestFit="1" customWidth="1"/>
    <col min="48" max="48" width="9" bestFit="1" customWidth="1"/>
    <col min="49" max="49" width="14.28515625" bestFit="1" customWidth="1"/>
    <col min="50" max="50" width="10.42578125" bestFit="1" customWidth="1"/>
    <col min="51" max="51" width="32.140625" bestFit="1" customWidth="1"/>
    <col min="52" max="52" width="29.7109375" bestFit="1" customWidth="1"/>
    <col min="53" max="53" width="41.28515625" bestFit="1" customWidth="1"/>
    <col min="54" max="54" width="24" bestFit="1" customWidth="1"/>
    <col min="55" max="55" width="20" bestFit="1" customWidth="1"/>
    <col min="56" max="56" width="23.5703125" bestFit="1" customWidth="1"/>
    <col min="57" max="57" width="32.85546875" bestFit="1" customWidth="1"/>
    <col min="58" max="58" width="38.7109375" bestFit="1" customWidth="1"/>
    <col min="59" max="59" width="10.28515625" bestFit="1" customWidth="1"/>
    <col min="60" max="60" width="10.7109375" bestFit="1" customWidth="1"/>
  </cols>
  <sheetData>
    <row r="1" spans="1:60"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126</v>
      </c>
      <c r="AG1" s="12" t="s">
        <v>31</v>
      </c>
      <c r="AH1" s="12" t="s">
        <v>32</v>
      </c>
      <c r="AI1" s="12" t="s">
        <v>33</v>
      </c>
      <c r="AJ1" s="12" t="s">
        <v>34</v>
      </c>
      <c r="AK1" s="12" t="s">
        <v>35</v>
      </c>
      <c r="AL1" s="12" t="s">
        <v>36</v>
      </c>
      <c r="AM1" s="12" t="s">
        <v>37</v>
      </c>
      <c r="AN1" s="12" t="s">
        <v>38</v>
      </c>
      <c r="AO1" s="12" t="s">
        <v>39</v>
      </c>
      <c r="AP1" s="12" t="s">
        <v>40</v>
      </c>
      <c r="AQ1" s="12" t="s">
        <v>41</v>
      </c>
      <c r="AR1" s="12" t="s">
        <v>42</v>
      </c>
      <c r="AS1" s="12" t="s">
        <v>43</v>
      </c>
      <c r="AT1" s="12" t="s">
        <v>44</v>
      </c>
      <c r="AU1" s="12" t="s">
        <v>45</v>
      </c>
      <c r="AV1" s="12" t="s">
        <v>46</v>
      </c>
      <c r="AW1" s="12" t="s">
        <v>47</v>
      </c>
      <c r="AX1" s="12" t="s">
        <v>48</v>
      </c>
      <c r="AY1" s="12" t="s">
        <v>49</v>
      </c>
      <c r="AZ1" s="12" t="s">
        <v>50</v>
      </c>
      <c r="BA1" s="12" t="s">
        <v>51</v>
      </c>
      <c r="BB1" s="12" t="s">
        <v>52</v>
      </c>
      <c r="BC1" s="12" t="s">
        <v>53</v>
      </c>
      <c r="BD1" s="12" t="s">
        <v>54</v>
      </c>
      <c r="BE1" s="12" t="s">
        <v>55</v>
      </c>
      <c r="BF1" s="12" t="s">
        <v>56</v>
      </c>
      <c r="BG1" s="12" t="s">
        <v>57</v>
      </c>
      <c r="BH1" s="12" t="s">
        <v>58</v>
      </c>
    </row>
    <row r="2" spans="1:60" x14ac:dyDescent="0.25">
      <c r="A2" s="12" t="s">
        <v>59</v>
      </c>
      <c r="B2" s="12" t="s">
        <v>60</v>
      </c>
      <c r="C2" s="12" t="s">
        <v>61</v>
      </c>
      <c r="D2" s="12">
        <v>1234567</v>
      </c>
      <c r="E2" s="12"/>
      <c r="F2" s="12"/>
      <c r="G2" s="12">
        <v>1</v>
      </c>
      <c r="H2" s="12">
        <v>20161202</v>
      </c>
      <c r="I2" s="12" t="s">
        <v>62</v>
      </c>
      <c r="J2" s="12" t="s">
        <v>63</v>
      </c>
      <c r="K2" s="12">
        <v>20160408</v>
      </c>
      <c r="L2" s="12">
        <v>20160104</v>
      </c>
      <c r="M2" s="12">
        <v>3980</v>
      </c>
      <c r="N2" s="12" t="s">
        <v>64</v>
      </c>
      <c r="O2" s="12" t="s">
        <v>65</v>
      </c>
      <c r="P2" s="12" t="s">
        <v>65</v>
      </c>
      <c r="Q2" s="12" t="s">
        <v>66</v>
      </c>
      <c r="R2" s="12">
        <v>12345</v>
      </c>
      <c r="S2" s="12"/>
      <c r="T2" s="12" t="s">
        <v>75</v>
      </c>
      <c r="U2" s="12" t="s">
        <v>140</v>
      </c>
      <c r="V2" s="12">
        <v>20160407</v>
      </c>
      <c r="W2" s="12"/>
      <c r="X2" s="12" t="s">
        <v>129</v>
      </c>
      <c r="Y2" s="12">
        <v>1.01</v>
      </c>
      <c r="Z2" s="12">
        <v>100</v>
      </c>
      <c r="AA2" s="12" t="s">
        <v>67</v>
      </c>
      <c r="AB2" s="6">
        <v>0.52120370370370372</v>
      </c>
      <c r="AC2" s="12" t="s">
        <v>68</v>
      </c>
      <c r="AD2" s="12">
        <v>10540</v>
      </c>
      <c r="AE2" s="12">
        <v>1000001</v>
      </c>
      <c r="AF2" s="12" t="s">
        <v>127</v>
      </c>
      <c r="AG2" s="12">
        <v>1.01</v>
      </c>
      <c r="AH2" s="12"/>
      <c r="AI2" s="12">
        <v>100</v>
      </c>
      <c r="AJ2" s="12" t="s">
        <v>70</v>
      </c>
      <c r="AK2" s="12" t="s">
        <v>199</v>
      </c>
      <c r="AL2" s="12">
        <v>100</v>
      </c>
      <c r="AM2" s="12" t="s">
        <v>82</v>
      </c>
      <c r="AN2" s="12" t="s">
        <v>71</v>
      </c>
      <c r="AO2" s="12">
        <v>0</v>
      </c>
      <c r="AP2" s="12"/>
      <c r="AQ2" s="12">
        <v>0</v>
      </c>
      <c r="AR2" s="12">
        <v>0</v>
      </c>
      <c r="AS2" s="12" t="s">
        <v>84</v>
      </c>
      <c r="AT2" s="12" t="s">
        <v>433</v>
      </c>
      <c r="AU2" s="12" t="s">
        <v>72</v>
      </c>
      <c r="AV2" s="12" t="s">
        <v>73</v>
      </c>
      <c r="AW2" s="12" t="s">
        <v>74</v>
      </c>
      <c r="AX2" s="12">
        <v>1</v>
      </c>
      <c r="AY2" s="12" t="s">
        <v>78</v>
      </c>
      <c r="AZ2" s="13">
        <v>42005</v>
      </c>
      <c r="BA2" s="13">
        <v>42005</v>
      </c>
      <c r="BB2" s="12" t="s">
        <v>434</v>
      </c>
      <c r="BC2" s="12" t="s">
        <v>76</v>
      </c>
      <c r="BD2" s="12" t="s">
        <v>77</v>
      </c>
      <c r="BE2" s="12" t="s">
        <v>78</v>
      </c>
      <c r="BF2" s="6">
        <v>0.52120370370370372</v>
      </c>
      <c r="BG2" s="12" t="s">
        <v>86</v>
      </c>
      <c r="BH2" s="12" t="s">
        <v>83</v>
      </c>
    </row>
    <row r="3" spans="1:60" x14ac:dyDescent="0.25">
      <c r="A3" s="12" t="s">
        <v>59</v>
      </c>
      <c r="B3" s="12" t="s">
        <v>60</v>
      </c>
      <c r="C3" s="12" t="s">
        <v>61</v>
      </c>
      <c r="D3" s="12">
        <v>1234567</v>
      </c>
      <c r="E3" s="12"/>
      <c r="F3" s="12"/>
      <c r="G3" s="12">
        <v>1</v>
      </c>
      <c r="H3" s="12">
        <v>20161202</v>
      </c>
      <c r="I3" s="12" t="s">
        <v>62</v>
      </c>
      <c r="J3" s="12" t="s">
        <v>63</v>
      </c>
      <c r="K3" s="12">
        <v>20160408</v>
      </c>
      <c r="L3" s="12">
        <v>20160104</v>
      </c>
      <c r="M3" s="12">
        <v>3980</v>
      </c>
      <c r="N3" s="12" t="s">
        <v>64</v>
      </c>
      <c r="O3" s="12" t="s">
        <v>65</v>
      </c>
      <c r="P3" s="12" t="s">
        <v>65</v>
      </c>
      <c r="Q3" s="12" t="s">
        <v>66</v>
      </c>
      <c r="R3" s="12">
        <v>12345</v>
      </c>
      <c r="S3" s="12"/>
      <c r="T3" s="12" t="s">
        <v>75</v>
      </c>
      <c r="U3" s="12" t="s">
        <v>141</v>
      </c>
      <c r="V3" s="12">
        <v>20160407</v>
      </c>
      <c r="W3" s="12"/>
      <c r="X3" s="12" t="s">
        <v>130</v>
      </c>
      <c r="Y3" s="12">
        <v>1.01</v>
      </c>
      <c r="Z3" s="12">
        <v>100</v>
      </c>
      <c r="AA3" s="12" t="s">
        <v>67</v>
      </c>
      <c r="AB3" s="6">
        <v>0.52135416666666667</v>
      </c>
      <c r="AC3" s="12" t="s">
        <v>68</v>
      </c>
      <c r="AD3" s="12">
        <v>10540</v>
      </c>
      <c r="AE3" s="12">
        <v>1000002</v>
      </c>
      <c r="AF3" s="12" t="s">
        <v>127</v>
      </c>
      <c r="AG3" s="12">
        <v>1.01</v>
      </c>
      <c r="AH3" s="12"/>
      <c r="AI3" s="12">
        <v>100</v>
      </c>
      <c r="AJ3" s="12" t="s">
        <v>70</v>
      </c>
      <c r="AK3" s="12" t="s">
        <v>199</v>
      </c>
      <c r="AL3" s="12">
        <v>100</v>
      </c>
      <c r="AM3" s="12" t="s">
        <v>82</v>
      </c>
      <c r="AN3" s="12" t="s">
        <v>71</v>
      </c>
      <c r="AO3" s="12">
        <v>0</v>
      </c>
      <c r="AP3" s="12"/>
      <c r="AQ3" s="12">
        <v>0</v>
      </c>
      <c r="AR3" s="12">
        <v>0</v>
      </c>
      <c r="AS3" s="12" t="s">
        <v>84</v>
      </c>
      <c r="AT3" s="12" t="s">
        <v>433</v>
      </c>
      <c r="AU3" s="12" t="s">
        <v>72</v>
      </c>
      <c r="AV3" s="12" t="s">
        <v>73</v>
      </c>
      <c r="AW3" s="12" t="s">
        <v>74</v>
      </c>
      <c r="AX3" s="12">
        <v>1</v>
      </c>
      <c r="AY3" s="12" t="s">
        <v>79</v>
      </c>
      <c r="AZ3" s="13">
        <v>42005</v>
      </c>
      <c r="BA3" s="13">
        <v>42005</v>
      </c>
      <c r="BB3" s="12" t="s">
        <v>435</v>
      </c>
      <c r="BC3" s="12" t="s">
        <v>76</v>
      </c>
      <c r="BD3" s="12" t="s">
        <v>77</v>
      </c>
      <c r="BE3" s="12" t="s">
        <v>79</v>
      </c>
      <c r="BF3" s="6">
        <v>0.52135416666666667</v>
      </c>
      <c r="BG3" s="12" t="s">
        <v>86</v>
      </c>
      <c r="BH3" s="12" t="s">
        <v>83</v>
      </c>
    </row>
    <row r="4" spans="1:60" x14ac:dyDescent="0.25">
      <c r="A4" s="12" t="s">
        <v>59</v>
      </c>
      <c r="B4" s="12" t="s">
        <v>60</v>
      </c>
      <c r="C4" s="12" t="s">
        <v>61</v>
      </c>
      <c r="D4" s="12">
        <v>1234567</v>
      </c>
      <c r="E4" s="12"/>
      <c r="F4" s="12"/>
      <c r="G4" s="12">
        <v>1</v>
      </c>
      <c r="H4" s="12">
        <v>20161202</v>
      </c>
      <c r="I4" s="12" t="s">
        <v>62</v>
      </c>
      <c r="J4" s="12" t="s">
        <v>63</v>
      </c>
      <c r="K4" s="12">
        <v>20160408</v>
      </c>
      <c r="L4" s="12">
        <v>20160104</v>
      </c>
      <c r="M4" s="12">
        <v>3980</v>
      </c>
      <c r="N4" s="12" t="s">
        <v>64</v>
      </c>
      <c r="O4" s="12" t="s">
        <v>65</v>
      </c>
      <c r="P4" s="12" t="s">
        <v>65</v>
      </c>
      <c r="Q4" s="12" t="s">
        <v>66</v>
      </c>
      <c r="R4" s="12">
        <v>12345</v>
      </c>
      <c r="S4" s="12"/>
      <c r="T4" s="12" t="s">
        <v>75</v>
      </c>
      <c r="U4" s="12" t="s">
        <v>142</v>
      </c>
      <c r="V4" s="12">
        <v>20160407</v>
      </c>
      <c r="W4" s="12"/>
      <c r="X4" s="12" t="s">
        <v>131</v>
      </c>
      <c r="Y4" s="12">
        <v>1.01</v>
      </c>
      <c r="Z4" s="12">
        <v>100</v>
      </c>
      <c r="AA4" s="12" t="s">
        <v>67</v>
      </c>
      <c r="AB4" s="6">
        <v>0.52164351851851853</v>
      </c>
      <c r="AC4" s="12" t="s">
        <v>68</v>
      </c>
      <c r="AD4" s="12">
        <v>10540</v>
      </c>
      <c r="AE4" s="12">
        <v>1000004</v>
      </c>
      <c r="AF4" s="12" t="s">
        <v>127</v>
      </c>
      <c r="AG4" s="12">
        <v>1.01</v>
      </c>
      <c r="AH4" s="12"/>
      <c r="AI4" s="12">
        <v>100</v>
      </c>
      <c r="AJ4" s="12" t="s">
        <v>70</v>
      </c>
      <c r="AK4" s="12" t="s">
        <v>199</v>
      </c>
      <c r="AL4" s="12">
        <v>100</v>
      </c>
      <c r="AM4" s="12" t="s">
        <v>82</v>
      </c>
      <c r="AN4" s="12" t="s">
        <v>71</v>
      </c>
      <c r="AO4" s="12">
        <v>0</v>
      </c>
      <c r="AP4" s="12"/>
      <c r="AQ4" s="12">
        <v>0</v>
      </c>
      <c r="AR4" s="12">
        <v>0</v>
      </c>
      <c r="AS4" s="12" t="s">
        <v>84</v>
      </c>
      <c r="AT4" s="12" t="s">
        <v>433</v>
      </c>
      <c r="AU4" s="12" t="s">
        <v>72</v>
      </c>
      <c r="AV4" s="12" t="s">
        <v>73</v>
      </c>
      <c r="AW4" s="12" t="s">
        <v>74</v>
      </c>
      <c r="AX4" s="12">
        <v>1</v>
      </c>
      <c r="AY4" s="12" t="s">
        <v>80</v>
      </c>
      <c r="AZ4" s="13">
        <v>42005</v>
      </c>
      <c r="BA4" s="13">
        <v>42005</v>
      </c>
      <c r="BB4" s="12" t="s">
        <v>436</v>
      </c>
      <c r="BC4" s="12" t="s">
        <v>76</v>
      </c>
      <c r="BD4" s="12" t="s">
        <v>77</v>
      </c>
      <c r="BE4" s="12" t="s">
        <v>80</v>
      </c>
      <c r="BF4" s="6">
        <v>0.52164351851851853</v>
      </c>
      <c r="BG4" s="12" t="s">
        <v>86</v>
      </c>
      <c r="BH4" s="12" t="s">
        <v>83</v>
      </c>
    </row>
    <row r="5" spans="1:60" x14ac:dyDescent="0.25">
      <c r="A5" s="12" t="s">
        <v>59</v>
      </c>
      <c r="B5" s="12" t="s">
        <v>60</v>
      </c>
      <c r="C5" s="12" t="s">
        <v>61</v>
      </c>
      <c r="D5" s="12">
        <v>1234567</v>
      </c>
      <c r="E5" s="12"/>
      <c r="F5" s="12"/>
      <c r="G5" s="12">
        <v>1</v>
      </c>
      <c r="H5" s="12">
        <v>20161202</v>
      </c>
      <c r="I5" s="12" t="s">
        <v>62</v>
      </c>
      <c r="J5" s="12" t="s">
        <v>63</v>
      </c>
      <c r="K5" s="12">
        <v>20160408</v>
      </c>
      <c r="L5" s="12">
        <v>20160104</v>
      </c>
      <c r="M5" s="12">
        <v>3980</v>
      </c>
      <c r="N5" s="12" t="s">
        <v>64</v>
      </c>
      <c r="O5" s="12" t="s">
        <v>65</v>
      </c>
      <c r="P5" s="12" t="s">
        <v>65</v>
      </c>
      <c r="Q5" s="12" t="s">
        <v>66</v>
      </c>
      <c r="R5" s="12">
        <v>12345</v>
      </c>
      <c r="S5" s="12"/>
      <c r="T5" s="12" t="s">
        <v>75</v>
      </c>
      <c r="U5" s="12" t="s">
        <v>143</v>
      </c>
      <c r="V5" s="12">
        <v>20160407</v>
      </c>
      <c r="W5" s="12"/>
      <c r="X5" s="12" t="s">
        <v>132</v>
      </c>
      <c r="Y5" s="12">
        <v>1.01</v>
      </c>
      <c r="Z5" s="12">
        <v>100</v>
      </c>
      <c r="AA5" s="12" t="s">
        <v>67</v>
      </c>
      <c r="AB5" s="6">
        <v>0.52175925925925926</v>
      </c>
      <c r="AC5" s="12" t="s">
        <v>68</v>
      </c>
      <c r="AD5" s="12">
        <v>10540</v>
      </c>
      <c r="AE5" s="12">
        <v>1000005</v>
      </c>
      <c r="AF5" s="12" t="s">
        <v>127</v>
      </c>
      <c r="AG5" s="12">
        <v>1.01</v>
      </c>
      <c r="AH5" s="12"/>
      <c r="AI5" s="12">
        <v>100</v>
      </c>
      <c r="AJ5" s="12" t="s">
        <v>70</v>
      </c>
      <c r="AK5" s="12" t="s">
        <v>199</v>
      </c>
      <c r="AL5" s="12">
        <v>100</v>
      </c>
      <c r="AM5" s="12" t="s">
        <v>82</v>
      </c>
      <c r="AN5" s="12" t="s">
        <v>71</v>
      </c>
      <c r="AO5" s="12">
        <v>0</v>
      </c>
      <c r="AP5" s="12"/>
      <c r="AQ5" s="12">
        <v>0</v>
      </c>
      <c r="AR5" s="12">
        <v>0</v>
      </c>
      <c r="AS5" s="12" t="s">
        <v>84</v>
      </c>
      <c r="AT5" s="12" t="s">
        <v>433</v>
      </c>
      <c r="AU5" s="12" t="s">
        <v>72</v>
      </c>
      <c r="AV5" s="12" t="s">
        <v>73</v>
      </c>
      <c r="AW5" s="12" t="s">
        <v>74</v>
      </c>
      <c r="AX5" s="12">
        <v>1</v>
      </c>
      <c r="AY5" s="12" t="s">
        <v>81</v>
      </c>
      <c r="AZ5" s="13">
        <v>42005</v>
      </c>
      <c r="BA5" s="13">
        <v>42005</v>
      </c>
      <c r="BB5" s="12" t="s">
        <v>437</v>
      </c>
      <c r="BC5" s="12" t="s">
        <v>76</v>
      </c>
      <c r="BD5" s="12" t="s">
        <v>77</v>
      </c>
      <c r="BE5" s="12" t="s">
        <v>81</v>
      </c>
      <c r="BF5" s="6">
        <v>0.52175925925925926</v>
      </c>
      <c r="BG5" s="12" t="s">
        <v>86</v>
      </c>
      <c r="BH5" s="12" t="s">
        <v>83</v>
      </c>
    </row>
    <row r="6" spans="1:60" x14ac:dyDescent="0.25">
      <c r="A6" s="12" t="s">
        <v>59</v>
      </c>
      <c r="B6" s="12" t="s">
        <v>60</v>
      </c>
      <c r="C6" s="12" t="s">
        <v>61</v>
      </c>
      <c r="D6" s="12">
        <v>1234567</v>
      </c>
      <c r="E6" s="12"/>
      <c r="F6" s="12"/>
      <c r="G6" s="12">
        <v>1</v>
      </c>
      <c r="H6" s="12">
        <v>20161202</v>
      </c>
      <c r="I6" s="12" t="s">
        <v>62</v>
      </c>
      <c r="J6" s="12" t="s">
        <v>63</v>
      </c>
      <c r="K6" s="12">
        <v>20160408</v>
      </c>
      <c r="L6" s="12">
        <v>20160104</v>
      </c>
      <c r="M6" s="12">
        <v>3980</v>
      </c>
      <c r="N6" s="12" t="s">
        <v>64</v>
      </c>
      <c r="O6" s="12" t="s">
        <v>65</v>
      </c>
      <c r="P6" s="12" t="s">
        <v>65</v>
      </c>
      <c r="Q6" s="12" t="s">
        <v>66</v>
      </c>
      <c r="R6" s="12">
        <v>12345</v>
      </c>
      <c r="S6" s="12"/>
      <c r="T6" s="12" t="s">
        <v>75</v>
      </c>
      <c r="U6" s="12" t="s">
        <v>144</v>
      </c>
      <c r="V6" s="12">
        <v>20160407</v>
      </c>
      <c r="W6" s="12"/>
      <c r="X6" s="12" t="s">
        <v>133</v>
      </c>
      <c r="Y6" s="12">
        <v>1.01</v>
      </c>
      <c r="Z6" s="12">
        <v>100</v>
      </c>
      <c r="AA6" s="12" t="s">
        <v>67</v>
      </c>
      <c r="AB6" s="6">
        <v>0.52256944444444442</v>
      </c>
      <c r="AC6" s="12" t="s">
        <v>68</v>
      </c>
      <c r="AD6" s="12">
        <v>10540</v>
      </c>
      <c r="AE6" s="12">
        <v>1000006</v>
      </c>
      <c r="AF6" s="12" t="s">
        <v>127</v>
      </c>
      <c r="AG6" s="12">
        <v>1.01</v>
      </c>
      <c r="AH6" s="12"/>
      <c r="AI6" s="12">
        <v>100</v>
      </c>
      <c r="AJ6" s="12" t="s">
        <v>70</v>
      </c>
      <c r="AK6" s="12" t="s">
        <v>199</v>
      </c>
      <c r="AL6" s="12">
        <v>100</v>
      </c>
      <c r="AM6" s="12" t="s">
        <v>82</v>
      </c>
      <c r="AN6" s="12" t="s">
        <v>71</v>
      </c>
      <c r="AO6" s="12">
        <v>0</v>
      </c>
      <c r="AP6" s="12"/>
      <c r="AQ6" s="12">
        <v>0</v>
      </c>
      <c r="AR6" s="12">
        <v>0</v>
      </c>
      <c r="AS6" s="12" t="s">
        <v>84</v>
      </c>
      <c r="AT6" s="12" t="s">
        <v>433</v>
      </c>
      <c r="AU6" s="12" t="s">
        <v>72</v>
      </c>
      <c r="AV6" s="12" t="s">
        <v>73</v>
      </c>
      <c r="AW6" s="12" t="s">
        <v>74</v>
      </c>
      <c r="AX6" s="12">
        <v>1</v>
      </c>
      <c r="AY6" s="12" t="s">
        <v>85</v>
      </c>
      <c r="AZ6" s="13">
        <v>42005</v>
      </c>
      <c r="BA6" s="13">
        <v>42005</v>
      </c>
      <c r="BB6" s="12" t="s">
        <v>438</v>
      </c>
      <c r="BC6" s="12" t="s">
        <v>76</v>
      </c>
      <c r="BD6" s="12" t="s">
        <v>77</v>
      </c>
      <c r="BE6" s="12" t="s">
        <v>85</v>
      </c>
      <c r="BF6" s="6">
        <v>0.52256944444444442</v>
      </c>
      <c r="BG6" s="12" t="s">
        <v>86</v>
      </c>
      <c r="BH6" s="12" t="s">
        <v>83</v>
      </c>
    </row>
    <row r="7" spans="1:60" x14ac:dyDescent="0.25">
      <c r="A7" s="12" t="s">
        <v>59</v>
      </c>
      <c r="B7" s="12" t="s">
        <v>60</v>
      </c>
      <c r="C7" s="12" t="s">
        <v>61</v>
      </c>
      <c r="D7" s="12">
        <v>1234567</v>
      </c>
      <c r="E7" s="12"/>
      <c r="F7" s="12"/>
      <c r="G7" s="12">
        <v>1</v>
      </c>
      <c r="H7" s="12">
        <v>20161202</v>
      </c>
      <c r="I7" s="12" t="s">
        <v>62</v>
      </c>
      <c r="J7" s="12" t="s">
        <v>63</v>
      </c>
      <c r="K7" s="12">
        <v>20160408</v>
      </c>
      <c r="L7" s="12">
        <v>20160104</v>
      </c>
      <c r="M7" s="12">
        <v>3980</v>
      </c>
      <c r="N7" s="12" t="s">
        <v>64</v>
      </c>
      <c r="O7" s="12" t="s">
        <v>65</v>
      </c>
      <c r="P7" s="12" t="s">
        <v>65</v>
      </c>
      <c r="Q7" s="12" t="s">
        <v>66</v>
      </c>
      <c r="R7" s="12">
        <v>12345</v>
      </c>
      <c r="S7" s="12"/>
      <c r="T7" s="12" t="s">
        <v>75</v>
      </c>
      <c r="U7" s="12" t="s">
        <v>145</v>
      </c>
      <c r="V7" s="12">
        <v>20160407</v>
      </c>
      <c r="W7" s="12"/>
      <c r="X7" s="12" t="s">
        <v>134</v>
      </c>
      <c r="Y7" s="12">
        <v>1.01</v>
      </c>
      <c r="Z7" s="12">
        <v>100</v>
      </c>
      <c r="AA7" s="12" t="s">
        <v>67</v>
      </c>
      <c r="AB7" s="6">
        <v>0.52259259259259261</v>
      </c>
      <c r="AC7" s="12" t="s">
        <v>68</v>
      </c>
      <c r="AD7" s="12">
        <v>10540</v>
      </c>
      <c r="AE7" s="12">
        <v>1000007</v>
      </c>
      <c r="AF7" s="12" t="s">
        <v>127</v>
      </c>
      <c r="AG7" s="12">
        <v>1.01</v>
      </c>
      <c r="AH7" s="12"/>
      <c r="AI7" s="12">
        <v>100</v>
      </c>
      <c r="AJ7" s="12" t="s">
        <v>70</v>
      </c>
      <c r="AK7" s="12" t="s">
        <v>199</v>
      </c>
      <c r="AL7" s="12">
        <v>100</v>
      </c>
      <c r="AM7" s="12" t="s">
        <v>82</v>
      </c>
      <c r="AN7" s="12" t="s">
        <v>71</v>
      </c>
      <c r="AO7" s="12">
        <v>0</v>
      </c>
      <c r="AP7" s="12"/>
      <c r="AQ7" s="12">
        <v>0</v>
      </c>
      <c r="AR7" s="12">
        <v>0</v>
      </c>
      <c r="AS7" s="12" t="s">
        <v>84</v>
      </c>
      <c r="AT7" s="12" t="s">
        <v>433</v>
      </c>
      <c r="AU7" s="12" t="s">
        <v>72</v>
      </c>
      <c r="AV7" s="12" t="s">
        <v>73</v>
      </c>
      <c r="AW7" s="12" t="s">
        <v>74</v>
      </c>
      <c r="AX7" s="12">
        <v>1</v>
      </c>
      <c r="AY7" s="12" t="s">
        <v>90</v>
      </c>
      <c r="AZ7" s="13">
        <v>42005</v>
      </c>
      <c r="BA7" s="13">
        <v>42005</v>
      </c>
      <c r="BB7" s="12" t="s">
        <v>439</v>
      </c>
      <c r="BC7" s="12" t="s">
        <v>76</v>
      </c>
      <c r="BD7" s="12" t="s">
        <v>77</v>
      </c>
      <c r="BE7" s="12" t="s">
        <v>90</v>
      </c>
      <c r="BF7" s="6">
        <v>0.52259259259259261</v>
      </c>
      <c r="BG7" s="12" t="s">
        <v>87</v>
      </c>
      <c r="BH7" s="12" t="s">
        <v>83</v>
      </c>
    </row>
    <row r="8" spans="1:60" x14ac:dyDescent="0.25">
      <c r="A8" s="12" t="s">
        <v>59</v>
      </c>
      <c r="B8" s="12" t="s">
        <v>60</v>
      </c>
      <c r="C8" s="12" t="s">
        <v>61</v>
      </c>
      <c r="D8" s="12">
        <v>1234567</v>
      </c>
      <c r="E8" s="12"/>
      <c r="F8" s="12"/>
      <c r="G8" s="12">
        <v>1</v>
      </c>
      <c r="H8" s="12">
        <v>20161202</v>
      </c>
      <c r="I8" s="12" t="s">
        <v>62</v>
      </c>
      <c r="J8" s="12" t="s">
        <v>63</v>
      </c>
      <c r="K8" s="12">
        <v>20160408</v>
      </c>
      <c r="L8" s="12">
        <v>20160104</v>
      </c>
      <c r="M8" s="12">
        <v>3980</v>
      </c>
      <c r="N8" s="12" t="s">
        <v>64</v>
      </c>
      <c r="O8" s="12" t="s">
        <v>65</v>
      </c>
      <c r="P8" s="12" t="s">
        <v>65</v>
      </c>
      <c r="Q8" s="12" t="s">
        <v>66</v>
      </c>
      <c r="R8" s="12">
        <v>12345</v>
      </c>
      <c r="S8" s="12"/>
      <c r="T8" s="12" t="s">
        <v>75</v>
      </c>
      <c r="U8" s="12" t="s">
        <v>146</v>
      </c>
      <c r="V8" s="12">
        <v>20160407</v>
      </c>
      <c r="W8" s="12"/>
      <c r="X8" s="12" t="s">
        <v>135</v>
      </c>
      <c r="Y8" s="12">
        <v>1.03</v>
      </c>
      <c r="Z8" s="12">
        <v>100</v>
      </c>
      <c r="AA8" s="12" t="s">
        <v>67</v>
      </c>
      <c r="AB8" s="6">
        <v>0.52274305555555556</v>
      </c>
      <c r="AC8" s="12" t="s">
        <v>68</v>
      </c>
      <c r="AD8" s="12">
        <v>10540</v>
      </c>
      <c r="AE8" s="12">
        <v>1000008</v>
      </c>
      <c r="AF8" s="12" t="s">
        <v>127</v>
      </c>
      <c r="AG8" s="12">
        <v>1.03</v>
      </c>
      <c r="AH8" s="12"/>
      <c r="AI8" s="12">
        <v>100</v>
      </c>
      <c r="AJ8" s="12" t="s">
        <v>70</v>
      </c>
      <c r="AK8" s="12" t="s">
        <v>199</v>
      </c>
      <c r="AL8" s="12">
        <v>100</v>
      </c>
      <c r="AM8" s="12" t="s">
        <v>82</v>
      </c>
      <c r="AN8" s="12" t="s">
        <v>71</v>
      </c>
      <c r="AO8" s="12">
        <v>0</v>
      </c>
      <c r="AP8" s="12"/>
      <c r="AQ8" s="12">
        <v>0</v>
      </c>
      <c r="AR8" s="12">
        <v>0</v>
      </c>
      <c r="AS8" s="12" t="s">
        <v>84</v>
      </c>
      <c r="AT8" s="12" t="s">
        <v>433</v>
      </c>
      <c r="AU8" s="12" t="s">
        <v>72</v>
      </c>
      <c r="AV8" s="12" t="s">
        <v>73</v>
      </c>
      <c r="AW8" s="12" t="s">
        <v>74</v>
      </c>
      <c r="AX8" s="12">
        <v>1</v>
      </c>
      <c r="AY8" s="12" t="s">
        <v>91</v>
      </c>
      <c r="AZ8" s="13">
        <v>42005</v>
      </c>
      <c r="BA8" s="13">
        <v>42005</v>
      </c>
      <c r="BB8" s="12" t="s">
        <v>440</v>
      </c>
      <c r="BC8" s="12" t="s">
        <v>76</v>
      </c>
      <c r="BD8" s="12" t="s">
        <v>77</v>
      </c>
      <c r="BE8" s="12" t="s">
        <v>91</v>
      </c>
      <c r="BF8" s="6">
        <v>0.52274305555555556</v>
      </c>
      <c r="BG8" s="12" t="s">
        <v>87</v>
      </c>
      <c r="BH8" s="12" t="s">
        <v>83</v>
      </c>
    </row>
    <row r="9" spans="1:60" x14ac:dyDescent="0.25">
      <c r="A9" s="12" t="s">
        <v>59</v>
      </c>
      <c r="B9" s="12" t="s">
        <v>60</v>
      </c>
      <c r="C9" s="12" t="s">
        <v>61</v>
      </c>
      <c r="D9" s="12">
        <v>1234567</v>
      </c>
      <c r="E9" s="12"/>
      <c r="F9" s="12"/>
      <c r="G9" s="12">
        <v>1</v>
      </c>
      <c r="H9" s="12">
        <v>20161202</v>
      </c>
      <c r="I9" s="12" t="s">
        <v>62</v>
      </c>
      <c r="J9" s="12" t="s">
        <v>63</v>
      </c>
      <c r="K9" s="12">
        <v>20160408</v>
      </c>
      <c r="L9" s="12">
        <v>20160104</v>
      </c>
      <c r="M9" s="12">
        <v>3980</v>
      </c>
      <c r="N9" s="12" t="s">
        <v>64</v>
      </c>
      <c r="O9" s="12" t="s">
        <v>65</v>
      </c>
      <c r="P9" s="12" t="s">
        <v>65</v>
      </c>
      <c r="Q9" s="12" t="s">
        <v>66</v>
      </c>
      <c r="R9" s="12">
        <v>12345</v>
      </c>
      <c r="S9" s="12"/>
      <c r="T9" s="12" t="s">
        <v>75</v>
      </c>
      <c r="U9" s="12" t="s">
        <v>147</v>
      </c>
      <c r="V9" s="12">
        <v>20160407</v>
      </c>
      <c r="W9" s="12"/>
      <c r="X9" s="12" t="s">
        <v>136</v>
      </c>
      <c r="Y9" s="12">
        <v>1.02</v>
      </c>
      <c r="Z9" s="12">
        <v>100</v>
      </c>
      <c r="AA9" s="12" t="s">
        <v>67</v>
      </c>
      <c r="AB9" s="6">
        <v>0.52303240740740742</v>
      </c>
      <c r="AC9" s="12" t="s">
        <v>68</v>
      </c>
      <c r="AD9" s="12">
        <v>10540</v>
      </c>
      <c r="AE9" s="12">
        <v>1000009</v>
      </c>
      <c r="AF9" s="12" t="s">
        <v>127</v>
      </c>
      <c r="AG9" s="12">
        <v>1.02</v>
      </c>
      <c r="AH9" s="12"/>
      <c r="AI9" s="12">
        <v>100</v>
      </c>
      <c r="AJ9" s="12" t="s">
        <v>70</v>
      </c>
      <c r="AK9" s="12" t="s">
        <v>199</v>
      </c>
      <c r="AL9" s="12">
        <v>100</v>
      </c>
      <c r="AM9" s="12" t="s">
        <v>82</v>
      </c>
      <c r="AN9" s="12" t="s">
        <v>71</v>
      </c>
      <c r="AO9" s="12">
        <v>0</v>
      </c>
      <c r="AP9" s="12"/>
      <c r="AQ9" s="12">
        <v>0</v>
      </c>
      <c r="AR9" s="12">
        <v>0</v>
      </c>
      <c r="AS9" s="12" t="s">
        <v>84</v>
      </c>
      <c r="AT9" s="12" t="s">
        <v>433</v>
      </c>
      <c r="AU9" s="12" t="s">
        <v>72</v>
      </c>
      <c r="AV9" s="12" t="s">
        <v>73</v>
      </c>
      <c r="AW9" s="12" t="s">
        <v>74</v>
      </c>
      <c r="AX9" s="12">
        <v>1</v>
      </c>
      <c r="AY9" s="12" t="s">
        <v>92</v>
      </c>
      <c r="AZ9" s="13">
        <v>42005</v>
      </c>
      <c r="BA9" s="13">
        <v>42005</v>
      </c>
      <c r="BB9" s="12" t="s">
        <v>441</v>
      </c>
      <c r="BC9" s="12" t="s">
        <v>76</v>
      </c>
      <c r="BD9" s="12" t="s">
        <v>77</v>
      </c>
      <c r="BE9" s="12" t="s">
        <v>92</v>
      </c>
      <c r="BF9" s="6">
        <v>0.52303240740740742</v>
      </c>
      <c r="BG9" s="12" t="s">
        <v>88</v>
      </c>
      <c r="BH9" s="12" t="s">
        <v>83</v>
      </c>
    </row>
    <row r="10" spans="1:60" x14ac:dyDescent="0.25">
      <c r="A10" s="12" t="s">
        <v>59</v>
      </c>
      <c r="B10" s="12" t="s">
        <v>60</v>
      </c>
      <c r="C10" s="12" t="s">
        <v>61</v>
      </c>
      <c r="D10" s="12">
        <v>1234567</v>
      </c>
      <c r="E10" s="12"/>
      <c r="F10" s="12"/>
      <c r="G10" s="12">
        <v>1</v>
      </c>
      <c r="H10" s="12">
        <v>20161202</v>
      </c>
      <c r="I10" s="12" t="s">
        <v>62</v>
      </c>
      <c r="J10" s="12" t="s">
        <v>63</v>
      </c>
      <c r="K10" s="12">
        <v>20160408</v>
      </c>
      <c r="L10" s="12">
        <v>20160104</v>
      </c>
      <c r="M10" s="12">
        <v>3980</v>
      </c>
      <c r="N10" s="12" t="s">
        <v>64</v>
      </c>
      <c r="O10" s="12" t="s">
        <v>65</v>
      </c>
      <c r="P10" s="12" t="s">
        <v>65</v>
      </c>
      <c r="Q10" s="12" t="s">
        <v>66</v>
      </c>
      <c r="R10" s="12">
        <v>12345</v>
      </c>
      <c r="S10" s="12"/>
      <c r="T10" s="12" t="s">
        <v>75</v>
      </c>
      <c r="U10" s="12" t="s">
        <v>148</v>
      </c>
      <c r="V10" s="12">
        <v>20160407</v>
      </c>
      <c r="W10" s="12"/>
      <c r="X10" s="12" t="s">
        <v>137</v>
      </c>
      <c r="Y10" s="12">
        <v>1.03</v>
      </c>
      <c r="Z10" s="12">
        <v>100</v>
      </c>
      <c r="AA10" s="12" t="s">
        <v>67</v>
      </c>
      <c r="AB10" s="6">
        <v>0.52314814814814814</v>
      </c>
      <c r="AC10" s="12" t="s">
        <v>68</v>
      </c>
      <c r="AD10" s="12">
        <v>10540</v>
      </c>
      <c r="AE10" s="12">
        <v>1000010</v>
      </c>
      <c r="AF10" s="12" t="s">
        <v>127</v>
      </c>
      <c r="AG10" s="12">
        <v>1.03</v>
      </c>
      <c r="AH10" s="12"/>
      <c r="AI10" s="12">
        <v>100</v>
      </c>
      <c r="AJ10" s="12" t="s">
        <v>70</v>
      </c>
      <c r="AK10" s="12" t="s">
        <v>199</v>
      </c>
      <c r="AL10" s="12">
        <v>100</v>
      </c>
      <c r="AM10" s="12" t="s">
        <v>82</v>
      </c>
      <c r="AN10" s="12" t="s">
        <v>71</v>
      </c>
      <c r="AO10" s="12">
        <v>0</v>
      </c>
      <c r="AP10" s="12"/>
      <c r="AQ10" s="12">
        <v>0</v>
      </c>
      <c r="AR10" s="12">
        <v>0</v>
      </c>
      <c r="AS10" s="12" t="s">
        <v>84</v>
      </c>
      <c r="AT10" s="12" t="s">
        <v>433</v>
      </c>
      <c r="AU10" s="12" t="s">
        <v>72</v>
      </c>
      <c r="AV10" s="12" t="s">
        <v>73</v>
      </c>
      <c r="AW10" s="12" t="s">
        <v>74</v>
      </c>
      <c r="AX10" s="12">
        <v>1</v>
      </c>
      <c r="AY10" s="12" t="s">
        <v>93</v>
      </c>
      <c r="AZ10" s="13">
        <v>42005</v>
      </c>
      <c r="BA10" s="13">
        <v>42005</v>
      </c>
      <c r="BB10" s="12" t="s">
        <v>442</v>
      </c>
      <c r="BC10" s="12" t="s">
        <v>76</v>
      </c>
      <c r="BD10" s="12" t="s">
        <v>77</v>
      </c>
      <c r="BE10" s="12" t="s">
        <v>93</v>
      </c>
      <c r="BF10" s="6">
        <v>0.52314814814814814</v>
      </c>
      <c r="BG10" s="12" t="s">
        <v>88</v>
      </c>
      <c r="BH10" s="12" t="s">
        <v>83</v>
      </c>
    </row>
    <row r="11" spans="1:60" x14ac:dyDescent="0.25">
      <c r="A11" s="12" t="s">
        <v>59</v>
      </c>
      <c r="B11" s="12" t="s">
        <v>60</v>
      </c>
      <c r="C11" s="12" t="s">
        <v>61</v>
      </c>
      <c r="D11" s="12">
        <v>1234567</v>
      </c>
      <c r="E11" s="12"/>
      <c r="F11" s="12"/>
      <c r="G11" s="12">
        <v>1</v>
      </c>
      <c r="H11" s="12">
        <v>20161202</v>
      </c>
      <c r="I11" s="12" t="s">
        <v>62</v>
      </c>
      <c r="J11" s="12" t="s">
        <v>63</v>
      </c>
      <c r="K11" s="12">
        <v>20160408</v>
      </c>
      <c r="L11" s="12">
        <v>20160104</v>
      </c>
      <c r="M11" s="12">
        <v>3980</v>
      </c>
      <c r="N11" s="12" t="s">
        <v>64</v>
      </c>
      <c r="O11" s="12" t="s">
        <v>65</v>
      </c>
      <c r="P11" s="12" t="s">
        <v>65</v>
      </c>
      <c r="Q11" s="12" t="s">
        <v>66</v>
      </c>
      <c r="R11" s="12">
        <v>12345</v>
      </c>
      <c r="S11" s="12"/>
      <c r="T11" s="12" t="s">
        <v>75</v>
      </c>
      <c r="U11" s="12" t="s">
        <v>149</v>
      </c>
      <c r="V11" s="12">
        <v>20160407</v>
      </c>
      <c r="W11" s="12"/>
      <c r="X11" s="12" t="s">
        <v>138</v>
      </c>
      <c r="Y11" s="12">
        <v>1.04</v>
      </c>
      <c r="Z11" s="12">
        <v>100</v>
      </c>
      <c r="AA11" s="12" t="s">
        <v>67</v>
      </c>
      <c r="AB11" s="6">
        <v>0.5239583333333333</v>
      </c>
      <c r="AC11" s="12" t="s">
        <v>68</v>
      </c>
      <c r="AD11" s="12">
        <v>10540</v>
      </c>
      <c r="AE11" s="12">
        <v>1000011</v>
      </c>
      <c r="AF11" s="12" t="s">
        <v>127</v>
      </c>
      <c r="AG11" s="12">
        <v>1.04</v>
      </c>
      <c r="AH11" s="12"/>
      <c r="AI11" s="12">
        <v>100</v>
      </c>
      <c r="AJ11" s="12" t="s">
        <v>70</v>
      </c>
      <c r="AK11" s="12" t="s">
        <v>199</v>
      </c>
      <c r="AL11" s="12">
        <v>100</v>
      </c>
      <c r="AM11" s="12" t="s">
        <v>82</v>
      </c>
      <c r="AN11" s="12" t="s">
        <v>71</v>
      </c>
      <c r="AO11" s="12">
        <v>0</v>
      </c>
      <c r="AP11" s="12"/>
      <c r="AQ11" s="12">
        <v>0</v>
      </c>
      <c r="AR11" s="12">
        <v>0</v>
      </c>
      <c r="AS11" s="12" t="s">
        <v>84</v>
      </c>
      <c r="AT11" s="12" t="s">
        <v>433</v>
      </c>
      <c r="AU11" s="12" t="s">
        <v>72</v>
      </c>
      <c r="AV11" s="12" t="s">
        <v>73</v>
      </c>
      <c r="AW11" s="12" t="s">
        <v>74</v>
      </c>
      <c r="AX11" s="12">
        <v>1</v>
      </c>
      <c r="AY11" s="12" t="s">
        <v>94</v>
      </c>
      <c r="AZ11" s="13">
        <v>42005</v>
      </c>
      <c r="BA11" s="13">
        <v>42005</v>
      </c>
      <c r="BB11" s="12" t="s">
        <v>443</v>
      </c>
      <c r="BC11" s="12" t="s">
        <v>76</v>
      </c>
      <c r="BD11" s="12" t="s">
        <v>77</v>
      </c>
      <c r="BE11" s="12" t="s">
        <v>94</v>
      </c>
      <c r="BF11" s="6">
        <v>0.5239583333333333</v>
      </c>
      <c r="BG11" s="12" t="s">
        <v>89</v>
      </c>
      <c r="BH11" s="12" t="s">
        <v>83</v>
      </c>
    </row>
    <row r="12" spans="1:60" x14ac:dyDescent="0.25">
      <c r="A12" s="12" t="s">
        <v>59</v>
      </c>
      <c r="B12" s="12" t="s">
        <v>60</v>
      </c>
      <c r="C12" s="12" t="s">
        <v>61</v>
      </c>
      <c r="D12" s="12">
        <v>1234567</v>
      </c>
      <c r="E12" s="12"/>
      <c r="F12" s="12"/>
      <c r="G12" s="12">
        <v>1</v>
      </c>
      <c r="H12" s="12">
        <v>20161202</v>
      </c>
      <c r="I12" s="12" t="s">
        <v>62</v>
      </c>
      <c r="J12" s="12" t="s">
        <v>63</v>
      </c>
      <c r="K12" s="12">
        <v>20160408</v>
      </c>
      <c r="L12" s="12">
        <v>20160104</v>
      </c>
      <c r="M12" s="12">
        <v>3980</v>
      </c>
      <c r="N12" s="12" t="s">
        <v>64</v>
      </c>
      <c r="O12" s="12" t="s">
        <v>65</v>
      </c>
      <c r="P12" s="12" t="s">
        <v>65</v>
      </c>
      <c r="Q12" s="12" t="s">
        <v>66</v>
      </c>
      <c r="R12" s="12">
        <v>12345</v>
      </c>
      <c r="S12" s="12"/>
      <c r="T12" s="12" t="s">
        <v>75</v>
      </c>
      <c r="U12" s="12" t="s">
        <v>150</v>
      </c>
      <c r="V12" s="12">
        <v>20160407</v>
      </c>
      <c r="W12" s="12"/>
      <c r="X12" s="12" t="s">
        <v>139</v>
      </c>
      <c r="Y12" s="12">
        <v>1.1100000000000001</v>
      </c>
      <c r="Z12" s="12">
        <v>100</v>
      </c>
      <c r="AA12" s="12" t="s">
        <v>67</v>
      </c>
      <c r="AB12" s="6">
        <v>0.52398148148148149</v>
      </c>
      <c r="AC12" s="12" t="s">
        <v>68</v>
      </c>
      <c r="AD12" s="12">
        <v>10540</v>
      </c>
      <c r="AE12" s="12">
        <v>1000012</v>
      </c>
      <c r="AF12" s="12" t="s">
        <v>127</v>
      </c>
      <c r="AG12" s="12">
        <v>1.1100000000000001</v>
      </c>
      <c r="AH12" s="12"/>
      <c r="AI12" s="12">
        <v>100</v>
      </c>
      <c r="AJ12" s="12" t="s">
        <v>70</v>
      </c>
      <c r="AK12" s="12" t="s">
        <v>199</v>
      </c>
      <c r="AL12" s="12">
        <v>100</v>
      </c>
      <c r="AM12" s="12" t="s">
        <v>82</v>
      </c>
      <c r="AN12" s="12" t="s">
        <v>71</v>
      </c>
      <c r="AO12" s="12">
        <v>0</v>
      </c>
      <c r="AP12" s="12"/>
      <c r="AQ12" s="12">
        <v>0</v>
      </c>
      <c r="AR12" s="12">
        <v>0</v>
      </c>
      <c r="AS12" s="12" t="s">
        <v>84</v>
      </c>
      <c r="AT12" s="12" t="s">
        <v>433</v>
      </c>
      <c r="AU12" s="12" t="s">
        <v>72</v>
      </c>
      <c r="AV12" s="12" t="s">
        <v>73</v>
      </c>
      <c r="AW12" s="12" t="s">
        <v>74</v>
      </c>
      <c r="AX12" s="12">
        <v>1</v>
      </c>
      <c r="AY12" s="12" t="s">
        <v>95</v>
      </c>
      <c r="AZ12" s="13">
        <v>42005</v>
      </c>
      <c r="BA12" s="13">
        <v>42005</v>
      </c>
      <c r="BB12" s="12" t="s">
        <v>444</v>
      </c>
      <c r="BC12" s="12" t="s">
        <v>76</v>
      </c>
      <c r="BD12" s="12" t="s">
        <v>77</v>
      </c>
      <c r="BE12" s="12" t="s">
        <v>95</v>
      </c>
      <c r="BF12" s="6">
        <v>0.52398148148148149</v>
      </c>
      <c r="BG12" s="12" t="s">
        <v>86</v>
      </c>
      <c r="BH12" s="12" t="s">
        <v>83</v>
      </c>
    </row>
    <row r="13" spans="1:60" x14ac:dyDescent="0.25">
      <c r="A13" s="12" t="s">
        <v>59</v>
      </c>
      <c r="B13" s="12" t="s">
        <v>60</v>
      </c>
      <c r="C13" s="12" t="s">
        <v>61</v>
      </c>
      <c r="D13" s="12">
        <v>1234567</v>
      </c>
      <c r="E13" s="12"/>
      <c r="F13" s="12"/>
      <c r="G13" s="12">
        <v>1</v>
      </c>
      <c r="H13" s="12">
        <v>20161202</v>
      </c>
      <c r="I13" s="12" t="s">
        <v>62</v>
      </c>
      <c r="J13" s="12" t="s">
        <v>63</v>
      </c>
      <c r="K13" s="12">
        <v>20160408</v>
      </c>
      <c r="L13" s="12">
        <v>20160104</v>
      </c>
      <c r="M13" s="12">
        <v>3980</v>
      </c>
      <c r="N13" s="12" t="s">
        <v>64</v>
      </c>
      <c r="O13" s="12" t="s">
        <v>65</v>
      </c>
      <c r="P13" s="12" t="s">
        <v>65</v>
      </c>
      <c r="Q13" s="12" t="s">
        <v>66</v>
      </c>
      <c r="R13" s="12">
        <v>12345</v>
      </c>
      <c r="S13" s="12"/>
      <c r="T13" s="12" t="s">
        <v>75</v>
      </c>
      <c r="U13" s="12" t="s">
        <v>151</v>
      </c>
      <c r="V13" s="12">
        <v>20160407</v>
      </c>
      <c r="W13" s="12"/>
      <c r="X13" s="12" t="s">
        <v>130</v>
      </c>
      <c r="Y13" s="12">
        <v>1.01</v>
      </c>
      <c r="Z13" s="12">
        <v>100</v>
      </c>
      <c r="AA13" s="12" t="s">
        <v>67</v>
      </c>
      <c r="AB13" s="6">
        <v>0.52413194444444444</v>
      </c>
      <c r="AC13" s="12" t="s">
        <v>68</v>
      </c>
      <c r="AD13" s="12">
        <v>10540</v>
      </c>
      <c r="AE13" s="12">
        <v>1000013</v>
      </c>
      <c r="AF13" s="12" t="s">
        <v>128</v>
      </c>
      <c r="AG13" s="12">
        <v>1.1100000000000001</v>
      </c>
      <c r="AH13" s="12"/>
      <c r="AI13" s="12">
        <v>100</v>
      </c>
      <c r="AJ13" s="12" t="s">
        <v>70</v>
      </c>
      <c r="AK13" s="12" t="s">
        <v>199</v>
      </c>
      <c r="AL13" s="12">
        <v>100</v>
      </c>
      <c r="AM13" s="12" t="s">
        <v>69</v>
      </c>
      <c r="AN13" s="12" t="s">
        <v>71</v>
      </c>
      <c r="AO13" s="12">
        <v>0</v>
      </c>
      <c r="AP13" s="12"/>
      <c r="AQ13" s="12">
        <v>0</v>
      </c>
      <c r="AR13" s="12">
        <v>0</v>
      </c>
      <c r="AS13" s="12" t="s">
        <v>84</v>
      </c>
      <c r="AT13" s="12" t="s">
        <v>433</v>
      </c>
      <c r="AU13" s="12" t="s">
        <v>72</v>
      </c>
      <c r="AV13" s="12" t="s">
        <v>73</v>
      </c>
      <c r="AW13" s="12" t="s">
        <v>74</v>
      </c>
      <c r="AX13" s="12">
        <v>1</v>
      </c>
      <c r="AY13" s="12" t="s">
        <v>96</v>
      </c>
      <c r="AZ13" s="13">
        <v>42005</v>
      </c>
      <c r="BA13" s="13">
        <v>42005</v>
      </c>
      <c r="BB13" s="12" t="s">
        <v>445</v>
      </c>
      <c r="BC13" s="12" t="s">
        <v>76</v>
      </c>
      <c r="BD13" s="12" t="s">
        <v>77</v>
      </c>
      <c r="BE13" s="12" t="s">
        <v>96</v>
      </c>
      <c r="BF13" s="6">
        <v>0.52413194444444444</v>
      </c>
      <c r="BG13" s="12" t="s">
        <v>86</v>
      </c>
      <c r="BH13" s="12" t="s">
        <v>83</v>
      </c>
    </row>
    <row r="14" spans="1:60" x14ac:dyDescent="0.25">
      <c r="A14" s="12" t="s">
        <v>59</v>
      </c>
      <c r="B14" s="12" t="s">
        <v>60</v>
      </c>
      <c r="C14" s="12" t="s">
        <v>61</v>
      </c>
      <c r="D14" s="12">
        <v>1234567</v>
      </c>
      <c r="E14" s="12"/>
      <c r="F14" s="12"/>
      <c r="G14" s="12">
        <v>1</v>
      </c>
      <c r="H14" s="12">
        <v>20161202</v>
      </c>
      <c r="I14" s="12" t="s">
        <v>62</v>
      </c>
      <c r="J14" s="12" t="s">
        <v>63</v>
      </c>
      <c r="K14" s="12">
        <v>20160408</v>
      </c>
      <c r="L14" s="12">
        <v>20160104</v>
      </c>
      <c r="M14" s="12">
        <v>3980</v>
      </c>
      <c r="N14" s="12" t="s">
        <v>64</v>
      </c>
      <c r="O14" s="12" t="s">
        <v>65</v>
      </c>
      <c r="P14" s="12" t="s">
        <v>65</v>
      </c>
      <c r="Q14" s="12" t="s">
        <v>66</v>
      </c>
      <c r="R14" s="12">
        <v>12345</v>
      </c>
      <c r="S14" s="12"/>
      <c r="T14" s="12" t="s">
        <v>75</v>
      </c>
      <c r="U14" s="12" t="s">
        <v>152</v>
      </c>
      <c r="V14" s="12">
        <v>20160407</v>
      </c>
      <c r="W14" s="12"/>
      <c r="X14" s="12" t="s">
        <v>131</v>
      </c>
      <c r="Y14" s="12">
        <v>1.01</v>
      </c>
      <c r="Z14" s="12">
        <v>100</v>
      </c>
      <c r="AA14" s="12" t="s">
        <v>67</v>
      </c>
      <c r="AB14" s="6">
        <v>0.5244212962962963</v>
      </c>
      <c r="AC14" s="12" t="s">
        <v>68</v>
      </c>
      <c r="AD14" s="12">
        <v>10540</v>
      </c>
      <c r="AE14" s="12">
        <v>1000014</v>
      </c>
      <c r="AF14" s="12" t="s">
        <v>128</v>
      </c>
      <c r="AG14" s="12">
        <v>1.1100000000000001</v>
      </c>
      <c r="AH14" s="12"/>
      <c r="AI14" s="12">
        <v>100</v>
      </c>
      <c r="AJ14" s="12" t="s">
        <v>70</v>
      </c>
      <c r="AK14" s="12" t="s">
        <v>199</v>
      </c>
      <c r="AL14" s="12">
        <v>100</v>
      </c>
      <c r="AM14" s="12" t="s">
        <v>69</v>
      </c>
      <c r="AN14" s="12" t="s">
        <v>71</v>
      </c>
      <c r="AO14" s="12">
        <v>0</v>
      </c>
      <c r="AP14" s="12"/>
      <c r="AQ14" s="12">
        <v>0</v>
      </c>
      <c r="AR14" s="12">
        <v>0</v>
      </c>
      <c r="AS14" s="12" t="s">
        <v>84</v>
      </c>
      <c r="AT14" s="12" t="s">
        <v>433</v>
      </c>
      <c r="AU14" s="12" t="s">
        <v>72</v>
      </c>
      <c r="AV14" s="12" t="s">
        <v>73</v>
      </c>
      <c r="AW14" s="12" t="s">
        <v>74</v>
      </c>
      <c r="AX14" s="12">
        <v>1</v>
      </c>
      <c r="AY14" s="12" t="s">
        <v>97</v>
      </c>
      <c r="AZ14" s="13">
        <v>42005</v>
      </c>
      <c r="BA14" s="13">
        <v>42005</v>
      </c>
      <c r="BB14" s="12" t="s">
        <v>446</v>
      </c>
      <c r="BC14" s="12" t="s">
        <v>76</v>
      </c>
      <c r="BD14" s="12" t="s">
        <v>77</v>
      </c>
      <c r="BE14" s="12" t="s">
        <v>97</v>
      </c>
      <c r="BF14" s="6">
        <v>0.5244212962962963</v>
      </c>
      <c r="BG14" s="12" t="s">
        <v>86</v>
      </c>
      <c r="BH14" s="12" t="s">
        <v>83</v>
      </c>
    </row>
    <row r="15" spans="1:60" x14ac:dyDescent="0.25">
      <c r="A15" s="12" t="s">
        <v>59</v>
      </c>
      <c r="B15" s="12" t="s">
        <v>60</v>
      </c>
      <c r="C15" s="12" t="s">
        <v>61</v>
      </c>
      <c r="D15" s="12">
        <v>1234567</v>
      </c>
      <c r="E15" s="12"/>
      <c r="F15" s="12"/>
      <c r="G15" s="12">
        <v>1</v>
      </c>
      <c r="H15" s="12">
        <v>20161202</v>
      </c>
      <c r="I15" s="12" t="s">
        <v>62</v>
      </c>
      <c r="J15" s="12" t="s">
        <v>63</v>
      </c>
      <c r="K15" s="12">
        <v>20160408</v>
      </c>
      <c r="L15" s="12">
        <v>20160104</v>
      </c>
      <c r="M15" s="12">
        <v>3980</v>
      </c>
      <c r="N15" s="12" t="s">
        <v>64</v>
      </c>
      <c r="O15" s="12" t="s">
        <v>65</v>
      </c>
      <c r="P15" s="12" t="s">
        <v>65</v>
      </c>
      <c r="Q15" s="12" t="s">
        <v>66</v>
      </c>
      <c r="R15" s="12">
        <v>12345</v>
      </c>
      <c r="S15" s="12"/>
      <c r="T15" s="12" t="s">
        <v>75</v>
      </c>
      <c r="U15" s="12" t="s">
        <v>153</v>
      </c>
      <c r="V15" s="12">
        <v>20160407</v>
      </c>
      <c r="W15" s="12"/>
      <c r="X15" s="12" t="s">
        <v>132</v>
      </c>
      <c r="Y15" s="12">
        <v>1.01</v>
      </c>
      <c r="Z15" s="12">
        <v>100</v>
      </c>
      <c r="AA15" s="12" t="s">
        <v>67</v>
      </c>
      <c r="AB15" s="6">
        <v>0.52453703703703702</v>
      </c>
      <c r="AC15" s="12" t="s">
        <v>68</v>
      </c>
      <c r="AD15" s="12">
        <v>10540</v>
      </c>
      <c r="AE15" s="12">
        <v>1000015</v>
      </c>
      <c r="AF15" s="12" t="s">
        <v>128</v>
      </c>
      <c r="AG15" s="12">
        <v>1.1100000000000001</v>
      </c>
      <c r="AH15" s="12"/>
      <c r="AI15" s="12">
        <v>100</v>
      </c>
      <c r="AJ15" s="12" t="s">
        <v>70</v>
      </c>
      <c r="AK15" s="12" t="s">
        <v>199</v>
      </c>
      <c r="AL15" s="12">
        <v>100</v>
      </c>
      <c r="AM15" s="12" t="s">
        <v>69</v>
      </c>
      <c r="AN15" s="12" t="s">
        <v>71</v>
      </c>
      <c r="AO15" s="12">
        <v>0</v>
      </c>
      <c r="AP15" s="12"/>
      <c r="AQ15" s="12">
        <v>0</v>
      </c>
      <c r="AR15" s="12">
        <v>0</v>
      </c>
      <c r="AS15" s="12" t="s">
        <v>84</v>
      </c>
      <c r="AT15" s="12" t="s">
        <v>433</v>
      </c>
      <c r="AU15" s="12" t="s">
        <v>72</v>
      </c>
      <c r="AV15" s="12" t="s">
        <v>73</v>
      </c>
      <c r="AW15" s="12" t="s">
        <v>74</v>
      </c>
      <c r="AX15" s="12">
        <v>1</v>
      </c>
      <c r="AY15" s="12" t="s">
        <v>98</v>
      </c>
      <c r="AZ15" s="13">
        <v>42005</v>
      </c>
      <c r="BA15" s="13">
        <v>42005</v>
      </c>
      <c r="BB15" s="12" t="s">
        <v>447</v>
      </c>
      <c r="BC15" s="12" t="s">
        <v>76</v>
      </c>
      <c r="BD15" s="12" t="s">
        <v>77</v>
      </c>
      <c r="BE15" s="12" t="s">
        <v>98</v>
      </c>
      <c r="BF15" s="6">
        <v>0.52453703703703702</v>
      </c>
      <c r="BG15" s="12" t="s">
        <v>86</v>
      </c>
      <c r="BH15" s="12" t="s">
        <v>83</v>
      </c>
    </row>
    <row r="16" spans="1:60" x14ac:dyDescent="0.25">
      <c r="A16" s="12" t="s">
        <v>59</v>
      </c>
      <c r="B16" s="12" t="s">
        <v>60</v>
      </c>
      <c r="C16" s="12" t="s">
        <v>61</v>
      </c>
      <c r="D16" s="12">
        <v>1234567</v>
      </c>
      <c r="E16" s="12"/>
      <c r="F16" s="12"/>
      <c r="G16" s="12">
        <v>1</v>
      </c>
      <c r="H16" s="12">
        <v>20161202</v>
      </c>
      <c r="I16" s="12" t="s">
        <v>62</v>
      </c>
      <c r="J16" s="12" t="s">
        <v>63</v>
      </c>
      <c r="K16" s="12">
        <v>20160408</v>
      </c>
      <c r="L16" s="12">
        <v>20160104</v>
      </c>
      <c r="M16" s="12">
        <v>3980</v>
      </c>
      <c r="N16" s="12" t="s">
        <v>64</v>
      </c>
      <c r="O16" s="12" t="s">
        <v>65</v>
      </c>
      <c r="P16" s="12" t="s">
        <v>65</v>
      </c>
      <c r="Q16" s="12" t="s">
        <v>66</v>
      </c>
      <c r="R16" s="12">
        <v>12345</v>
      </c>
      <c r="S16" s="12"/>
      <c r="T16" s="12" t="s">
        <v>75</v>
      </c>
      <c r="U16" s="12" t="s">
        <v>154</v>
      </c>
      <c r="V16" s="12">
        <v>20160407</v>
      </c>
      <c r="W16" s="12"/>
      <c r="X16" s="12" t="s">
        <v>133</v>
      </c>
      <c r="Y16" s="12">
        <v>1.01</v>
      </c>
      <c r="Z16" s="12">
        <v>100</v>
      </c>
      <c r="AA16" s="12" t="s">
        <v>67</v>
      </c>
      <c r="AB16" s="6">
        <v>0.52465277777777775</v>
      </c>
      <c r="AC16" s="12" t="s">
        <v>68</v>
      </c>
      <c r="AD16" s="12">
        <v>10540</v>
      </c>
      <c r="AE16" s="12">
        <v>1000016</v>
      </c>
      <c r="AF16" s="12" t="s">
        <v>128</v>
      </c>
      <c r="AG16" s="12">
        <v>1.1100000000000001</v>
      </c>
      <c r="AH16" s="12"/>
      <c r="AI16" s="12">
        <v>100</v>
      </c>
      <c r="AJ16" s="12" t="s">
        <v>70</v>
      </c>
      <c r="AK16" s="12" t="s">
        <v>199</v>
      </c>
      <c r="AL16" s="12">
        <v>100</v>
      </c>
      <c r="AM16" s="12" t="s">
        <v>69</v>
      </c>
      <c r="AN16" s="12" t="s">
        <v>71</v>
      </c>
      <c r="AO16" s="12">
        <v>0</v>
      </c>
      <c r="AP16" s="12"/>
      <c r="AQ16" s="12">
        <v>0</v>
      </c>
      <c r="AR16" s="12">
        <v>0</v>
      </c>
      <c r="AS16" s="12" t="s">
        <v>84</v>
      </c>
      <c r="AT16" s="12" t="s">
        <v>433</v>
      </c>
      <c r="AU16" s="12" t="s">
        <v>72</v>
      </c>
      <c r="AV16" s="12" t="s">
        <v>73</v>
      </c>
      <c r="AW16" s="12" t="s">
        <v>74</v>
      </c>
      <c r="AX16" s="12">
        <v>1</v>
      </c>
      <c r="AY16" s="12" t="s">
        <v>99</v>
      </c>
      <c r="AZ16" s="13">
        <v>42005</v>
      </c>
      <c r="BA16" s="13">
        <v>42005</v>
      </c>
      <c r="BB16" s="12" t="s">
        <v>448</v>
      </c>
      <c r="BC16" s="12" t="s">
        <v>76</v>
      </c>
      <c r="BD16" s="12" t="s">
        <v>77</v>
      </c>
      <c r="BE16" s="12" t="s">
        <v>99</v>
      </c>
      <c r="BF16" s="6">
        <v>0.52465277777777775</v>
      </c>
      <c r="BG16" s="12" t="s">
        <v>86</v>
      </c>
      <c r="BH16" s="12" t="s">
        <v>83</v>
      </c>
    </row>
    <row r="17" spans="1:60" x14ac:dyDescent="0.25">
      <c r="A17" s="12" t="s">
        <v>59</v>
      </c>
      <c r="B17" s="12" t="s">
        <v>60</v>
      </c>
      <c r="C17" s="12" t="s">
        <v>61</v>
      </c>
      <c r="D17" s="12">
        <v>1234567</v>
      </c>
      <c r="E17" s="12"/>
      <c r="F17" s="12"/>
      <c r="G17" s="12" t="s">
        <v>222</v>
      </c>
      <c r="H17" s="12">
        <v>20161202</v>
      </c>
      <c r="I17" s="12" t="s">
        <v>62</v>
      </c>
      <c r="J17" s="12" t="s">
        <v>223</v>
      </c>
      <c r="K17" s="12">
        <v>20160408</v>
      </c>
      <c r="L17" s="12">
        <v>20160104</v>
      </c>
      <c r="M17" s="12">
        <v>3980</v>
      </c>
      <c r="N17" s="12" t="s">
        <v>64</v>
      </c>
      <c r="O17" s="12" t="s">
        <v>65</v>
      </c>
      <c r="P17" s="12" t="s">
        <v>65</v>
      </c>
      <c r="Q17" s="12" t="s">
        <v>66</v>
      </c>
      <c r="R17" s="12">
        <v>12345</v>
      </c>
      <c r="S17" s="12"/>
      <c r="T17" s="12" t="s">
        <v>75</v>
      </c>
      <c r="U17" s="12" t="s">
        <v>154</v>
      </c>
      <c r="V17" s="12">
        <v>20160407</v>
      </c>
      <c r="W17" s="12"/>
      <c r="X17" s="12" t="s">
        <v>449</v>
      </c>
      <c r="Y17" s="12">
        <v>12.3401</v>
      </c>
      <c r="Z17" s="12">
        <v>1000</v>
      </c>
      <c r="AA17" s="12" t="s">
        <v>67</v>
      </c>
      <c r="AB17" s="6">
        <v>0.52465277777777775</v>
      </c>
      <c r="AC17" s="12" t="s">
        <v>68</v>
      </c>
      <c r="AD17" s="12">
        <v>10540</v>
      </c>
      <c r="AE17" s="12">
        <v>1000016</v>
      </c>
      <c r="AF17" s="12" t="s">
        <v>128</v>
      </c>
      <c r="AG17" s="12">
        <v>12.3401</v>
      </c>
      <c r="AH17" s="12"/>
      <c r="AI17" s="12">
        <v>1000</v>
      </c>
      <c r="AJ17" s="12" t="s">
        <v>70</v>
      </c>
      <c r="AK17" s="12" t="s">
        <v>450</v>
      </c>
      <c r="AL17" s="12">
        <v>100</v>
      </c>
      <c r="AM17" s="12" t="s">
        <v>82</v>
      </c>
      <c r="AN17" s="12" t="s">
        <v>71</v>
      </c>
      <c r="AO17" s="12">
        <v>0</v>
      </c>
      <c r="AP17" s="12"/>
      <c r="AQ17" s="12">
        <v>0</v>
      </c>
      <c r="AR17" s="12">
        <v>0</v>
      </c>
      <c r="AS17" s="12" t="s">
        <v>84</v>
      </c>
      <c r="AT17" s="12" t="s">
        <v>261</v>
      </c>
      <c r="AU17" s="12" t="s">
        <v>72</v>
      </c>
      <c r="AV17" s="12" t="s">
        <v>73</v>
      </c>
      <c r="AW17" s="12" t="s">
        <v>74</v>
      </c>
      <c r="AX17" s="12">
        <v>1</v>
      </c>
      <c r="AY17" s="12" t="s">
        <v>99</v>
      </c>
      <c r="AZ17" s="13">
        <v>42005</v>
      </c>
      <c r="BA17" s="13">
        <v>42005</v>
      </c>
      <c r="BB17" s="12" t="s">
        <v>451</v>
      </c>
      <c r="BC17" s="12" t="s">
        <v>76</v>
      </c>
      <c r="BD17" s="12" t="s">
        <v>77</v>
      </c>
      <c r="BE17" s="12" t="s">
        <v>225</v>
      </c>
      <c r="BF17" s="6">
        <v>0.625</v>
      </c>
      <c r="BG17" s="12" t="s">
        <v>226</v>
      </c>
      <c r="BH17" s="12" t="s">
        <v>83</v>
      </c>
    </row>
    <row r="18" spans="1:60" x14ac:dyDescent="0.25">
      <c r="A18" s="12" t="s">
        <v>59</v>
      </c>
      <c r="B18" s="12" t="s">
        <v>60</v>
      </c>
      <c r="C18" s="12" t="s">
        <v>61</v>
      </c>
      <c r="D18" s="12">
        <v>1234567</v>
      </c>
      <c r="E18" s="12"/>
      <c r="F18" s="12"/>
      <c r="G18" s="12" t="s">
        <v>227</v>
      </c>
      <c r="H18" s="12">
        <v>20161202</v>
      </c>
      <c r="I18" s="12" t="s">
        <v>62</v>
      </c>
      <c r="J18" s="12" t="s">
        <v>228</v>
      </c>
      <c r="K18" s="12">
        <v>20160408</v>
      </c>
      <c r="L18" s="12">
        <v>20160104</v>
      </c>
      <c r="M18" s="12">
        <v>3980</v>
      </c>
      <c r="N18" s="12" t="s">
        <v>64</v>
      </c>
      <c r="O18" s="12" t="s">
        <v>65</v>
      </c>
      <c r="P18" s="12" t="s">
        <v>65</v>
      </c>
      <c r="Q18" s="12" t="s">
        <v>66</v>
      </c>
      <c r="R18" s="12">
        <v>12345</v>
      </c>
      <c r="S18" s="12"/>
      <c r="T18" s="12" t="s">
        <v>75</v>
      </c>
      <c r="U18" s="12" t="s">
        <v>154</v>
      </c>
      <c r="V18" s="12">
        <v>20160407</v>
      </c>
      <c r="W18" s="12"/>
      <c r="X18" s="12" t="s">
        <v>452</v>
      </c>
      <c r="Y18" s="12">
        <v>12.340199999999999</v>
      </c>
      <c r="Z18" s="12">
        <v>2000</v>
      </c>
      <c r="AA18" s="12" t="s">
        <v>67</v>
      </c>
      <c r="AB18" s="6">
        <v>0.52465277777777775</v>
      </c>
      <c r="AC18" s="12" t="s">
        <v>68</v>
      </c>
      <c r="AD18" s="12">
        <v>10540</v>
      </c>
      <c r="AE18" s="12">
        <v>1000016</v>
      </c>
      <c r="AF18" s="12" t="s">
        <v>128</v>
      </c>
      <c r="AG18" s="12">
        <v>12.340199999999999</v>
      </c>
      <c r="AH18" s="12"/>
      <c r="AI18" s="12">
        <v>2000</v>
      </c>
      <c r="AJ18" s="12" t="s">
        <v>70</v>
      </c>
      <c r="AK18" s="12" t="s">
        <v>450</v>
      </c>
      <c r="AL18" s="12">
        <v>100</v>
      </c>
      <c r="AM18" s="12" t="s">
        <v>82</v>
      </c>
      <c r="AN18" s="12" t="s">
        <v>71</v>
      </c>
      <c r="AO18" s="12">
        <v>0</v>
      </c>
      <c r="AP18" s="12"/>
      <c r="AQ18" s="12">
        <v>0</v>
      </c>
      <c r="AR18" s="12">
        <v>0</v>
      </c>
      <c r="AS18" s="12" t="s">
        <v>84</v>
      </c>
      <c r="AT18" s="12" t="s">
        <v>261</v>
      </c>
      <c r="AU18" s="12" t="s">
        <v>72</v>
      </c>
      <c r="AV18" s="12" t="s">
        <v>73</v>
      </c>
      <c r="AW18" s="12" t="s">
        <v>74</v>
      </c>
      <c r="AX18" s="12">
        <v>1</v>
      </c>
      <c r="AY18" s="12" t="s">
        <v>99</v>
      </c>
      <c r="AZ18" s="13">
        <v>42005</v>
      </c>
      <c r="BA18" s="13">
        <v>42005</v>
      </c>
      <c r="BB18" s="12" t="s">
        <v>453</v>
      </c>
      <c r="BC18" s="12" t="s">
        <v>76</v>
      </c>
      <c r="BD18" s="12" t="s">
        <v>77</v>
      </c>
      <c r="BE18" s="12" t="s">
        <v>229</v>
      </c>
      <c r="BF18" s="6">
        <v>0.625</v>
      </c>
      <c r="BG18" s="12" t="s">
        <v>226</v>
      </c>
      <c r="BH18" s="12" t="s">
        <v>83</v>
      </c>
    </row>
    <row r="19" spans="1:60" x14ac:dyDescent="0.25">
      <c r="A19" s="12" t="s">
        <v>59</v>
      </c>
      <c r="B19" s="12" t="s">
        <v>60</v>
      </c>
      <c r="C19" s="12" t="s">
        <v>61</v>
      </c>
      <c r="D19" s="12">
        <v>1234567</v>
      </c>
      <c r="E19" s="12"/>
      <c r="F19" s="12"/>
      <c r="G19" s="12" t="s">
        <v>227</v>
      </c>
      <c r="H19" s="12">
        <v>20161202</v>
      </c>
      <c r="I19" s="12" t="s">
        <v>62</v>
      </c>
      <c r="J19" s="12" t="s">
        <v>228</v>
      </c>
      <c r="K19" s="12">
        <v>20160408</v>
      </c>
      <c r="L19" s="12">
        <v>20160104</v>
      </c>
      <c r="M19" s="12">
        <v>3980</v>
      </c>
      <c r="N19" s="12" t="s">
        <v>64</v>
      </c>
      <c r="O19" s="12" t="s">
        <v>65</v>
      </c>
      <c r="P19" s="12" t="s">
        <v>65</v>
      </c>
      <c r="Q19" s="12" t="s">
        <v>66</v>
      </c>
      <c r="R19" s="12">
        <v>12345</v>
      </c>
      <c r="S19" s="12"/>
      <c r="T19" s="12" t="s">
        <v>75</v>
      </c>
      <c r="U19" s="12" t="s">
        <v>154</v>
      </c>
      <c r="V19" s="12">
        <v>20160407</v>
      </c>
      <c r="W19" s="12"/>
      <c r="X19" s="12" t="s">
        <v>454</v>
      </c>
      <c r="Y19" s="12">
        <v>12.340199999999999</v>
      </c>
      <c r="Z19" s="12">
        <v>4000</v>
      </c>
      <c r="AA19" s="12" t="s">
        <v>67</v>
      </c>
      <c r="AB19" s="6">
        <v>0.52465277777777775</v>
      </c>
      <c r="AC19" s="12" t="s">
        <v>68</v>
      </c>
      <c r="AD19" s="12">
        <v>10540</v>
      </c>
      <c r="AE19" s="12">
        <v>1000016</v>
      </c>
      <c r="AF19" s="12" t="s">
        <v>128</v>
      </c>
      <c r="AG19" s="12">
        <v>12.340199999999999</v>
      </c>
      <c r="AH19" s="12"/>
      <c r="AI19" s="12">
        <v>4000</v>
      </c>
      <c r="AJ19" s="12" t="s">
        <v>70</v>
      </c>
      <c r="AK19" s="12" t="s">
        <v>450</v>
      </c>
      <c r="AL19" s="12">
        <v>100</v>
      </c>
      <c r="AM19" s="12" t="s">
        <v>69</v>
      </c>
      <c r="AN19" s="12" t="s">
        <v>71</v>
      </c>
      <c r="AO19" s="12">
        <v>0</v>
      </c>
      <c r="AP19" s="12"/>
      <c r="AQ19" s="12">
        <v>0</v>
      </c>
      <c r="AR19" s="12">
        <v>0</v>
      </c>
      <c r="AS19" s="12" t="s">
        <v>84</v>
      </c>
      <c r="AT19" s="12" t="s">
        <v>261</v>
      </c>
      <c r="AU19" s="12" t="s">
        <v>72</v>
      </c>
      <c r="AV19" s="12" t="s">
        <v>73</v>
      </c>
      <c r="AW19" s="12" t="s">
        <v>74</v>
      </c>
      <c r="AX19" s="12">
        <v>1</v>
      </c>
      <c r="AY19" s="12" t="s">
        <v>99</v>
      </c>
      <c r="AZ19" s="13">
        <v>42005</v>
      </c>
      <c r="BA19" s="13">
        <v>42005</v>
      </c>
      <c r="BB19" s="12" t="s">
        <v>455</v>
      </c>
      <c r="BC19" s="12" t="s">
        <v>76</v>
      </c>
      <c r="BD19" s="12" t="s">
        <v>77</v>
      </c>
      <c r="BE19" s="12" t="s">
        <v>230</v>
      </c>
      <c r="BF19" s="6">
        <v>0.625</v>
      </c>
      <c r="BG19" s="12" t="s">
        <v>226</v>
      </c>
      <c r="BH19" s="12" t="s">
        <v>83</v>
      </c>
    </row>
    <row r="20" spans="1:60" x14ac:dyDescent="0.25">
      <c r="A20" s="12" t="s">
        <v>59</v>
      </c>
      <c r="B20" s="12" t="s">
        <v>60</v>
      </c>
      <c r="C20" s="12" t="s">
        <v>61</v>
      </c>
      <c r="D20" s="12">
        <v>1234567</v>
      </c>
      <c r="E20" s="12"/>
      <c r="F20" s="12"/>
      <c r="G20" s="12" t="s">
        <v>231</v>
      </c>
      <c r="H20" s="12">
        <v>20161202</v>
      </c>
      <c r="I20" s="12" t="s">
        <v>62</v>
      </c>
      <c r="J20" s="12" t="s">
        <v>223</v>
      </c>
      <c r="K20" s="12">
        <v>20160408</v>
      </c>
      <c r="L20" s="12">
        <v>20160104</v>
      </c>
      <c r="M20" s="12">
        <v>3980</v>
      </c>
      <c r="N20" s="12" t="s">
        <v>64</v>
      </c>
      <c r="O20" s="12" t="s">
        <v>65</v>
      </c>
      <c r="P20" s="12" t="s">
        <v>65</v>
      </c>
      <c r="Q20" s="12" t="s">
        <v>66</v>
      </c>
      <c r="R20" s="12">
        <v>12345</v>
      </c>
      <c r="S20" s="12"/>
      <c r="T20" s="12" t="s">
        <v>75</v>
      </c>
      <c r="U20" s="12" t="s">
        <v>154</v>
      </c>
      <c r="V20" s="12">
        <v>20160407</v>
      </c>
      <c r="W20" s="12"/>
      <c r="X20" s="12" t="s">
        <v>456</v>
      </c>
      <c r="Y20" s="12">
        <v>12.340299999999999</v>
      </c>
      <c r="Z20" s="12">
        <v>3000</v>
      </c>
      <c r="AA20" s="12" t="s">
        <v>67</v>
      </c>
      <c r="AB20" s="6">
        <v>0.52465277777777775</v>
      </c>
      <c r="AC20" s="12" t="s">
        <v>68</v>
      </c>
      <c r="AD20" s="12">
        <v>10540</v>
      </c>
      <c r="AE20" s="12">
        <v>1000016</v>
      </c>
      <c r="AF20" s="12" t="s">
        <v>128</v>
      </c>
      <c r="AG20" s="12">
        <v>12.340299999999999</v>
      </c>
      <c r="AH20" s="12"/>
      <c r="AI20" s="12">
        <v>3000</v>
      </c>
      <c r="AJ20" s="12" t="s">
        <v>70</v>
      </c>
      <c r="AK20" s="12" t="s">
        <v>450</v>
      </c>
      <c r="AL20" s="12">
        <v>100</v>
      </c>
      <c r="AM20" s="12" t="s">
        <v>82</v>
      </c>
      <c r="AN20" s="12" t="s">
        <v>71</v>
      </c>
      <c r="AO20" s="12">
        <v>0</v>
      </c>
      <c r="AP20" s="12"/>
      <c r="AQ20" s="12">
        <v>0</v>
      </c>
      <c r="AR20" s="12">
        <v>0</v>
      </c>
      <c r="AS20" s="12" t="s">
        <v>84</v>
      </c>
      <c r="AT20" s="12" t="s">
        <v>261</v>
      </c>
      <c r="AU20" s="12" t="s">
        <v>72</v>
      </c>
      <c r="AV20" s="12" t="s">
        <v>73</v>
      </c>
      <c r="AW20" s="12" t="s">
        <v>74</v>
      </c>
      <c r="AX20" s="12">
        <v>1</v>
      </c>
      <c r="AY20" s="12" t="s">
        <v>99</v>
      </c>
      <c r="AZ20" s="13">
        <v>42005</v>
      </c>
      <c r="BA20" s="13">
        <v>42005</v>
      </c>
      <c r="BB20" s="12" t="s">
        <v>457</v>
      </c>
      <c r="BC20" s="12" t="s">
        <v>76</v>
      </c>
      <c r="BD20" s="12" t="s">
        <v>77</v>
      </c>
      <c r="BE20" s="12" t="s">
        <v>232</v>
      </c>
      <c r="BF20" s="6">
        <v>0.625</v>
      </c>
      <c r="BG20" s="12" t="s">
        <v>226</v>
      </c>
      <c r="BH20" s="12" t="s">
        <v>83</v>
      </c>
    </row>
    <row r="21" spans="1:60" x14ac:dyDescent="0.25">
      <c r="A21" s="12" t="s">
        <v>59</v>
      </c>
      <c r="B21" s="12" t="s">
        <v>60</v>
      </c>
      <c r="C21" s="12" t="s">
        <v>61</v>
      </c>
      <c r="D21" s="12">
        <v>1234567</v>
      </c>
      <c r="E21" s="12"/>
      <c r="F21" s="12"/>
      <c r="G21" s="12" t="s">
        <v>233</v>
      </c>
      <c r="H21" s="12">
        <v>20161202</v>
      </c>
      <c r="I21" s="12" t="s">
        <v>62</v>
      </c>
      <c r="J21" s="12" t="s">
        <v>228</v>
      </c>
      <c r="K21" s="12">
        <v>20160408</v>
      </c>
      <c r="L21" s="12">
        <v>20160104</v>
      </c>
      <c r="M21" s="12">
        <v>3980</v>
      </c>
      <c r="N21" s="12" t="s">
        <v>64</v>
      </c>
      <c r="O21" s="12" t="s">
        <v>65</v>
      </c>
      <c r="P21" s="12" t="s">
        <v>65</v>
      </c>
      <c r="Q21" s="12" t="s">
        <v>66</v>
      </c>
      <c r="R21" s="12">
        <v>12345</v>
      </c>
      <c r="S21" s="12"/>
      <c r="T21" s="12" t="s">
        <v>75</v>
      </c>
      <c r="U21" s="12" t="s">
        <v>154</v>
      </c>
      <c r="V21" s="12">
        <v>20160407</v>
      </c>
      <c r="W21" s="12"/>
      <c r="X21" s="12" t="s">
        <v>458</v>
      </c>
      <c r="Y21" s="12">
        <v>12.340400000000001</v>
      </c>
      <c r="Z21" s="12">
        <v>4000</v>
      </c>
      <c r="AA21" s="12" t="s">
        <v>67</v>
      </c>
      <c r="AB21" s="6">
        <v>0.52465277777777775</v>
      </c>
      <c r="AC21" s="12" t="s">
        <v>68</v>
      </c>
      <c r="AD21" s="12">
        <v>10540</v>
      </c>
      <c r="AE21" s="12">
        <v>1000016</v>
      </c>
      <c r="AF21" s="12" t="s">
        <v>128</v>
      </c>
      <c r="AG21" s="12">
        <v>12.340400000000001</v>
      </c>
      <c r="AH21" s="12"/>
      <c r="AI21" s="12">
        <v>4000</v>
      </c>
      <c r="AJ21" s="12" t="s">
        <v>70</v>
      </c>
      <c r="AK21" s="12" t="s">
        <v>450</v>
      </c>
      <c r="AL21" s="12">
        <v>100</v>
      </c>
      <c r="AM21" s="12" t="s">
        <v>82</v>
      </c>
      <c r="AN21" s="12" t="s">
        <v>71</v>
      </c>
      <c r="AO21" s="12">
        <v>0</v>
      </c>
      <c r="AP21" s="12"/>
      <c r="AQ21" s="12">
        <v>0</v>
      </c>
      <c r="AR21" s="12">
        <v>0</v>
      </c>
      <c r="AS21" s="12" t="s">
        <v>84</v>
      </c>
      <c r="AT21" s="12" t="s">
        <v>261</v>
      </c>
      <c r="AU21" s="12" t="s">
        <v>72</v>
      </c>
      <c r="AV21" s="12" t="s">
        <v>73</v>
      </c>
      <c r="AW21" s="12" t="s">
        <v>74</v>
      </c>
      <c r="AX21" s="12">
        <v>1</v>
      </c>
      <c r="AY21" s="12" t="s">
        <v>99</v>
      </c>
      <c r="AZ21" s="13">
        <v>42005</v>
      </c>
      <c r="BA21" s="13">
        <v>42005</v>
      </c>
      <c r="BB21" s="12" t="s">
        <v>459</v>
      </c>
      <c r="BC21" s="12" t="s">
        <v>76</v>
      </c>
      <c r="BD21" s="12" t="s">
        <v>77</v>
      </c>
      <c r="BE21" s="12" t="s">
        <v>234</v>
      </c>
      <c r="BF21" s="6">
        <v>0.625</v>
      </c>
      <c r="BG21" s="12" t="s">
        <v>226</v>
      </c>
      <c r="BH21" s="12" t="s">
        <v>83</v>
      </c>
    </row>
    <row r="22" spans="1:60" x14ac:dyDescent="0.25">
      <c r="A22" s="12" t="s">
        <v>59</v>
      </c>
      <c r="B22" s="12" t="s">
        <v>60</v>
      </c>
      <c r="C22" s="12" t="s">
        <v>61</v>
      </c>
      <c r="D22" s="12">
        <v>1234567</v>
      </c>
      <c r="E22" s="12"/>
      <c r="F22" s="12"/>
      <c r="G22" s="12" t="s">
        <v>235</v>
      </c>
      <c r="H22" s="12">
        <v>20161202</v>
      </c>
      <c r="I22" s="12" t="s">
        <v>62</v>
      </c>
      <c r="J22" s="12" t="s">
        <v>223</v>
      </c>
      <c r="K22" s="12">
        <v>20160408</v>
      </c>
      <c r="L22" s="12">
        <v>20160104</v>
      </c>
      <c r="M22" s="12">
        <v>3980</v>
      </c>
      <c r="N22" s="12" t="s">
        <v>64</v>
      </c>
      <c r="O22" s="12" t="s">
        <v>65</v>
      </c>
      <c r="P22" s="12" t="s">
        <v>65</v>
      </c>
      <c r="Q22" s="12" t="s">
        <v>66</v>
      </c>
      <c r="R22" s="12">
        <v>12345</v>
      </c>
      <c r="S22" s="12"/>
      <c r="T22" s="12" t="s">
        <v>75</v>
      </c>
      <c r="U22" s="12" t="s">
        <v>154</v>
      </c>
      <c r="V22" s="12">
        <v>20160407</v>
      </c>
      <c r="W22" s="12"/>
      <c r="X22" s="12" t="s">
        <v>460</v>
      </c>
      <c r="Y22" s="12">
        <v>12.3405</v>
      </c>
      <c r="Z22" s="12">
        <v>5000</v>
      </c>
      <c r="AA22" s="12" t="s">
        <v>67</v>
      </c>
      <c r="AB22" s="6">
        <v>0.52465277777777775</v>
      </c>
      <c r="AC22" s="12" t="s">
        <v>68</v>
      </c>
      <c r="AD22" s="12">
        <v>10540</v>
      </c>
      <c r="AE22" s="12">
        <v>1000016</v>
      </c>
      <c r="AF22" s="12" t="s">
        <v>128</v>
      </c>
      <c r="AG22" s="12">
        <v>12.3405</v>
      </c>
      <c r="AH22" s="12"/>
      <c r="AI22" s="12">
        <v>5000</v>
      </c>
      <c r="AJ22" s="12" t="s">
        <v>70</v>
      </c>
      <c r="AK22" s="12" t="s">
        <v>450</v>
      </c>
      <c r="AL22" s="12">
        <v>100</v>
      </c>
      <c r="AM22" s="12" t="s">
        <v>82</v>
      </c>
      <c r="AN22" s="12" t="s">
        <v>71</v>
      </c>
      <c r="AO22" s="12">
        <v>0</v>
      </c>
      <c r="AP22" s="12"/>
      <c r="AQ22" s="12">
        <v>0</v>
      </c>
      <c r="AR22" s="12">
        <v>0</v>
      </c>
      <c r="AS22" s="12" t="s">
        <v>84</v>
      </c>
      <c r="AT22" s="12" t="s">
        <v>261</v>
      </c>
      <c r="AU22" s="12" t="s">
        <v>72</v>
      </c>
      <c r="AV22" s="12" t="s">
        <v>73</v>
      </c>
      <c r="AW22" s="12" t="s">
        <v>74</v>
      </c>
      <c r="AX22" s="12">
        <v>1</v>
      </c>
      <c r="AY22" s="12" t="s">
        <v>99</v>
      </c>
      <c r="AZ22" s="13">
        <v>42005</v>
      </c>
      <c r="BA22" s="13">
        <v>42005</v>
      </c>
      <c r="BB22" s="12" t="s">
        <v>461</v>
      </c>
      <c r="BC22" s="12" t="s">
        <v>76</v>
      </c>
      <c r="BD22" s="12" t="s">
        <v>77</v>
      </c>
      <c r="BE22" s="12" t="s">
        <v>236</v>
      </c>
      <c r="BF22" s="6">
        <v>0.625</v>
      </c>
      <c r="BG22" s="12" t="s">
        <v>226</v>
      </c>
      <c r="BH22" s="12" t="s">
        <v>83</v>
      </c>
    </row>
    <row r="23" spans="1:60" x14ac:dyDescent="0.25">
      <c r="A23" s="12" t="s">
        <v>59</v>
      </c>
      <c r="B23" s="12" t="s">
        <v>60</v>
      </c>
      <c r="C23" s="12" t="s">
        <v>61</v>
      </c>
      <c r="D23" s="12">
        <v>1234567</v>
      </c>
      <c r="E23" s="12"/>
      <c r="F23" s="12"/>
      <c r="G23" s="12" t="s">
        <v>237</v>
      </c>
      <c r="H23" s="12">
        <v>20161202</v>
      </c>
      <c r="I23" s="12" t="s">
        <v>62</v>
      </c>
      <c r="J23" s="12" t="s">
        <v>228</v>
      </c>
      <c r="K23" s="12">
        <v>20160408</v>
      </c>
      <c r="L23" s="12">
        <v>20160104</v>
      </c>
      <c r="M23" s="12">
        <v>3980</v>
      </c>
      <c r="N23" s="12" t="s">
        <v>64</v>
      </c>
      <c r="O23" s="12" t="s">
        <v>65</v>
      </c>
      <c r="P23" s="12" t="s">
        <v>65</v>
      </c>
      <c r="Q23" s="12" t="s">
        <v>66</v>
      </c>
      <c r="R23" s="12">
        <v>12345</v>
      </c>
      <c r="S23" s="12"/>
      <c r="T23" s="12" t="s">
        <v>75</v>
      </c>
      <c r="U23" s="12" t="s">
        <v>154</v>
      </c>
      <c r="V23" s="12">
        <v>20160407</v>
      </c>
      <c r="W23" s="12"/>
      <c r="X23" s="12" t="s">
        <v>462</v>
      </c>
      <c r="Y23" s="12">
        <v>12.3406</v>
      </c>
      <c r="Z23" s="12">
        <v>6000</v>
      </c>
      <c r="AA23" s="12" t="s">
        <v>67</v>
      </c>
      <c r="AB23" s="6">
        <v>0.52465277777777775</v>
      </c>
      <c r="AC23" s="12" t="s">
        <v>68</v>
      </c>
      <c r="AD23" s="12">
        <v>10540</v>
      </c>
      <c r="AE23" s="12">
        <v>1000016</v>
      </c>
      <c r="AF23" s="12" t="s">
        <v>128</v>
      </c>
      <c r="AG23" s="12">
        <v>12.3406</v>
      </c>
      <c r="AH23" s="12"/>
      <c r="AI23" s="12">
        <v>6000</v>
      </c>
      <c r="AJ23" s="12" t="s">
        <v>70</v>
      </c>
      <c r="AK23" s="12" t="s">
        <v>450</v>
      </c>
      <c r="AL23" s="12">
        <v>100</v>
      </c>
      <c r="AM23" s="12" t="s">
        <v>82</v>
      </c>
      <c r="AN23" s="12" t="s">
        <v>71</v>
      </c>
      <c r="AO23" s="12">
        <v>0</v>
      </c>
      <c r="AP23" s="12"/>
      <c r="AQ23" s="12">
        <v>0</v>
      </c>
      <c r="AR23" s="12">
        <v>0</v>
      </c>
      <c r="AS23" s="12" t="s">
        <v>84</v>
      </c>
      <c r="AT23" s="12" t="s">
        <v>261</v>
      </c>
      <c r="AU23" s="12" t="s">
        <v>72</v>
      </c>
      <c r="AV23" s="12" t="s">
        <v>73</v>
      </c>
      <c r="AW23" s="12" t="s">
        <v>74</v>
      </c>
      <c r="AX23" s="12">
        <v>1</v>
      </c>
      <c r="AY23" s="12" t="s">
        <v>99</v>
      </c>
      <c r="AZ23" s="13">
        <v>42005</v>
      </c>
      <c r="BA23" s="13">
        <v>42005</v>
      </c>
      <c r="BB23" s="12" t="s">
        <v>463</v>
      </c>
      <c r="BC23" s="12" t="s">
        <v>76</v>
      </c>
      <c r="BD23" s="12" t="s">
        <v>77</v>
      </c>
      <c r="BE23" s="12" t="s">
        <v>238</v>
      </c>
      <c r="BF23" s="6">
        <v>0.625</v>
      </c>
      <c r="BG23" s="12" t="s">
        <v>226</v>
      </c>
      <c r="BH23" s="12" t="s">
        <v>83</v>
      </c>
    </row>
    <row r="24" spans="1:60" x14ac:dyDescent="0.25">
      <c r="A24" s="12" t="s">
        <v>59</v>
      </c>
      <c r="B24" s="12" t="s">
        <v>60</v>
      </c>
      <c r="C24" s="12" t="s">
        <v>61</v>
      </c>
      <c r="D24" s="12">
        <v>1234567</v>
      </c>
      <c r="E24" s="12"/>
      <c r="F24" s="12"/>
      <c r="G24" s="12" t="s">
        <v>239</v>
      </c>
      <c r="H24" s="12">
        <v>20161202</v>
      </c>
      <c r="I24" s="12" t="s">
        <v>62</v>
      </c>
      <c r="J24" s="12" t="s">
        <v>223</v>
      </c>
      <c r="K24" s="12">
        <v>20160408</v>
      </c>
      <c r="L24" s="12">
        <v>20160104</v>
      </c>
      <c r="M24" s="12">
        <v>3980</v>
      </c>
      <c r="N24" s="12" t="s">
        <v>64</v>
      </c>
      <c r="O24" s="12" t="s">
        <v>65</v>
      </c>
      <c r="P24" s="12" t="s">
        <v>65</v>
      </c>
      <c r="Q24" s="12" t="s">
        <v>66</v>
      </c>
      <c r="R24" s="12">
        <v>12345</v>
      </c>
      <c r="S24" s="12"/>
      <c r="T24" s="12" t="s">
        <v>75</v>
      </c>
      <c r="U24" s="12" t="s">
        <v>154</v>
      </c>
      <c r="V24" s="12">
        <v>20160407</v>
      </c>
      <c r="W24" s="12"/>
      <c r="X24" s="12" t="s">
        <v>464</v>
      </c>
      <c r="Y24" s="12">
        <v>12.3407</v>
      </c>
      <c r="Z24" s="12">
        <v>7000</v>
      </c>
      <c r="AA24" s="12" t="s">
        <v>67</v>
      </c>
      <c r="AB24" s="6">
        <v>0.52465277777777775</v>
      </c>
      <c r="AC24" s="12" t="s">
        <v>68</v>
      </c>
      <c r="AD24" s="12">
        <v>10540</v>
      </c>
      <c r="AE24" s="12">
        <v>1000016</v>
      </c>
      <c r="AF24" s="12" t="s">
        <v>128</v>
      </c>
      <c r="AG24" s="12">
        <v>12.3407</v>
      </c>
      <c r="AH24" s="12"/>
      <c r="AI24" s="12">
        <v>7000</v>
      </c>
      <c r="AJ24" s="12" t="s">
        <v>70</v>
      </c>
      <c r="AK24" s="12" t="s">
        <v>450</v>
      </c>
      <c r="AL24" s="12">
        <v>100</v>
      </c>
      <c r="AM24" s="12" t="s">
        <v>82</v>
      </c>
      <c r="AN24" s="12" t="s">
        <v>71</v>
      </c>
      <c r="AO24" s="12">
        <v>0</v>
      </c>
      <c r="AP24" s="12"/>
      <c r="AQ24" s="12">
        <v>0</v>
      </c>
      <c r="AR24" s="12">
        <v>0</v>
      </c>
      <c r="AS24" s="12" t="s">
        <v>84</v>
      </c>
      <c r="AT24" s="12" t="s">
        <v>261</v>
      </c>
      <c r="AU24" s="12" t="s">
        <v>72</v>
      </c>
      <c r="AV24" s="12" t="s">
        <v>73</v>
      </c>
      <c r="AW24" s="12" t="s">
        <v>74</v>
      </c>
      <c r="AX24" s="12">
        <v>1</v>
      </c>
      <c r="AY24" s="12" t="s">
        <v>99</v>
      </c>
      <c r="AZ24" s="13">
        <v>42005</v>
      </c>
      <c r="BA24" s="13">
        <v>42005</v>
      </c>
      <c r="BB24" s="12" t="s">
        <v>465</v>
      </c>
      <c r="BC24" s="12" t="s">
        <v>76</v>
      </c>
      <c r="BD24" s="12" t="s">
        <v>77</v>
      </c>
      <c r="BE24" s="12" t="s">
        <v>240</v>
      </c>
      <c r="BF24" s="6">
        <v>0.625</v>
      </c>
      <c r="BG24" s="12" t="s">
        <v>226</v>
      </c>
      <c r="BH24" s="12" t="s">
        <v>83</v>
      </c>
    </row>
    <row r="25" spans="1:60" x14ac:dyDescent="0.25">
      <c r="A25" s="12" t="s">
        <v>59</v>
      </c>
      <c r="B25" s="12" t="s">
        <v>60</v>
      </c>
      <c r="C25" s="12" t="s">
        <v>61</v>
      </c>
      <c r="D25" s="12">
        <v>1234567</v>
      </c>
      <c r="E25" s="12"/>
      <c r="F25" s="12"/>
      <c r="G25" s="12" t="s">
        <v>241</v>
      </c>
      <c r="H25" s="12">
        <v>20161202</v>
      </c>
      <c r="I25" s="12" t="s">
        <v>62</v>
      </c>
      <c r="J25" s="12" t="s">
        <v>228</v>
      </c>
      <c r="K25" s="12">
        <v>20160408</v>
      </c>
      <c r="L25" s="12">
        <v>20160104</v>
      </c>
      <c r="M25" s="12">
        <v>3980</v>
      </c>
      <c r="N25" s="12" t="s">
        <v>64</v>
      </c>
      <c r="O25" s="12" t="s">
        <v>65</v>
      </c>
      <c r="P25" s="12" t="s">
        <v>65</v>
      </c>
      <c r="Q25" s="12" t="s">
        <v>66</v>
      </c>
      <c r="R25" s="12">
        <v>12345</v>
      </c>
      <c r="S25" s="12"/>
      <c r="T25" s="12" t="s">
        <v>75</v>
      </c>
      <c r="U25" s="12" t="s">
        <v>154</v>
      </c>
      <c r="V25" s="12">
        <v>20160407</v>
      </c>
      <c r="W25" s="12"/>
      <c r="X25" s="12" t="s">
        <v>466</v>
      </c>
      <c r="Y25" s="12">
        <v>12.3408</v>
      </c>
      <c r="Z25" s="12">
        <v>8000</v>
      </c>
      <c r="AA25" s="12" t="s">
        <v>67</v>
      </c>
      <c r="AB25" s="6">
        <v>0.52465277777777775</v>
      </c>
      <c r="AC25" s="12" t="s">
        <v>68</v>
      </c>
      <c r="AD25" s="12">
        <v>10540</v>
      </c>
      <c r="AE25" s="12">
        <v>1000016</v>
      </c>
      <c r="AF25" s="12" t="s">
        <v>128</v>
      </c>
      <c r="AG25" s="12">
        <v>12.3408</v>
      </c>
      <c r="AH25" s="12"/>
      <c r="AI25" s="12">
        <v>8000</v>
      </c>
      <c r="AJ25" s="12" t="s">
        <v>70</v>
      </c>
      <c r="AK25" s="12" t="s">
        <v>450</v>
      </c>
      <c r="AL25" s="12">
        <v>100</v>
      </c>
      <c r="AM25" s="12" t="s">
        <v>82</v>
      </c>
      <c r="AN25" s="12" t="s">
        <v>71</v>
      </c>
      <c r="AO25" s="12">
        <v>0</v>
      </c>
      <c r="AP25" s="12"/>
      <c r="AQ25" s="12">
        <v>0</v>
      </c>
      <c r="AR25" s="12">
        <v>0</v>
      </c>
      <c r="AS25" s="12" t="s">
        <v>84</v>
      </c>
      <c r="AT25" s="12" t="s">
        <v>261</v>
      </c>
      <c r="AU25" s="12" t="s">
        <v>72</v>
      </c>
      <c r="AV25" s="12" t="s">
        <v>73</v>
      </c>
      <c r="AW25" s="12" t="s">
        <v>74</v>
      </c>
      <c r="AX25" s="12">
        <v>1</v>
      </c>
      <c r="AY25" s="12" t="s">
        <v>99</v>
      </c>
      <c r="AZ25" s="13">
        <v>42005</v>
      </c>
      <c r="BA25" s="13">
        <v>42005</v>
      </c>
      <c r="BB25" s="12" t="s">
        <v>467</v>
      </c>
      <c r="BC25" s="12" t="s">
        <v>76</v>
      </c>
      <c r="BD25" s="12" t="s">
        <v>77</v>
      </c>
      <c r="BE25" s="12" t="s">
        <v>240</v>
      </c>
      <c r="BF25" s="6">
        <v>0.625</v>
      </c>
      <c r="BG25" s="12" t="s">
        <v>226</v>
      </c>
      <c r="BH25" s="12" t="s">
        <v>83</v>
      </c>
    </row>
    <row r="26" spans="1:60" x14ac:dyDescent="0.25">
      <c r="A26" s="12" t="s">
        <v>59</v>
      </c>
      <c r="B26" s="12" t="s">
        <v>60</v>
      </c>
      <c r="C26" s="12" t="s">
        <v>61</v>
      </c>
      <c r="D26" s="12">
        <v>1234567</v>
      </c>
      <c r="E26" s="12"/>
      <c r="F26" s="12"/>
      <c r="G26" s="12" t="s">
        <v>242</v>
      </c>
      <c r="H26" s="12">
        <v>20161202</v>
      </c>
      <c r="I26" s="12" t="s">
        <v>62</v>
      </c>
      <c r="J26" s="12" t="s">
        <v>223</v>
      </c>
      <c r="K26" s="12">
        <v>20160408</v>
      </c>
      <c r="L26" s="12">
        <v>20160104</v>
      </c>
      <c r="M26" s="12">
        <v>3980</v>
      </c>
      <c r="N26" s="12" t="s">
        <v>64</v>
      </c>
      <c r="O26" s="12" t="s">
        <v>65</v>
      </c>
      <c r="P26" s="12" t="s">
        <v>65</v>
      </c>
      <c r="Q26" s="12" t="s">
        <v>66</v>
      </c>
      <c r="R26" s="12">
        <v>12345</v>
      </c>
      <c r="S26" s="12"/>
      <c r="T26" s="12" t="s">
        <v>75</v>
      </c>
      <c r="U26" s="12" t="s">
        <v>154</v>
      </c>
      <c r="V26" s="12">
        <v>20160407</v>
      </c>
      <c r="W26" s="12"/>
      <c r="X26" s="12" t="s">
        <v>468</v>
      </c>
      <c r="Y26" s="12">
        <v>12.3409</v>
      </c>
      <c r="Z26" s="12">
        <v>9000</v>
      </c>
      <c r="AA26" s="12" t="s">
        <v>67</v>
      </c>
      <c r="AB26" s="6">
        <v>0.52465277777777775</v>
      </c>
      <c r="AC26" s="12" t="s">
        <v>68</v>
      </c>
      <c r="AD26" s="12">
        <v>10540</v>
      </c>
      <c r="AE26" s="12">
        <v>1000016</v>
      </c>
      <c r="AF26" s="12" t="s">
        <v>128</v>
      </c>
      <c r="AG26" s="12">
        <v>12.3409</v>
      </c>
      <c r="AH26" s="12"/>
      <c r="AI26" s="12">
        <v>9000</v>
      </c>
      <c r="AJ26" s="12" t="s">
        <v>70</v>
      </c>
      <c r="AK26" s="12" t="s">
        <v>450</v>
      </c>
      <c r="AL26" s="12">
        <v>100</v>
      </c>
      <c r="AM26" s="12" t="s">
        <v>82</v>
      </c>
      <c r="AN26" s="12" t="s">
        <v>71</v>
      </c>
      <c r="AO26" s="12">
        <v>0</v>
      </c>
      <c r="AP26" s="12"/>
      <c r="AQ26" s="12">
        <v>0</v>
      </c>
      <c r="AR26" s="12">
        <v>0</v>
      </c>
      <c r="AS26" s="12" t="s">
        <v>84</v>
      </c>
      <c r="AT26" s="12" t="s">
        <v>261</v>
      </c>
      <c r="AU26" s="12" t="s">
        <v>72</v>
      </c>
      <c r="AV26" s="12" t="s">
        <v>73</v>
      </c>
      <c r="AW26" s="12" t="s">
        <v>74</v>
      </c>
      <c r="AX26" s="12">
        <v>1</v>
      </c>
      <c r="AY26" s="12" t="s">
        <v>99</v>
      </c>
      <c r="AZ26" s="13">
        <v>42005</v>
      </c>
      <c r="BA26" s="13">
        <v>42005</v>
      </c>
      <c r="BB26" s="12" t="s">
        <v>469</v>
      </c>
      <c r="BC26" s="12" t="s">
        <v>76</v>
      </c>
      <c r="BD26" s="12" t="s">
        <v>77</v>
      </c>
      <c r="BE26" s="12" t="s">
        <v>243</v>
      </c>
      <c r="BF26" s="6">
        <v>0.625</v>
      </c>
      <c r="BG26" s="12" t="s">
        <v>226</v>
      </c>
      <c r="BH26" s="12" t="s">
        <v>83</v>
      </c>
    </row>
    <row r="27" spans="1:60" x14ac:dyDescent="0.25">
      <c r="A27" s="12" t="s">
        <v>59</v>
      </c>
      <c r="B27" s="12" t="s">
        <v>60</v>
      </c>
      <c r="C27" s="12" t="s">
        <v>61</v>
      </c>
      <c r="D27" s="12">
        <v>1234567</v>
      </c>
      <c r="E27" s="12"/>
      <c r="F27" s="12"/>
      <c r="G27" s="12" t="s">
        <v>244</v>
      </c>
      <c r="H27" s="12">
        <v>20161202</v>
      </c>
      <c r="I27" s="12" t="s">
        <v>62</v>
      </c>
      <c r="J27" s="12" t="s">
        <v>228</v>
      </c>
      <c r="K27" s="12">
        <v>20160408</v>
      </c>
      <c r="L27" s="12">
        <v>20160104</v>
      </c>
      <c r="M27" s="12">
        <v>3980</v>
      </c>
      <c r="N27" s="12" t="s">
        <v>64</v>
      </c>
      <c r="O27" s="12" t="s">
        <v>65</v>
      </c>
      <c r="P27" s="12" t="s">
        <v>65</v>
      </c>
      <c r="Q27" s="12" t="s">
        <v>66</v>
      </c>
      <c r="R27" s="12">
        <v>12345</v>
      </c>
      <c r="S27" s="12"/>
      <c r="T27" s="12" t="s">
        <v>75</v>
      </c>
      <c r="U27" s="12" t="s">
        <v>154</v>
      </c>
      <c r="V27" s="12">
        <v>20160407</v>
      </c>
      <c r="W27" s="12"/>
      <c r="X27" s="12" t="s">
        <v>470</v>
      </c>
      <c r="Y27" s="12">
        <v>12.340999999999999</v>
      </c>
      <c r="Z27" s="12">
        <v>10000</v>
      </c>
      <c r="AA27" s="12" t="s">
        <v>67</v>
      </c>
      <c r="AB27" s="6">
        <v>0.52465277777777775</v>
      </c>
      <c r="AC27" s="12" t="s">
        <v>68</v>
      </c>
      <c r="AD27" s="12">
        <v>10540</v>
      </c>
      <c r="AE27" s="12">
        <v>1000016</v>
      </c>
      <c r="AF27" s="12" t="s">
        <v>128</v>
      </c>
      <c r="AG27" s="12">
        <v>12.340999999999999</v>
      </c>
      <c r="AH27" s="12"/>
      <c r="AI27" s="12">
        <v>10000</v>
      </c>
      <c r="AJ27" s="12" t="s">
        <v>70</v>
      </c>
      <c r="AK27" s="12" t="s">
        <v>450</v>
      </c>
      <c r="AL27" s="12">
        <v>100</v>
      </c>
      <c r="AM27" s="12" t="s">
        <v>82</v>
      </c>
      <c r="AN27" s="12" t="s">
        <v>71</v>
      </c>
      <c r="AO27" s="12">
        <v>0</v>
      </c>
      <c r="AP27" s="12"/>
      <c r="AQ27" s="12">
        <v>0</v>
      </c>
      <c r="AR27" s="12">
        <v>0</v>
      </c>
      <c r="AS27" s="12" t="s">
        <v>84</v>
      </c>
      <c r="AT27" s="12" t="s">
        <v>261</v>
      </c>
      <c r="AU27" s="12" t="s">
        <v>72</v>
      </c>
      <c r="AV27" s="12" t="s">
        <v>73</v>
      </c>
      <c r="AW27" s="12" t="s">
        <v>74</v>
      </c>
      <c r="AX27" s="12">
        <v>1</v>
      </c>
      <c r="AY27" s="12" t="s">
        <v>99</v>
      </c>
      <c r="AZ27" s="13">
        <v>42005</v>
      </c>
      <c r="BA27" s="13">
        <v>42005</v>
      </c>
      <c r="BB27" s="12" t="s">
        <v>471</v>
      </c>
      <c r="BC27" s="12" t="s">
        <v>76</v>
      </c>
      <c r="BD27" s="12" t="s">
        <v>77</v>
      </c>
      <c r="BE27" s="12" t="s">
        <v>245</v>
      </c>
      <c r="BF27" s="6">
        <v>0.625</v>
      </c>
      <c r="BG27" s="12" t="s">
        <v>226</v>
      </c>
      <c r="BH27" s="12" t="s">
        <v>83</v>
      </c>
    </row>
    <row r="28" spans="1:60" x14ac:dyDescent="0.25">
      <c r="A28" s="12" t="s">
        <v>59</v>
      </c>
      <c r="B28" s="12" t="s">
        <v>60</v>
      </c>
      <c r="C28" s="12" t="s">
        <v>61</v>
      </c>
      <c r="D28" s="12">
        <v>1234567</v>
      </c>
      <c r="E28" s="12"/>
      <c r="F28" s="12"/>
      <c r="G28" s="12" t="s">
        <v>246</v>
      </c>
      <c r="H28" s="12">
        <v>20161202</v>
      </c>
      <c r="I28" s="12" t="s">
        <v>62</v>
      </c>
      <c r="J28" s="12" t="s">
        <v>223</v>
      </c>
      <c r="K28" s="12">
        <v>20160408</v>
      </c>
      <c r="L28" s="12">
        <v>20160104</v>
      </c>
      <c r="M28" s="12">
        <v>3980</v>
      </c>
      <c r="N28" s="12" t="s">
        <v>64</v>
      </c>
      <c r="O28" s="12" t="s">
        <v>65</v>
      </c>
      <c r="P28" s="12" t="s">
        <v>65</v>
      </c>
      <c r="Q28" s="12" t="s">
        <v>66</v>
      </c>
      <c r="R28" s="12">
        <v>12345</v>
      </c>
      <c r="S28" s="12"/>
      <c r="T28" s="12" t="s">
        <v>75</v>
      </c>
      <c r="U28" s="12" t="s">
        <v>154</v>
      </c>
      <c r="V28" s="12">
        <v>20160407</v>
      </c>
      <c r="W28" s="12"/>
      <c r="X28" s="12" t="s">
        <v>472</v>
      </c>
      <c r="Y28" s="12">
        <v>12.341200000000001</v>
      </c>
      <c r="Z28" s="12">
        <v>11000</v>
      </c>
      <c r="AA28" s="12" t="s">
        <v>67</v>
      </c>
      <c r="AB28" s="6">
        <v>0.52465277777777775</v>
      </c>
      <c r="AC28" s="12" t="s">
        <v>68</v>
      </c>
      <c r="AD28" s="12">
        <v>10540</v>
      </c>
      <c r="AE28" s="12">
        <v>1000016</v>
      </c>
      <c r="AF28" s="12" t="s">
        <v>128</v>
      </c>
      <c r="AG28" s="12">
        <v>12.341200000000001</v>
      </c>
      <c r="AH28" s="12"/>
      <c r="AI28" s="12">
        <v>11000</v>
      </c>
      <c r="AJ28" s="12" t="s">
        <v>70</v>
      </c>
      <c r="AK28" s="12" t="s">
        <v>450</v>
      </c>
      <c r="AL28" s="12">
        <v>100</v>
      </c>
      <c r="AM28" s="12" t="s">
        <v>69</v>
      </c>
      <c r="AN28" s="12" t="s">
        <v>71</v>
      </c>
      <c r="AO28" s="12">
        <v>0</v>
      </c>
      <c r="AP28" s="12"/>
      <c r="AQ28" s="12">
        <v>0</v>
      </c>
      <c r="AR28" s="12">
        <v>0</v>
      </c>
      <c r="AS28" s="12" t="s">
        <v>84</v>
      </c>
      <c r="AT28" s="12" t="s">
        <v>261</v>
      </c>
      <c r="AU28" s="12" t="s">
        <v>72</v>
      </c>
      <c r="AV28" s="12" t="s">
        <v>73</v>
      </c>
      <c r="AW28" s="12" t="s">
        <v>74</v>
      </c>
      <c r="AX28" s="12">
        <v>1</v>
      </c>
      <c r="AY28" s="12" t="s">
        <v>99</v>
      </c>
      <c r="AZ28" s="13">
        <v>42005</v>
      </c>
      <c r="BA28" s="13">
        <v>42005</v>
      </c>
      <c r="BB28" s="12" t="s">
        <v>473</v>
      </c>
      <c r="BC28" s="12" t="s">
        <v>76</v>
      </c>
      <c r="BD28" s="12" t="s">
        <v>77</v>
      </c>
      <c r="BE28" s="12" t="s">
        <v>247</v>
      </c>
      <c r="BF28" s="6">
        <v>0.625</v>
      </c>
      <c r="BG28" s="12" t="s">
        <v>226</v>
      </c>
      <c r="BH28" s="12" t="s">
        <v>83</v>
      </c>
    </row>
    <row r="29" spans="1:60" x14ac:dyDescent="0.25">
      <c r="A29" s="12" t="s">
        <v>59</v>
      </c>
      <c r="B29" s="12" t="s">
        <v>60</v>
      </c>
      <c r="C29" s="12" t="s">
        <v>61</v>
      </c>
      <c r="D29" s="12">
        <v>1234567</v>
      </c>
      <c r="E29" s="12"/>
      <c r="F29" s="12"/>
      <c r="G29" s="12" t="s">
        <v>248</v>
      </c>
      <c r="H29" s="12">
        <v>20161202</v>
      </c>
      <c r="I29" s="12" t="s">
        <v>62</v>
      </c>
      <c r="J29" s="12" t="s">
        <v>228</v>
      </c>
      <c r="K29" s="12">
        <v>20160408</v>
      </c>
      <c r="L29" s="12">
        <v>20160104</v>
      </c>
      <c r="M29" s="12">
        <v>3980</v>
      </c>
      <c r="N29" s="12" t="s">
        <v>64</v>
      </c>
      <c r="O29" s="12" t="s">
        <v>65</v>
      </c>
      <c r="P29" s="12" t="s">
        <v>65</v>
      </c>
      <c r="Q29" s="12" t="s">
        <v>66</v>
      </c>
      <c r="R29" s="12">
        <v>12345</v>
      </c>
      <c r="S29" s="12"/>
      <c r="T29" s="12" t="s">
        <v>75</v>
      </c>
      <c r="U29" s="12" t="s">
        <v>154</v>
      </c>
      <c r="V29" s="12">
        <v>20160407</v>
      </c>
      <c r="W29" s="12"/>
      <c r="X29" s="12" t="s">
        <v>474</v>
      </c>
      <c r="Y29" s="12">
        <v>12.341200000000001</v>
      </c>
      <c r="Z29" s="12">
        <v>12000</v>
      </c>
      <c r="AA29" s="12" t="s">
        <v>67</v>
      </c>
      <c r="AB29" s="6">
        <v>0.52465277777777775</v>
      </c>
      <c r="AC29" s="12" t="s">
        <v>68</v>
      </c>
      <c r="AD29" s="12">
        <v>10540</v>
      </c>
      <c r="AE29" s="12">
        <v>1000016</v>
      </c>
      <c r="AF29" s="12" t="s">
        <v>128</v>
      </c>
      <c r="AG29" s="12">
        <v>12.341200000000001</v>
      </c>
      <c r="AH29" s="12"/>
      <c r="AI29" s="12">
        <v>12000</v>
      </c>
      <c r="AJ29" s="12" t="s">
        <v>70</v>
      </c>
      <c r="AK29" s="12" t="s">
        <v>450</v>
      </c>
      <c r="AL29" s="12">
        <v>100</v>
      </c>
      <c r="AM29" s="12" t="s">
        <v>69</v>
      </c>
      <c r="AN29" s="12" t="s">
        <v>71</v>
      </c>
      <c r="AO29" s="12">
        <v>0</v>
      </c>
      <c r="AP29" s="12"/>
      <c r="AQ29" s="12">
        <v>0</v>
      </c>
      <c r="AR29" s="12">
        <v>0</v>
      </c>
      <c r="AS29" s="12" t="s">
        <v>84</v>
      </c>
      <c r="AT29" s="12" t="s">
        <v>261</v>
      </c>
      <c r="AU29" s="12" t="s">
        <v>72</v>
      </c>
      <c r="AV29" s="12" t="s">
        <v>73</v>
      </c>
      <c r="AW29" s="12" t="s">
        <v>74</v>
      </c>
      <c r="AX29" s="12">
        <v>1</v>
      </c>
      <c r="AY29" s="12" t="s">
        <v>99</v>
      </c>
      <c r="AZ29" s="13">
        <v>42005</v>
      </c>
      <c r="BA29" s="13">
        <v>42005</v>
      </c>
      <c r="BB29" s="12" t="s">
        <v>475</v>
      </c>
      <c r="BC29" s="12" t="s">
        <v>76</v>
      </c>
      <c r="BD29" s="12" t="s">
        <v>77</v>
      </c>
      <c r="BE29" s="12" t="s">
        <v>249</v>
      </c>
      <c r="BF29" s="6">
        <v>0.625</v>
      </c>
      <c r="BG29" s="12" t="s">
        <v>226</v>
      </c>
      <c r="BH29" s="12" t="s">
        <v>83</v>
      </c>
    </row>
    <row r="30" spans="1:60" x14ac:dyDescent="0.25">
      <c r="A30" s="12" t="s">
        <v>59</v>
      </c>
      <c r="B30" s="12" t="s">
        <v>60</v>
      </c>
      <c r="C30" s="12" t="s">
        <v>61</v>
      </c>
      <c r="D30" s="12">
        <v>1234567</v>
      </c>
      <c r="E30" s="12"/>
      <c r="F30" s="12"/>
      <c r="G30" s="12" t="s">
        <v>250</v>
      </c>
      <c r="H30" s="12">
        <v>20161202</v>
      </c>
      <c r="I30" s="12" t="s">
        <v>62</v>
      </c>
      <c r="J30" s="12" t="s">
        <v>223</v>
      </c>
      <c r="K30" s="12">
        <v>20160408</v>
      </c>
      <c r="L30" s="12">
        <v>20160104</v>
      </c>
      <c r="M30" s="12">
        <v>3980</v>
      </c>
      <c r="N30" s="12" t="s">
        <v>64</v>
      </c>
      <c r="O30" s="12" t="s">
        <v>65</v>
      </c>
      <c r="P30" s="12" t="s">
        <v>65</v>
      </c>
      <c r="Q30" s="12" t="s">
        <v>66</v>
      </c>
      <c r="R30" s="12">
        <v>12345</v>
      </c>
      <c r="S30" s="12"/>
      <c r="T30" s="12" t="s">
        <v>75</v>
      </c>
      <c r="U30" s="12" t="s">
        <v>154</v>
      </c>
      <c r="V30" s="12">
        <v>20160407</v>
      </c>
      <c r="W30" s="12"/>
      <c r="X30" s="12" t="s">
        <v>476</v>
      </c>
      <c r="Y30" s="12">
        <v>12.341100000000001</v>
      </c>
      <c r="Z30" s="12">
        <v>15000</v>
      </c>
      <c r="AA30" s="12" t="s">
        <v>67</v>
      </c>
      <c r="AB30" s="6">
        <v>0.52465277777777775</v>
      </c>
      <c r="AC30" s="12" t="s">
        <v>68</v>
      </c>
      <c r="AD30" s="12">
        <v>10540</v>
      </c>
      <c r="AE30" s="12">
        <v>1000016</v>
      </c>
      <c r="AF30" s="12" t="s">
        <v>128</v>
      </c>
      <c r="AG30" s="12">
        <v>12.341100000000001</v>
      </c>
      <c r="AH30" s="12"/>
      <c r="AI30" s="12">
        <v>15000</v>
      </c>
      <c r="AJ30" s="12" t="s">
        <v>70</v>
      </c>
      <c r="AK30" s="12" t="s">
        <v>450</v>
      </c>
      <c r="AL30" s="12">
        <v>100</v>
      </c>
      <c r="AM30" s="12" t="s">
        <v>69</v>
      </c>
      <c r="AN30" s="12" t="s">
        <v>71</v>
      </c>
      <c r="AO30" s="12">
        <v>0</v>
      </c>
      <c r="AP30" s="12"/>
      <c r="AQ30" s="12">
        <v>0</v>
      </c>
      <c r="AR30" s="12">
        <v>0</v>
      </c>
      <c r="AS30" s="12" t="s">
        <v>84</v>
      </c>
      <c r="AT30" s="12" t="s">
        <v>261</v>
      </c>
      <c r="AU30" s="12" t="s">
        <v>72</v>
      </c>
      <c r="AV30" s="12" t="s">
        <v>73</v>
      </c>
      <c r="AW30" s="12" t="s">
        <v>74</v>
      </c>
      <c r="AX30" s="12">
        <v>1</v>
      </c>
      <c r="AY30" s="12" t="s">
        <v>99</v>
      </c>
      <c r="AZ30" s="13">
        <v>42005</v>
      </c>
      <c r="BA30" s="13">
        <v>42005</v>
      </c>
      <c r="BB30" s="12" t="s">
        <v>477</v>
      </c>
      <c r="BC30" s="12" t="s">
        <v>76</v>
      </c>
      <c r="BD30" s="12" t="s">
        <v>77</v>
      </c>
      <c r="BE30" s="12" t="s">
        <v>251</v>
      </c>
      <c r="BF30" s="6">
        <v>0.625</v>
      </c>
      <c r="BG30" s="12" t="s">
        <v>226</v>
      </c>
      <c r="BH30" s="12" t="s">
        <v>83</v>
      </c>
    </row>
    <row r="31" spans="1:60" x14ac:dyDescent="0.25">
      <c r="A31" s="12" t="s">
        <v>59</v>
      </c>
      <c r="B31" s="12" t="s">
        <v>60</v>
      </c>
      <c r="C31" s="12" t="s">
        <v>61</v>
      </c>
      <c r="D31" s="12">
        <v>1234567</v>
      </c>
      <c r="E31" s="12"/>
      <c r="F31" s="12"/>
      <c r="G31" s="12" t="s">
        <v>252</v>
      </c>
      <c r="H31" s="12">
        <v>20161202</v>
      </c>
      <c r="I31" s="12" t="s">
        <v>62</v>
      </c>
      <c r="J31" s="12" t="s">
        <v>228</v>
      </c>
      <c r="K31" s="12">
        <v>20160408</v>
      </c>
      <c r="L31" s="12">
        <v>20160104</v>
      </c>
      <c r="M31" s="12">
        <v>3980</v>
      </c>
      <c r="N31" s="12" t="s">
        <v>64</v>
      </c>
      <c r="O31" s="12" t="s">
        <v>65</v>
      </c>
      <c r="P31" s="12" t="s">
        <v>65</v>
      </c>
      <c r="Q31" s="12" t="s">
        <v>66</v>
      </c>
      <c r="R31" s="12">
        <v>12345</v>
      </c>
      <c r="S31" s="12"/>
      <c r="T31" s="12" t="s">
        <v>75</v>
      </c>
      <c r="U31" s="12" t="s">
        <v>154</v>
      </c>
      <c r="V31" s="12">
        <v>20160407</v>
      </c>
      <c r="W31" s="12"/>
      <c r="X31" s="12" t="s">
        <v>478</v>
      </c>
      <c r="Y31" s="12">
        <v>12.341100000000001</v>
      </c>
      <c r="Z31" s="12">
        <v>20000</v>
      </c>
      <c r="AA31" s="12" t="s">
        <v>67</v>
      </c>
      <c r="AB31" s="6">
        <v>0.52465277777777775</v>
      </c>
      <c r="AC31" s="12" t="s">
        <v>68</v>
      </c>
      <c r="AD31" s="12">
        <v>10540</v>
      </c>
      <c r="AE31" s="12">
        <v>1000016</v>
      </c>
      <c r="AF31" s="12" t="s">
        <v>128</v>
      </c>
      <c r="AG31" s="12">
        <v>12.341100000000001</v>
      </c>
      <c r="AH31" s="12"/>
      <c r="AI31" s="12">
        <v>20000</v>
      </c>
      <c r="AJ31" s="12" t="s">
        <v>70</v>
      </c>
      <c r="AK31" s="12" t="s">
        <v>450</v>
      </c>
      <c r="AL31" s="12">
        <v>100</v>
      </c>
      <c r="AM31" s="12" t="s">
        <v>69</v>
      </c>
      <c r="AN31" s="12" t="s">
        <v>71</v>
      </c>
      <c r="AO31" s="12">
        <v>0</v>
      </c>
      <c r="AP31" s="12"/>
      <c r="AQ31" s="12">
        <v>0</v>
      </c>
      <c r="AR31" s="12">
        <v>0</v>
      </c>
      <c r="AS31" s="12" t="s">
        <v>84</v>
      </c>
      <c r="AT31" s="12" t="s">
        <v>261</v>
      </c>
      <c r="AU31" s="12" t="s">
        <v>72</v>
      </c>
      <c r="AV31" s="12" t="s">
        <v>73</v>
      </c>
      <c r="AW31" s="12" t="s">
        <v>74</v>
      </c>
      <c r="AX31" s="12">
        <v>1</v>
      </c>
      <c r="AY31" s="12" t="s">
        <v>99</v>
      </c>
      <c r="AZ31" s="13">
        <v>42005</v>
      </c>
      <c r="BA31" s="13">
        <v>42005</v>
      </c>
      <c r="BB31" s="12" t="s">
        <v>479</v>
      </c>
      <c r="BC31" s="12" t="s">
        <v>76</v>
      </c>
      <c r="BD31" s="12" t="s">
        <v>77</v>
      </c>
      <c r="BE31" s="12" t="s">
        <v>253</v>
      </c>
      <c r="BF31" s="6">
        <v>0.625</v>
      </c>
      <c r="BG31" s="12" t="s">
        <v>226</v>
      </c>
      <c r="BH31" s="12" t="s">
        <v>83</v>
      </c>
    </row>
    <row r="32" spans="1:60" x14ac:dyDescent="0.25">
      <c r="AB32" s="1"/>
      <c r="AY32" s="2"/>
      <c r="BF32" s="1"/>
    </row>
    <row r="33" spans="28:58" x14ac:dyDescent="0.25">
      <c r="AB33" s="1"/>
      <c r="AY33" s="2"/>
      <c r="BF33" s="1"/>
    </row>
    <row r="34" spans="28:58" x14ac:dyDescent="0.25">
      <c r="AB34" s="1"/>
      <c r="AY34" s="2"/>
      <c r="BF34" s="1"/>
    </row>
    <row r="35" spans="28:58" x14ac:dyDescent="0.25">
      <c r="AB35" s="1"/>
      <c r="AY35" s="2"/>
      <c r="BF35" s="1"/>
    </row>
    <row r="36" spans="28:58" x14ac:dyDescent="0.25">
      <c r="AB36" s="1"/>
      <c r="AY36" s="2"/>
      <c r="BF36" s="1"/>
    </row>
    <row r="37" spans="28:58" x14ac:dyDescent="0.25">
      <c r="AB37" s="1"/>
      <c r="AY37" s="2"/>
      <c r="BF37" s="1"/>
    </row>
    <row r="38" spans="28:58" x14ac:dyDescent="0.25">
      <c r="AB38" s="1"/>
      <c r="AY38" s="2"/>
      <c r="BF38" s="1"/>
    </row>
    <row r="39" spans="28:58" x14ac:dyDescent="0.25">
      <c r="AB39" s="1"/>
      <c r="AY39" s="2"/>
      <c r="BF39" s="1"/>
    </row>
    <row r="40" spans="28:58" x14ac:dyDescent="0.25">
      <c r="AB40" s="1"/>
      <c r="AY40" s="2"/>
      <c r="BF40" s="1"/>
    </row>
    <row r="41" spans="28:58" x14ac:dyDescent="0.25">
      <c r="AB41" s="1"/>
      <c r="AY41" s="2"/>
      <c r="BF41" s="1"/>
    </row>
    <row r="42" spans="28:58" x14ac:dyDescent="0.25">
      <c r="AB42" s="1"/>
      <c r="AY42" s="2"/>
      <c r="BF42" s="1"/>
    </row>
    <row r="43" spans="28:58" x14ac:dyDescent="0.25">
      <c r="AB43" s="1"/>
      <c r="AY43" s="2"/>
      <c r="BF43" s="1"/>
    </row>
    <row r="44" spans="28:58" x14ac:dyDescent="0.25">
      <c r="AB44" s="1"/>
      <c r="AY44" s="2"/>
      <c r="BF44" s="1"/>
    </row>
    <row r="45" spans="28:58" x14ac:dyDescent="0.25">
      <c r="AB45" s="1"/>
      <c r="AY45" s="2"/>
      <c r="BF45" s="1"/>
    </row>
    <row r="46" spans="28:58" x14ac:dyDescent="0.25">
      <c r="AB46" s="1"/>
      <c r="AY46" s="2"/>
      <c r="BF46" s="1"/>
    </row>
    <row r="47" spans="28:58" x14ac:dyDescent="0.25">
      <c r="AB47" s="1"/>
      <c r="AY47" s="2"/>
      <c r="BF47" s="1"/>
    </row>
    <row r="48" spans="28:58" x14ac:dyDescent="0.25">
      <c r="AB48" s="1"/>
      <c r="AY48" s="2"/>
      <c r="BF48" s="1"/>
    </row>
    <row r="49" spans="28:58" x14ac:dyDescent="0.25">
      <c r="AB49" s="1"/>
      <c r="AY49" s="2"/>
      <c r="BF49" s="1"/>
    </row>
    <row r="50" spans="28:58" x14ac:dyDescent="0.25">
      <c r="AB50" s="1"/>
      <c r="AY50" s="2"/>
      <c r="BF50" s="1"/>
    </row>
    <row r="51" spans="28:58" x14ac:dyDescent="0.25">
      <c r="AB51" s="1"/>
      <c r="AY51" s="2"/>
      <c r="BF51" s="1"/>
    </row>
    <row r="52" spans="28:58" x14ac:dyDescent="0.25">
      <c r="AB52" s="1"/>
      <c r="AY52" s="2"/>
      <c r="BF52" s="1"/>
    </row>
    <row r="53" spans="28:58" x14ac:dyDescent="0.25">
      <c r="AB53" s="1"/>
      <c r="AY53" s="2"/>
      <c r="BF53" s="1"/>
    </row>
    <row r="54" spans="28:58" x14ac:dyDescent="0.25">
      <c r="AB54" s="1"/>
      <c r="AY54" s="2"/>
      <c r="BF54" s="1"/>
    </row>
    <row r="55" spans="28:58" x14ac:dyDescent="0.25">
      <c r="AB55" s="1"/>
      <c r="AY55" s="2"/>
      <c r="BF55" s="1"/>
    </row>
    <row r="56" spans="28:58" x14ac:dyDescent="0.25">
      <c r="AB56" s="1"/>
      <c r="AY56" s="2"/>
      <c r="BF56" s="1"/>
    </row>
    <row r="57" spans="28:58" x14ac:dyDescent="0.25">
      <c r="AB57" s="1"/>
      <c r="AY57" s="2"/>
      <c r="BF57" s="1"/>
    </row>
    <row r="58" spans="28:58" x14ac:dyDescent="0.25">
      <c r="AB58" s="1"/>
      <c r="AY58" s="2"/>
      <c r="BF58" s="1"/>
    </row>
    <row r="59" spans="28:58" x14ac:dyDescent="0.25">
      <c r="AB59" s="1"/>
      <c r="AY59" s="2"/>
      <c r="BF59" s="1"/>
    </row>
    <row r="60" spans="28:58" x14ac:dyDescent="0.25">
      <c r="AB60" s="1"/>
      <c r="AY60" s="2"/>
      <c r="BF60" s="1"/>
    </row>
    <row r="61" spans="28:58" x14ac:dyDescent="0.25">
      <c r="AB61" s="1"/>
      <c r="AY61" s="2"/>
      <c r="BF61" s="1"/>
    </row>
    <row r="62" spans="28:58" x14ac:dyDescent="0.25">
      <c r="AB62" s="1"/>
      <c r="AY62" s="2"/>
      <c r="BF62" s="1"/>
    </row>
    <row r="63" spans="28:58" x14ac:dyDescent="0.25">
      <c r="AB63" s="1"/>
      <c r="AY63" s="2"/>
      <c r="BF63" s="1"/>
    </row>
    <row r="64" spans="28:58" x14ac:dyDescent="0.25">
      <c r="AB64" s="1"/>
      <c r="AY64" s="2"/>
      <c r="BF64" s="1"/>
    </row>
    <row r="65" spans="28:58" x14ac:dyDescent="0.25">
      <c r="AB65" s="1"/>
      <c r="AY65" s="2"/>
      <c r="BF6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selection sqref="A1:O24"/>
    </sheetView>
  </sheetViews>
  <sheetFormatPr defaultColWidth="8.85546875" defaultRowHeight="15" x14ac:dyDescent="0.25"/>
  <cols>
    <col min="1" max="3" width="8.85546875" style="12"/>
    <col min="4" max="4" width="20.28515625" style="12" bestFit="1" customWidth="1"/>
    <col min="5" max="16384" width="8.85546875" style="12"/>
  </cols>
  <sheetData>
    <row r="1" spans="1:15" x14ac:dyDescent="0.25">
      <c r="A1" s="12" t="s">
        <v>155</v>
      </c>
      <c r="B1" s="12" t="s">
        <v>156</v>
      </c>
      <c r="C1" s="12" t="s">
        <v>157</v>
      </c>
      <c r="D1" s="12" t="s">
        <v>158</v>
      </c>
      <c r="E1" s="12" t="s">
        <v>159</v>
      </c>
      <c r="F1" s="12" t="s">
        <v>160</v>
      </c>
      <c r="G1" s="12" t="s">
        <v>161</v>
      </c>
      <c r="H1" s="12" t="s">
        <v>162</v>
      </c>
      <c r="I1" s="12" t="s">
        <v>163</v>
      </c>
      <c r="J1" s="12" t="s">
        <v>164</v>
      </c>
      <c r="K1" s="12" t="s">
        <v>165</v>
      </c>
      <c r="L1" s="12" t="s">
        <v>166</v>
      </c>
      <c r="M1" s="12" t="s">
        <v>167</v>
      </c>
      <c r="N1" s="12" t="s">
        <v>168</v>
      </c>
      <c r="O1" s="12" t="s">
        <v>169</v>
      </c>
    </row>
    <row r="2" spans="1:15" x14ac:dyDescent="0.25">
      <c r="A2" s="12" t="s">
        <v>208</v>
      </c>
      <c r="B2" s="12" t="s">
        <v>406</v>
      </c>
      <c r="C2" s="12" t="s">
        <v>170</v>
      </c>
      <c r="D2" s="12" t="s">
        <v>171</v>
      </c>
      <c r="E2" s="12">
        <v>3</v>
      </c>
      <c r="F2" s="12">
        <v>250</v>
      </c>
      <c r="G2" s="12" t="s">
        <v>172</v>
      </c>
      <c r="H2" s="12" t="s">
        <v>173</v>
      </c>
      <c r="I2" s="12">
        <v>4</v>
      </c>
      <c r="J2" s="12">
        <v>450</v>
      </c>
      <c r="K2" s="12">
        <v>0.5</v>
      </c>
      <c r="L2" s="12" t="s">
        <v>172</v>
      </c>
      <c r="M2" s="12" t="s">
        <v>174</v>
      </c>
      <c r="N2" s="12">
        <v>75</v>
      </c>
      <c r="O2" s="12">
        <v>9</v>
      </c>
    </row>
    <row r="3" spans="1:15" x14ac:dyDescent="0.25">
      <c r="A3" s="12" t="s">
        <v>209</v>
      </c>
      <c r="B3" s="12" t="s">
        <v>406</v>
      </c>
      <c r="C3" s="12" t="s">
        <v>170</v>
      </c>
      <c r="D3" s="12" t="s">
        <v>175</v>
      </c>
      <c r="E3" s="12">
        <v>3</v>
      </c>
      <c r="F3" s="12">
        <v>250</v>
      </c>
      <c r="G3" s="12" t="s">
        <v>172</v>
      </c>
      <c r="H3" s="12" t="s">
        <v>173</v>
      </c>
      <c r="I3" s="12">
        <v>4</v>
      </c>
      <c r="J3" s="12">
        <v>450</v>
      </c>
      <c r="K3" s="12">
        <v>0.5</v>
      </c>
      <c r="L3" s="12" t="s">
        <v>172</v>
      </c>
      <c r="M3" s="12" t="s">
        <v>174</v>
      </c>
      <c r="N3" s="12">
        <v>75</v>
      </c>
      <c r="O3" s="12">
        <v>9</v>
      </c>
    </row>
    <row r="4" spans="1:15" x14ac:dyDescent="0.25">
      <c r="A4" s="12" t="s">
        <v>210</v>
      </c>
      <c r="B4" s="12" t="s">
        <v>407</v>
      </c>
      <c r="C4" s="12" t="s">
        <v>170</v>
      </c>
      <c r="D4" s="12" t="s">
        <v>171</v>
      </c>
      <c r="E4" s="12">
        <v>3</v>
      </c>
      <c r="F4" s="12">
        <v>250</v>
      </c>
      <c r="G4" s="12" t="s">
        <v>172</v>
      </c>
      <c r="H4" s="12" t="s">
        <v>173</v>
      </c>
      <c r="I4" s="12">
        <v>4</v>
      </c>
      <c r="J4" s="12">
        <v>450</v>
      </c>
      <c r="K4" s="12">
        <v>0.5</v>
      </c>
      <c r="L4" s="12" t="s">
        <v>172</v>
      </c>
      <c r="M4" s="12" t="s">
        <v>174</v>
      </c>
      <c r="N4" s="12">
        <v>75</v>
      </c>
      <c r="O4" s="12">
        <v>9</v>
      </c>
    </row>
    <row r="5" spans="1:15" x14ac:dyDescent="0.25">
      <c r="A5" s="12" t="s">
        <v>211</v>
      </c>
      <c r="B5" s="12" t="s">
        <v>408</v>
      </c>
      <c r="C5" s="12" t="s">
        <v>170</v>
      </c>
      <c r="D5" s="12" t="s">
        <v>175</v>
      </c>
      <c r="E5" s="12">
        <v>3</v>
      </c>
      <c r="F5" s="12">
        <v>250</v>
      </c>
      <c r="G5" s="12" t="s">
        <v>172</v>
      </c>
      <c r="H5" s="12" t="s">
        <v>173</v>
      </c>
      <c r="I5" s="12">
        <v>4</v>
      </c>
      <c r="J5" s="12">
        <v>450</v>
      </c>
      <c r="K5" s="12">
        <v>0.5</v>
      </c>
      <c r="L5" s="12" t="s">
        <v>172</v>
      </c>
      <c r="M5" s="12" t="s">
        <v>174</v>
      </c>
      <c r="N5" s="12">
        <v>75</v>
      </c>
      <c r="O5" s="12">
        <v>9</v>
      </c>
    </row>
    <row r="6" spans="1:15" x14ac:dyDescent="0.25">
      <c r="A6" s="12" t="s">
        <v>212</v>
      </c>
      <c r="B6" s="12" t="s">
        <v>406</v>
      </c>
      <c r="C6" s="12" t="s">
        <v>170</v>
      </c>
      <c r="D6" s="12" t="s">
        <v>175</v>
      </c>
      <c r="E6" s="12">
        <v>5</v>
      </c>
      <c r="F6" s="12">
        <v>250</v>
      </c>
      <c r="G6" s="12" t="s">
        <v>172</v>
      </c>
      <c r="H6" s="12" t="s">
        <v>173</v>
      </c>
      <c r="I6" s="12">
        <v>4</v>
      </c>
      <c r="J6" s="12">
        <v>450</v>
      </c>
      <c r="K6" s="12">
        <v>0.5</v>
      </c>
      <c r="L6" s="12" t="s">
        <v>172</v>
      </c>
      <c r="M6" s="12" t="s">
        <v>174</v>
      </c>
      <c r="N6" s="12">
        <v>75</v>
      </c>
      <c r="O6" s="12">
        <v>9</v>
      </c>
    </row>
    <row r="7" spans="1:15" x14ac:dyDescent="0.25">
      <c r="A7" s="12" t="s">
        <v>213</v>
      </c>
      <c r="B7" s="12" t="s">
        <v>406</v>
      </c>
      <c r="C7" s="12" t="s">
        <v>170</v>
      </c>
      <c r="D7" s="12" t="s">
        <v>175</v>
      </c>
      <c r="E7" s="12">
        <v>3</v>
      </c>
      <c r="F7" s="12">
        <v>550</v>
      </c>
      <c r="G7" s="12" t="s">
        <v>172</v>
      </c>
      <c r="H7" s="12" t="s">
        <v>173</v>
      </c>
      <c r="I7" s="12">
        <v>4</v>
      </c>
      <c r="J7" s="12">
        <v>550</v>
      </c>
      <c r="K7" s="12">
        <v>0.5</v>
      </c>
      <c r="L7" s="12" t="s">
        <v>172</v>
      </c>
      <c r="M7" s="12" t="s">
        <v>174</v>
      </c>
      <c r="N7" s="12">
        <v>75</v>
      </c>
      <c r="O7" s="12">
        <v>9</v>
      </c>
    </row>
    <row r="8" spans="1:15" x14ac:dyDescent="0.25">
      <c r="A8" s="12" t="s">
        <v>214</v>
      </c>
      <c r="B8" s="12" t="s">
        <v>406</v>
      </c>
      <c r="C8" s="12" t="s">
        <v>170</v>
      </c>
      <c r="D8" s="12" t="s">
        <v>175</v>
      </c>
      <c r="E8" s="12">
        <v>3</v>
      </c>
      <c r="F8" s="12">
        <v>250</v>
      </c>
      <c r="G8" s="12" t="s">
        <v>172</v>
      </c>
      <c r="H8" s="12" t="s">
        <v>173</v>
      </c>
      <c r="I8" s="12">
        <v>6</v>
      </c>
      <c r="J8" s="12">
        <v>450</v>
      </c>
      <c r="K8" s="12">
        <v>0.5</v>
      </c>
      <c r="L8" s="12" t="s">
        <v>172</v>
      </c>
      <c r="M8" s="12" t="s">
        <v>174</v>
      </c>
      <c r="N8" s="12">
        <v>75</v>
      </c>
      <c r="O8" s="12">
        <v>9</v>
      </c>
    </row>
    <row r="9" spans="1:15" x14ac:dyDescent="0.25">
      <c r="A9" s="12" t="s">
        <v>215</v>
      </c>
      <c r="B9" s="12" t="s">
        <v>406</v>
      </c>
      <c r="C9" s="12" t="s">
        <v>170</v>
      </c>
      <c r="D9" s="12" t="s">
        <v>175</v>
      </c>
      <c r="E9" s="12">
        <v>10</v>
      </c>
      <c r="F9" s="12">
        <v>250</v>
      </c>
      <c r="G9" s="12" t="s">
        <v>172</v>
      </c>
      <c r="H9" s="12" t="s">
        <v>173</v>
      </c>
      <c r="I9" s="12">
        <v>4</v>
      </c>
      <c r="J9" s="12">
        <v>550</v>
      </c>
      <c r="K9" s="12">
        <v>0.5</v>
      </c>
      <c r="L9" s="12" t="s">
        <v>172</v>
      </c>
      <c r="M9" s="12" t="s">
        <v>174</v>
      </c>
      <c r="N9" s="12">
        <v>75</v>
      </c>
      <c r="O9" s="12">
        <v>9</v>
      </c>
    </row>
    <row r="10" spans="1:15" x14ac:dyDescent="0.25">
      <c r="A10" s="12" t="s">
        <v>216</v>
      </c>
      <c r="B10" s="12" t="s">
        <v>406</v>
      </c>
      <c r="C10" s="12" t="s">
        <v>170</v>
      </c>
      <c r="D10" s="12" t="s">
        <v>217</v>
      </c>
      <c r="E10" s="12">
        <v>3</v>
      </c>
      <c r="F10" s="12">
        <v>250</v>
      </c>
      <c r="G10" s="12" t="s">
        <v>172</v>
      </c>
      <c r="H10" s="12" t="s">
        <v>173</v>
      </c>
      <c r="I10" s="12">
        <v>4</v>
      </c>
      <c r="J10" s="12">
        <v>450</v>
      </c>
      <c r="K10" s="12">
        <v>0.5</v>
      </c>
      <c r="L10" s="12" t="s">
        <v>172</v>
      </c>
      <c r="M10" s="12" t="s">
        <v>174</v>
      </c>
      <c r="N10" s="12">
        <v>75</v>
      </c>
      <c r="O10" s="12">
        <v>9</v>
      </c>
    </row>
    <row r="11" spans="1:15" x14ac:dyDescent="0.25">
      <c r="A11" s="12" t="s">
        <v>218</v>
      </c>
      <c r="B11" s="12" t="s">
        <v>406</v>
      </c>
      <c r="C11" s="12" t="s">
        <v>170</v>
      </c>
      <c r="D11" s="12" t="s">
        <v>219</v>
      </c>
      <c r="E11" s="12">
        <v>3</v>
      </c>
      <c r="F11" s="12">
        <v>250</v>
      </c>
      <c r="G11" s="12" t="s">
        <v>172</v>
      </c>
      <c r="H11" s="12" t="s">
        <v>173</v>
      </c>
      <c r="I11" s="12">
        <v>4</v>
      </c>
      <c r="J11" s="12">
        <v>450</v>
      </c>
      <c r="K11" s="12">
        <v>0.5</v>
      </c>
      <c r="L11" s="12" t="s">
        <v>172</v>
      </c>
      <c r="M11" s="12" t="s">
        <v>174</v>
      </c>
      <c r="N11" s="12">
        <v>75</v>
      </c>
      <c r="O11" s="12">
        <v>9</v>
      </c>
    </row>
    <row r="12" spans="1:15" x14ac:dyDescent="0.25">
      <c r="A12" s="12" t="s">
        <v>220</v>
      </c>
      <c r="B12" s="12" t="s">
        <v>406</v>
      </c>
      <c r="C12" s="12" t="s">
        <v>170</v>
      </c>
      <c r="D12" s="12" t="s">
        <v>221</v>
      </c>
      <c r="E12" s="12">
        <v>3</v>
      </c>
      <c r="F12" s="12">
        <v>250</v>
      </c>
      <c r="G12" s="12" t="s">
        <v>172</v>
      </c>
      <c r="H12" s="12" t="s">
        <v>173</v>
      </c>
      <c r="I12" s="12">
        <v>4</v>
      </c>
      <c r="J12" s="12">
        <v>450</v>
      </c>
      <c r="K12" s="12">
        <v>0.5</v>
      </c>
      <c r="L12" s="12" t="s">
        <v>172</v>
      </c>
      <c r="M12" s="12" t="s">
        <v>174</v>
      </c>
      <c r="N12" s="12">
        <v>75</v>
      </c>
      <c r="O12" s="12">
        <v>9</v>
      </c>
    </row>
    <row r="13" spans="1:15" x14ac:dyDescent="0.25">
      <c r="A13" s="12" t="s">
        <v>409</v>
      </c>
      <c r="B13" s="12" t="s">
        <v>410</v>
      </c>
      <c r="C13" s="12" t="s">
        <v>170</v>
      </c>
      <c r="D13" s="12" t="s">
        <v>411</v>
      </c>
      <c r="E13" s="12">
        <v>5</v>
      </c>
      <c r="F13" s="12">
        <v>20000</v>
      </c>
      <c r="G13" s="12" t="s">
        <v>412</v>
      </c>
      <c r="H13" s="12" t="s">
        <v>173</v>
      </c>
      <c r="I13" s="12">
        <v>33</v>
      </c>
      <c r="J13" s="12">
        <v>1124000</v>
      </c>
      <c r="K13" s="12">
        <v>8.0000000000000004E-4</v>
      </c>
      <c r="L13" s="12" t="s">
        <v>413</v>
      </c>
      <c r="M13" s="12" t="s">
        <v>414</v>
      </c>
      <c r="N13" s="12">
        <v>223</v>
      </c>
      <c r="O13" s="12">
        <v>14</v>
      </c>
    </row>
    <row r="14" spans="1:15" x14ac:dyDescent="0.25">
      <c r="A14" s="12" t="s">
        <v>415</v>
      </c>
      <c r="B14" s="12" t="s">
        <v>410</v>
      </c>
      <c r="C14" s="12" t="s">
        <v>170</v>
      </c>
      <c r="D14" s="12" t="s">
        <v>411</v>
      </c>
      <c r="E14" s="12">
        <v>5</v>
      </c>
      <c r="F14" s="12">
        <v>20000</v>
      </c>
      <c r="G14" s="12" t="s">
        <v>416</v>
      </c>
      <c r="H14" s="12" t="s">
        <v>173</v>
      </c>
      <c r="I14" s="12">
        <v>33</v>
      </c>
      <c r="J14" s="12">
        <v>1124000</v>
      </c>
      <c r="K14" s="12">
        <v>8.0000000000000004E-4</v>
      </c>
      <c r="L14" s="12" t="s">
        <v>413</v>
      </c>
      <c r="M14" s="12" t="s">
        <v>414</v>
      </c>
      <c r="N14" s="12">
        <v>223</v>
      </c>
      <c r="O14" s="12">
        <v>14</v>
      </c>
    </row>
    <row r="15" spans="1:15" x14ac:dyDescent="0.25">
      <c r="A15" s="12" t="s">
        <v>417</v>
      </c>
      <c r="B15" s="12" t="s">
        <v>410</v>
      </c>
      <c r="C15" s="12" t="s">
        <v>170</v>
      </c>
      <c r="D15" s="12" t="s">
        <v>411</v>
      </c>
      <c r="E15" s="12">
        <v>5</v>
      </c>
      <c r="F15" s="12">
        <v>20000</v>
      </c>
      <c r="G15" s="12" t="s">
        <v>412</v>
      </c>
      <c r="H15" s="12" t="s">
        <v>173</v>
      </c>
      <c r="I15" s="12">
        <v>33</v>
      </c>
      <c r="J15" s="12">
        <v>1124000</v>
      </c>
      <c r="K15" s="12">
        <v>8.1999999999999998E-4</v>
      </c>
      <c r="L15" s="12" t="s">
        <v>413</v>
      </c>
      <c r="M15" s="12" t="s">
        <v>414</v>
      </c>
      <c r="N15" s="12">
        <v>223</v>
      </c>
      <c r="O15" s="12">
        <v>14</v>
      </c>
    </row>
    <row r="16" spans="1:15" x14ac:dyDescent="0.25">
      <c r="A16" s="12" t="s">
        <v>418</v>
      </c>
      <c r="B16" s="12" t="s">
        <v>410</v>
      </c>
      <c r="C16" s="12" t="s">
        <v>170</v>
      </c>
      <c r="D16" s="12" t="s">
        <v>411</v>
      </c>
      <c r="E16" s="12">
        <v>5</v>
      </c>
      <c r="F16" s="12">
        <v>20000</v>
      </c>
      <c r="G16" s="12" t="s">
        <v>412</v>
      </c>
      <c r="H16" s="12" t="s">
        <v>173</v>
      </c>
      <c r="I16" s="12">
        <v>33</v>
      </c>
      <c r="J16" s="12">
        <v>1124000</v>
      </c>
      <c r="K16" s="12">
        <v>8.0000000000000004E-4</v>
      </c>
      <c r="L16" s="12" t="s">
        <v>419</v>
      </c>
      <c r="M16" s="12" t="s">
        <v>414</v>
      </c>
      <c r="N16" s="12">
        <v>223</v>
      </c>
      <c r="O16" s="12">
        <v>14</v>
      </c>
    </row>
    <row r="17" spans="1:15" x14ac:dyDescent="0.25">
      <c r="A17" s="12" t="s">
        <v>420</v>
      </c>
      <c r="B17" s="12" t="s">
        <v>410</v>
      </c>
      <c r="C17" s="12" t="s">
        <v>170</v>
      </c>
      <c r="D17" s="12" t="s">
        <v>411</v>
      </c>
      <c r="E17" s="12">
        <v>5</v>
      </c>
      <c r="F17" s="12">
        <v>20000</v>
      </c>
      <c r="G17" s="12" t="s">
        <v>412</v>
      </c>
      <c r="H17" s="12" t="s">
        <v>173</v>
      </c>
      <c r="I17" s="12">
        <v>33</v>
      </c>
      <c r="J17" s="12">
        <v>1124000</v>
      </c>
      <c r="K17" s="12">
        <v>8.0000000000000004E-4</v>
      </c>
      <c r="L17" s="12" t="s">
        <v>413</v>
      </c>
      <c r="M17" s="12" t="s">
        <v>421</v>
      </c>
      <c r="N17" s="12">
        <v>223</v>
      </c>
      <c r="O17" s="12">
        <v>14</v>
      </c>
    </row>
    <row r="18" spans="1:15" x14ac:dyDescent="0.25">
      <c r="A18" s="12" t="s">
        <v>422</v>
      </c>
      <c r="B18" s="12" t="s">
        <v>410</v>
      </c>
      <c r="C18" s="12" t="s">
        <v>170</v>
      </c>
      <c r="D18" s="12" t="s">
        <v>411</v>
      </c>
      <c r="E18" s="12">
        <v>5</v>
      </c>
      <c r="F18" s="12">
        <v>20000</v>
      </c>
      <c r="G18" s="12" t="s">
        <v>412</v>
      </c>
      <c r="H18" s="12" t="s">
        <v>173</v>
      </c>
      <c r="I18" s="12">
        <v>33</v>
      </c>
      <c r="J18" s="12">
        <v>1124000</v>
      </c>
      <c r="K18" s="12">
        <v>8.0000000000000004E-4</v>
      </c>
      <c r="L18" s="12" t="s">
        <v>413</v>
      </c>
      <c r="M18" s="12" t="s">
        <v>414</v>
      </c>
      <c r="N18" s="12">
        <v>224</v>
      </c>
      <c r="O18" s="12">
        <v>14</v>
      </c>
    </row>
    <row r="19" spans="1:15" x14ac:dyDescent="0.25">
      <c r="A19" s="12" t="s">
        <v>423</v>
      </c>
      <c r="B19" s="12" t="s">
        <v>410</v>
      </c>
      <c r="C19" s="12" t="s">
        <v>170</v>
      </c>
      <c r="D19" s="12" t="s">
        <v>411</v>
      </c>
      <c r="E19" s="12">
        <v>5</v>
      </c>
      <c r="F19" s="12">
        <v>20000</v>
      </c>
      <c r="G19" s="12" t="s">
        <v>412</v>
      </c>
      <c r="H19" s="12" t="s">
        <v>173</v>
      </c>
      <c r="I19" s="12">
        <v>33</v>
      </c>
      <c r="J19" s="12">
        <v>1124000</v>
      </c>
      <c r="K19" s="12">
        <v>8.0000000000000004E-4</v>
      </c>
      <c r="L19" s="12" t="s">
        <v>413</v>
      </c>
      <c r="M19" s="12" t="s">
        <v>414</v>
      </c>
      <c r="N19" s="12">
        <v>223</v>
      </c>
      <c r="O19" s="12">
        <v>14.536199999999999</v>
      </c>
    </row>
    <row r="20" spans="1:15" x14ac:dyDescent="0.25">
      <c r="A20" s="12" t="s">
        <v>424</v>
      </c>
      <c r="B20" s="12" t="s">
        <v>410</v>
      </c>
      <c r="C20" s="12" t="s">
        <v>170</v>
      </c>
      <c r="D20" s="12" t="s">
        <v>425</v>
      </c>
      <c r="E20" s="12">
        <v>2</v>
      </c>
      <c r="F20" s="12">
        <v>11500</v>
      </c>
      <c r="G20" s="12" t="s">
        <v>412</v>
      </c>
      <c r="H20" s="12" t="s">
        <v>175</v>
      </c>
      <c r="I20" s="12">
        <v>11</v>
      </c>
      <c r="J20" s="12">
        <v>142000</v>
      </c>
      <c r="K20" s="12">
        <v>1.5E-3</v>
      </c>
      <c r="L20" s="12" t="s">
        <v>426</v>
      </c>
      <c r="M20" s="12" t="s">
        <v>427</v>
      </c>
      <c r="N20" s="12">
        <v>166</v>
      </c>
      <c r="O20" s="12">
        <v>7.5</v>
      </c>
    </row>
    <row r="21" spans="1:15" x14ac:dyDescent="0.25">
      <c r="A21" s="12" t="s">
        <v>428</v>
      </c>
      <c r="B21" s="12" t="s">
        <v>410</v>
      </c>
      <c r="C21" s="12" t="s">
        <v>170</v>
      </c>
      <c r="D21" s="12" t="s">
        <v>425</v>
      </c>
      <c r="E21" s="12">
        <v>2</v>
      </c>
      <c r="F21" s="12">
        <v>11500</v>
      </c>
      <c r="G21" s="12" t="s">
        <v>412</v>
      </c>
      <c r="H21" s="12" t="s">
        <v>175</v>
      </c>
      <c r="I21" s="12">
        <v>11</v>
      </c>
      <c r="J21" s="12">
        <v>142000</v>
      </c>
      <c r="K21" s="12">
        <v>1.5E-3</v>
      </c>
      <c r="L21" s="12" t="s">
        <v>429</v>
      </c>
      <c r="M21" s="12" t="s">
        <v>427</v>
      </c>
      <c r="N21" s="12">
        <v>166</v>
      </c>
      <c r="O21" s="12">
        <v>7.5</v>
      </c>
    </row>
    <row r="22" spans="1:15" x14ac:dyDescent="0.25">
      <c r="A22" s="12" t="s">
        <v>430</v>
      </c>
      <c r="B22" s="12" t="s">
        <v>410</v>
      </c>
      <c r="C22" s="12" t="s">
        <v>170</v>
      </c>
      <c r="D22" s="12" t="s">
        <v>425</v>
      </c>
      <c r="E22" s="12">
        <v>2</v>
      </c>
      <c r="F22" s="12">
        <v>11500</v>
      </c>
      <c r="G22" s="12" t="s">
        <v>412</v>
      </c>
      <c r="H22" s="12" t="s">
        <v>175</v>
      </c>
      <c r="I22" s="12">
        <v>11</v>
      </c>
      <c r="J22" s="12">
        <v>142500</v>
      </c>
      <c r="K22" s="12">
        <v>1.5E-3</v>
      </c>
      <c r="L22" s="12" t="s">
        <v>426</v>
      </c>
      <c r="M22" s="12" t="s">
        <v>427</v>
      </c>
      <c r="N22" s="12">
        <v>166</v>
      </c>
      <c r="O22" s="12">
        <v>7.5</v>
      </c>
    </row>
    <row r="23" spans="1:15" x14ac:dyDescent="0.25">
      <c r="A23" s="12" t="s">
        <v>431</v>
      </c>
      <c r="B23" s="12" t="s">
        <v>410</v>
      </c>
      <c r="C23" s="12" t="s">
        <v>170</v>
      </c>
      <c r="D23" s="12" t="s">
        <v>425</v>
      </c>
      <c r="E23" s="12">
        <v>2</v>
      </c>
      <c r="F23" s="12">
        <v>11500</v>
      </c>
      <c r="G23" s="12" t="s">
        <v>412</v>
      </c>
      <c r="H23" s="12" t="s">
        <v>175</v>
      </c>
      <c r="I23" s="12">
        <v>12</v>
      </c>
      <c r="J23" s="12">
        <v>142000</v>
      </c>
      <c r="K23" s="12">
        <v>1.5E-3</v>
      </c>
      <c r="L23" s="12" t="s">
        <v>426</v>
      </c>
      <c r="M23" s="12" t="s">
        <v>427</v>
      </c>
      <c r="N23" s="12">
        <v>166</v>
      </c>
      <c r="O23" s="12">
        <v>7.5</v>
      </c>
    </row>
    <row r="24" spans="1:15" x14ac:dyDescent="0.25">
      <c r="A24" s="12" t="s">
        <v>432</v>
      </c>
      <c r="B24" s="12" t="s">
        <v>410</v>
      </c>
      <c r="C24" s="12" t="s">
        <v>170</v>
      </c>
      <c r="D24" s="12" t="s">
        <v>217</v>
      </c>
      <c r="E24" s="12">
        <v>5</v>
      </c>
      <c r="F24" s="12">
        <v>20000</v>
      </c>
      <c r="G24" s="12" t="s">
        <v>412</v>
      </c>
      <c r="H24" s="12" t="s">
        <v>175</v>
      </c>
      <c r="I24" s="12">
        <v>11</v>
      </c>
      <c r="J24" s="12">
        <v>142000</v>
      </c>
      <c r="K24" s="12">
        <v>1.5E-3</v>
      </c>
      <c r="L24" s="12" t="s">
        <v>426</v>
      </c>
      <c r="M24" s="12" t="s">
        <v>427</v>
      </c>
      <c r="N24" s="12">
        <v>166</v>
      </c>
      <c r="O24" s="12">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topLeftCell="A31" workbookViewId="0">
      <selection activeCell="L57" sqref="L57"/>
    </sheetView>
  </sheetViews>
  <sheetFormatPr defaultRowHeight="15" x14ac:dyDescent="0.25"/>
  <cols>
    <col min="1" max="1" width="12.42578125" style="12" bestFit="1" customWidth="1"/>
    <col min="3" max="3" width="11.85546875" style="12" bestFit="1" customWidth="1"/>
    <col min="7" max="7" width="9.140625" style="12"/>
    <col min="8" max="8" width="11.140625" bestFit="1" customWidth="1"/>
    <col min="9" max="9" width="9" bestFit="1" customWidth="1"/>
    <col min="10" max="10" width="60.140625" bestFit="1" customWidth="1"/>
    <col min="11" max="11" width="42.7109375" bestFit="1" customWidth="1"/>
    <col min="12" max="12" width="10.85546875" customWidth="1"/>
  </cols>
  <sheetData>
    <row r="1" spans="1:14" s="12" customFormat="1" x14ac:dyDescent="0.25">
      <c r="A1" s="16" t="s">
        <v>353</v>
      </c>
    </row>
    <row r="2" spans="1:14" x14ac:dyDescent="0.25">
      <c r="A2" s="12" t="s">
        <v>254</v>
      </c>
      <c r="B2" s="12" t="s">
        <v>255</v>
      </c>
      <c r="C2" s="12" t="s">
        <v>173</v>
      </c>
      <c r="D2" s="12" t="s">
        <v>258</v>
      </c>
      <c r="E2" s="12" t="s">
        <v>259</v>
      </c>
      <c r="F2" s="12" t="s">
        <v>260</v>
      </c>
      <c r="G2" s="12" t="s">
        <v>335</v>
      </c>
      <c r="H2" s="12" t="s">
        <v>257</v>
      </c>
      <c r="I2" s="12" t="s">
        <v>256</v>
      </c>
      <c r="J2" t="s">
        <v>326</v>
      </c>
      <c r="K2" t="s">
        <v>323</v>
      </c>
    </row>
    <row r="3" spans="1:14" x14ac:dyDescent="0.25">
      <c r="A3" s="19" t="s">
        <v>225</v>
      </c>
      <c r="B3" s="19" t="s">
        <v>223</v>
      </c>
      <c r="C3" s="19" t="s">
        <v>224</v>
      </c>
      <c r="D3" s="19" t="s">
        <v>82</v>
      </c>
      <c r="E3" s="19">
        <v>12.3401</v>
      </c>
      <c r="F3" s="19">
        <v>1000</v>
      </c>
      <c r="G3" s="19">
        <f>F3*E3</f>
        <v>12340.1</v>
      </c>
      <c r="H3" s="19" t="s">
        <v>222</v>
      </c>
      <c r="I3" s="19" t="s">
        <v>226</v>
      </c>
      <c r="J3" s="19" t="s">
        <v>330</v>
      </c>
    </row>
    <row r="4" spans="1:14" x14ac:dyDescent="0.25">
      <c r="A4" s="19" t="s">
        <v>229</v>
      </c>
      <c r="B4" s="19" t="s">
        <v>228</v>
      </c>
      <c r="C4" s="19" t="s">
        <v>224</v>
      </c>
      <c r="D4" s="19" t="s">
        <v>82</v>
      </c>
      <c r="E4" s="19">
        <v>12.340199999999999</v>
      </c>
      <c r="F4" s="19">
        <v>2000</v>
      </c>
      <c r="G4" s="19">
        <f t="shared" ref="G4:G17" si="0">F4*E4</f>
        <v>24680.399999999998</v>
      </c>
      <c r="H4" s="19" t="s">
        <v>227</v>
      </c>
      <c r="I4" s="19" t="s">
        <v>226</v>
      </c>
    </row>
    <row r="5" spans="1:14" x14ac:dyDescent="0.25">
      <c r="A5" s="22" t="s">
        <v>230</v>
      </c>
      <c r="B5" s="22" t="s">
        <v>228</v>
      </c>
      <c r="C5" s="22" t="s">
        <v>224</v>
      </c>
      <c r="D5" s="22" t="s">
        <v>69</v>
      </c>
      <c r="E5" s="22">
        <v>12.340199999999999</v>
      </c>
      <c r="F5" s="22">
        <v>4000</v>
      </c>
      <c r="G5" s="19">
        <f t="shared" si="0"/>
        <v>49360.799999999996</v>
      </c>
      <c r="H5" s="22" t="s">
        <v>227</v>
      </c>
      <c r="I5" s="22" t="s">
        <v>226</v>
      </c>
      <c r="J5" s="22" t="s">
        <v>331</v>
      </c>
    </row>
    <row r="6" spans="1:14" x14ac:dyDescent="0.25">
      <c r="A6" s="19" t="s">
        <v>232</v>
      </c>
      <c r="B6" s="19" t="s">
        <v>223</v>
      </c>
      <c r="C6" s="19" t="s">
        <v>224</v>
      </c>
      <c r="D6" s="19" t="s">
        <v>82</v>
      </c>
      <c r="E6" s="19">
        <v>12.340299999999999</v>
      </c>
      <c r="F6" s="19">
        <v>3000</v>
      </c>
      <c r="G6" s="19">
        <f t="shared" si="0"/>
        <v>37020.899999999994</v>
      </c>
      <c r="H6" s="19" t="s">
        <v>231</v>
      </c>
      <c r="I6" s="19" t="s">
        <v>226</v>
      </c>
    </row>
    <row r="7" spans="1:14" x14ac:dyDescent="0.25">
      <c r="A7" s="19" t="s">
        <v>234</v>
      </c>
      <c r="B7" s="19" t="s">
        <v>228</v>
      </c>
      <c r="C7" s="19" t="s">
        <v>224</v>
      </c>
      <c r="D7" s="19" t="s">
        <v>82</v>
      </c>
      <c r="E7" s="19">
        <v>12.340400000000001</v>
      </c>
      <c r="F7" s="19">
        <v>4000</v>
      </c>
      <c r="G7" s="19">
        <f t="shared" si="0"/>
        <v>49361.600000000006</v>
      </c>
      <c r="H7" s="19" t="s">
        <v>233</v>
      </c>
      <c r="I7" s="19" t="s">
        <v>226</v>
      </c>
    </row>
    <row r="8" spans="1:14" x14ac:dyDescent="0.25">
      <c r="A8" s="19" t="s">
        <v>236</v>
      </c>
      <c r="B8" s="19" t="s">
        <v>223</v>
      </c>
      <c r="C8" s="19" t="s">
        <v>224</v>
      </c>
      <c r="D8" s="19" t="s">
        <v>82</v>
      </c>
      <c r="E8" s="19">
        <v>12.3405</v>
      </c>
      <c r="F8" s="19">
        <v>5000</v>
      </c>
      <c r="G8" s="19">
        <f t="shared" si="0"/>
        <v>61702.5</v>
      </c>
      <c r="H8" s="19" t="s">
        <v>235</v>
      </c>
      <c r="I8" s="19" t="s">
        <v>226</v>
      </c>
    </row>
    <row r="9" spans="1:14" x14ac:dyDescent="0.25">
      <c r="A9" s="19" t="s">
        <v>238</v>
      </c>
      <c r="B9" s="19" t="s">
        <v>228</v>
      </c>
      <c r="C9" s="19" t="s">
        <v>224</v>
      </c>
      <c r="D9" s="19" t="s">
        <v>82</v>
      </c>
      <c r="E9" s="19">
        <v>12.3406</v>
      </c>
      <c r="F9" s="19">
        <v>6000</v>
      </c>
      <c r="G9" s="19">
        <f t="shared" si="0"/>
        <v>74043.600000000006</v>
      </c>
      <c r="H9" s="19" t="s">
        <v>237</v>
      </c>
      <c r="I9" s="19" t="s">
        <v>226</v>
      </c>
      <c r="J9" s="19" t="s">
        <v>329</v>
      </c>
    </row>
    <row r="10" spans="1:14" x14ac:dyDescent="0.25">
      <c r="A10" s="19" t="s">
        <v>240</v>
      </c>
      <c r="B10" s="19" t="s">
        <v>223</v>
      </c>
      <c r="C10" s="19" t="s">
        <v>224</v>
      </c>
      <c r="D10" s="19" t="s">
        <v>82</v>
      </c>
      <c r="E10" s="19">
        <v>12.3407</v>
      </c>
      <c r="F10" s="19">
        <v>7000</v>
      </c>
      <c r="G10" s="19">
        <f t="shared" si="0"/>
        <v>86384.9</v>
      </c>
      <c r="H10" s="19" t="s">
        <v>239</v>
      </c>
      <c r="I10" s="19" t="s">
        <v>226</v>
      </c>
      <c r="J10" s="19" t="s">
        <v>328</v>
      </c>
    </row>
    <row r="11" spans="1:14" x14ac:dyDescent="0.25">
      <c r="A11" s="19" t="s">
        <v>240</v>
      </c>
      <c r="B11" s="19" t="s">
        <v>228</v>
      </c>
      <c r="C11" s="19" t="s">
        <v>224</v>
      </c>
      <c r="D11" s="19" t="s">
        <v>82</v>
      </c>
      <c r="E11" s="19">
        <v>12.3408</v>
      </c>
      <c r="F11" s="19">
        <v>8000</v>
      </c>
      <c r="G11" s="19">
        <f t="shared" si="0"/>
        <v>98726.399999999994</v>
      </c>
      <c r="H11" s="19" t="s">
        <v>241</v>
      </c>
      <c r="I11" s="19" t="s">
        <v>226</v>
      </c>
      <c r="K11" s="19" t="s">
        <v>332</v>
      </c>
      <c r="L11">
        <f>SUM(F6:F9)+SUM(F3:F4)</f>
        <v>21000</v>
      </c>
      <c r="M11">
        <v>6</v>
      </c>
      <c r="N11">
        <f>SUM(G6:G9,G3:G4)/(SUM(F6:F9,F3:F4))</f>
        <v>12.340433333333333</v>
      </c>
    </row>
    <row r="12" spans="1:14" x14ac:dyDescent="0.25">
      <c r="A12" s="19" t="s">
        <v>243</v>
      </c>
      <c r="B12" s="19" t="s">
        <v>223</v>
      </c>
      <c r="C12" s="19" t="s">
        <v>224</v>
      </c>
      <c r="D12" s="19" t="s">
        <v>82</v>
      </c>
      <c r="E12" s="19">
        <v>12.3409</v>
      </c>
      <c r="F12" s="19">
        <v>9000</v>
      </c>
      <c r="G12" s="19">
        <f t="shared" si="0"/>
        <v>111068.09999999999</v>
      </c>
      <c r="H12" s="19" t="s">
        <v>242</v>
      </c>
      <c r="I12" s="19" t="s">
        <v>226</v>
      </c>
      <c r="K12" s="19" t="s">
        <v>333</v>
      </c>
      <c r="L12">
        <f>SUM(F8,F6,F3)</f>
        <v>9000</v>
      </c>
      <c r="M12">
        <v>3</v>
      </c>
      <c r="N12">
        <f>SUM(G8,G6,G3)/SUM(F8,F6,F3)</f>
        <v>12.340388888888889</v>
      </c>
    </row>
    <row r="13" spans="1:14" x14ac:dyDescent="0.25">
      <c r="A13" s="19" t="s">
        <v>245</v>
      </c>
      <c r="B13" s="19" t="s">
        <v>228</v>
      </c>
      <c r="C13" s="19" t="s">
        <v>224</v>
      </c>
      <c r="D13" s="19" t="s">
        <v>82</v>
      </c>
      <c r="E13" s="19">
        <v>12.340999999999999</v>
      </c>
      <c r="F13" s="19">
        <v>10000</v>
      </c>
      <c r="G13" s="19">
        <f t="shared" si="0"/>
        <v>123410</v>
      </c>
      <c r="H13" s="19" t="s">
        <v>244</v>
      </c>
      <c r="I13" s="19" t="s">
        <v>226</v>
      </c>
      <c r="K13" s="19" t="s">
        <v>334</v>
      </c>
      <c r="L13">
        <f>SUM(F7,F4,F9)</f>
        <v>12000</v>
      </c>
      <c r="M13">
        <v>3</v>
      </c>
      <c r="N13">
        <f>SUM(G9,G7,G4)/SUM(F9,F7,F4)</f>
        <v>12.340466666666668</v>
      </c>
    </row>
    <row r="14" spans="1:14" x14ac:dyDescent="0.25">
      <c r="A14" s="21" t="s">
        <v>247</v>
      </c>
      <c r="B14" s="21" t="s">
        <v>223</v>
      </c>
      <c r="C14" s="21" t="s">
        <v>224</v>
      </c>
      <c r="D14" s="21" t="s">
        <v>69</v>
      </c>
      <c r="E14" s="21">
        <v>12.341200000000001</v>
      </c>
      <c r="F14" s="21">
        <v>11000</v>
      </c>
      <c r="G14" s="19">
        <f t="shared" si="0"/>
        <v>135753.20000000001</v>
      </c>
      <c r="H14" s="21" t="s">
        <v>246</v>
      </c>
      <c r="I14" s="21" t="s">
        <v>226</v>
      </c>
      <c r="J14" s="21" t="s">
        <v>339</v>
      </c>
      <c r="K14" s="19" t="s">
        <v>352</v>
      </c>
      <c r="L14" s="21">
        <f>100*ABS(E14-'Scenario2 - BMF Data'!C41)/'Scenario2 - BMF Data'!C41</f>
        <v>8.1028740894206394E-4</v>
      </c>
    </row>
    <row r="15" spans="1:14" x14ac:dyDescent="0.25">
      <c r="A15" s="19" t="s">
        <v>249</v>
      </c>
      <c r="B15" s="19" t="s">
        <v>228</v>
      </c>
      <c r="C15" s="19" t="s">
        <v>224</v>
      </c>
      <c r="D15" s="19" t="s">
        <v>69</v>
      </c>
      <c r="E15" s="19">
        <v>12.341200000000001</v>
      </c>
      <c r="F15" s="19">
        <v>12000</v>
      </c>
      <c r="G15" s="19">
        <f t="shared" si="0"/>
        <v>148094.39999999999</v>
      </c>
      <c r="H15" s="19" t="s">
        <v>248</v>
      </c>
      <c r="I15" s="19" t="s">
        <v>226</v>
      </c>
      <c r="K15" s="19" t="s">
        <v>336</v>
      </c>
      <c r="L15">
        <f>SUM(L16:L17)</f>
        <v>1124500</v>
      </c>
      <c r="M15">
        <f>SUM(M16:M17)</f>
        <v>34</v>
      </c>
    </row>
    <row r="16" spans="1:14" x14ac:dyDescent="0.25">
      <c r="A16" s="19" t="s">
        <v>251</v>
      </c>
      <c r="B16" s="19" t="s">
        <v>223</v>
      </c>
      <c r="C16" s="19" t="s">
        <v>224</v>
      </c>
      <c r="D16" s="19" t="s">
        <v>69</v>
      </c>
      <c r="E16" s="19">
        <v>12.341100000000001</v>
      </c>
      <c r="F16" s="19">
        <v>15000</v>
      </c>
      <c r="G16" s="19">
        <f t="shared" si="0"/>
        <v>185116.5</v>
      </c>
      <c r="H16" s="19" t="s">
        <v>250</v>
      </c>
      <c r="I16" s="19" t="s">
        <v>226</v>
      </c>
      <c r="K16" s="19" t="s">
        <v>337</v>
      </c>
      <c r="L16" s="12">
        <v>1037000</v>
      </c>
      <c r="M16" s="12">
        <v>26</v>
      </c>
    </row>
    <row r="17" spans="1:14" x14ac:dyDescent="0.25">
      <c r="A17" s="18" t="s">
        <v>253</v>
      </c>
      <c r="B17" s="18" t="s">
        <v>228</v>
      </c>
      <c r="C17" s="18" t="s">
        <v>224</v>
      </c>
      <c r="D17" s="18" t="s">
        <v>69</v>
      </c>
      <c r="E17" s="18">
        <v>12.341100000000001</v>
      </c>
      <c r="F17" s="18">
        <v>20000</v>
      </c>
      <c r="G17" s="19">
        <f t="shared" si="0"/>
        <v>246822.00000000003</v>
      </c>
      <c r="H17" s="18" t="s">
        <v>252</v>
      </c>
      <c r="I17" s="18" t="s">
        <v>226</v>
      </c>
      <c r="J17" s="18" t="s">
        <v>327</v>
      </c>
      <c r="K17" s="19" t="s">
        <v>338</v>
      </c>
      <c r="L17" s="12">
        <v>87500</v>
      </c>
      <c r="M17" s="12">
        <v>8</v>
      </c>
    </row>
    <row r="18" spans="1:14" x14ac:dyDescent="0.25">
      <c r="K18" s="19" t="s">
        <v>340</v>
      </c>
      <c r="L18">
        <f>SUM(F15:F17)</f>
        <v>47000</v>
      </c>
    </row>
    <row r="19" spans="1:14" x14ac:dyDescent="0.25">
      <c r="K19" s="19" t="s">
        <v>341</v>
      </c>
      <c r="L19">
        <f>F16</f>
        <v>15000</v>
      </c>
    </row>
    <row r="20" spans="1:14" x14ac:dyDescent="0.25">
      <c r="K20" s="19" t="s">
        <v>342</v>
      </c>
      <c r="L20">
        <f>F17+F15</f>
        <v>32000</v>
      </c>
    </row>
    <row r="21" spans="1:14" x14ac:dyDescent="0.25">
      <c r="K21" s="19" t="s">
        <v>343</v>
      </c>
      <c r="L21">
        <f>100*L18/L11</f>
        <v>223.8095238095238</v>
      </c>
    </row>
    <row r="22" spans="1:14" x14ac:dyDescent="0.25">
      <c r="K22" s="19" t="s">
        <v>344</v>
      </c>
      <c r="L22" s="12">
        <f>100*L19/L12</f>
        <v>166.66666666666666</v>
      </c>
    </row>
    <row r="23" spans="1:14" x14ac:dyDescent="0.25">
      <c r="K23" s="19" t="s">
        <v>345</v>
      </c>
      <c r="L23" s="12">
        <f>100*L20/L13</f>
        <v>266.66666666666669</v>
      </c>
    </row>
    <row r="24" spans="1:14" x14ac:dyDescent="0.25">
      <c r="K24" s="19" t="s">
        <v>349</v>
      </c>
      <c r="L24">
        <f>SUM(G15:G17)/SUM(F15:F17)</f>
        <v>12.341125531914894</v>
      </c>
    </row>
    <row r="25" spans="1:14" x14ac:dyDescent="0.25">
      <c r="K25" s="19" t="s">
        <v>351</v>
      </c>
      <c r="L25">
        <f>E16</f>
        <v>12.341100000000001</v>
      </c>
    </row>
    <row r="26" spans="1:14" x14ac:dyDescent="0.25">
      <c r="K26" s="19" t="s">
        <v>350</v>
      </c>
      <c r="L26">
        <f>SUM(G17,G15)/SUM(F17,F15)</f>
        <v>12.3411375</v>
      </c>
    </row>
    <row r="27" spans="1:14" x14ac:dyDescent="0.25">
      <c r="K27" s="19" t="s">
        <v>346</v>
      </c>
      <c r="L27" s="23">
        <f>MIN(L18,L11)*(L24-N11)</f>
        <v>14.536170212778643</v>
      </c>
    </row>
    <row r="28" spans="1:14" x14ac:dyDescent="0.25">
      <c r="K28" s="19" t="s">
        <v>347</v>
      </c>
      <c r="L28" s="12">
        <f>MIN(L19,L12)*(L25-N12)</f>
        <v>6.4000000000099533</v>
      </c>
    </row>
    <row r="29" spans="1:14" x14ac:dyDescent="0.25">
      <c r="K29" s="19" t="s">
        <v>348</v>
      </c>
      <c r="L29" s="12">
        <f>MIN(L20,L13)*(L26-N13)</f>
        <v>8.0499999999901206</v>
      </c>
    </row>
    <row r="31" spans="1:14" x14ac:dyDescent="0.25">
      <c r="A31" s="16" t="s">
        <v>354</v>
      </c>
    </row>
    <row r="32" spans="1:14" x14ac:dyDescent="0.25">
      <c r="A32" s="12" t="s">
        <v>254</v>
      </c>
      <c r="B32" s="12" t="s">
        <v>255</v>
      </c>
      <c r="C32" s="12" t="s">
        <v>173</v>
      </c>
      <c r="D32" s="12" t="s">
        <v>258</v>
      </c>
      <c r="E32" s="12" t="s">
        <v>259</v>
      </c>
      <c r="F32" s="12" t="s">
        <v>260</v>
      </c>
      <c r="G32" s="12" t="s">
        <v>335</v>
      </c>
      <c r="H32" s="12" t="s">
        <v>257</v>
      </c>
      <c r="I32" s="12" t="s">
        <v>256</v>
      </c>
      <c r="J32" s="12" t="s">
        <v>326</v>
      </c>
      <c r="K32" s="12" t="s">
        <v>323</v>
      </c>
      <c r="L32" s="12"/>
      <c r="M32" s="12"/>
      <c r="N32" s="12"/>
    </row>
    <row r="33" spans="1:14" x14ac:dyDescent="0.25">
      <c r="A33" s="19" t="s">
        <v>225</v>
      </c>
      <c r="B33" s="19" t="s">
        <v>223</v>
      </c>
      <c r="C33" s="19" t="s">
        <v>224</v>
      </c>
      <c r="D33" s="19" t="s">
        <v>82</v>
      </c>
      <c r="E33" s="19">
        <v>12.3401</v>
      </c>
      <c r="F33" s="19">
        <v>1000</v>
      </c>
      <c r="G33" s="19">
        <f>F33*E33</f>
        <v>12340.1</v>
      </c>
      <c r="H33" s="19" t="s">
        <v>222</v>
      </c>
      <c r="I33" s="19" t="s">
        <v>226</v>
      </c>
      <c r="J33" s="19" t="s">
        <v>330</v>
      </c>
      <c r="K33" s="12"/>
      <c r="L33" s="12"/>
      <c r="M33" s="12"/>
      <c r="N33" s="12"/>
    </row>
    <row r="34" spans="1:14" x14ac:dyDescent="0.25">
      <c r="A34" s="19" t="s">
        <v>229</v>
      </c>
      <c r="B34" s="19" t="s">
        <v>228</v>
      </c>
      <c r="C34" s="19" t="s">
        <v>224</v>
      </c>
      <c r="D34" s="19" t="s">
        <v>82</v>
      </c>
      <c r="E34" s="19">
        <v>12.340199999999999</v>
      </c>
      <c r="F34" s="19">
        <v>2000</v>
      </c>
      <c r="G34" s="19">
        <f t="shared" ref="G34:G47" si="1">F34*E34</f>
        <v>24680.399999999998</v>
      </c>
      <c r="H34" s="19" t="s">
        <v>227</v>
      </c>
      <c r="I34" s="19" t="s">
        <v>226</v>
      </c>
      <c r="J34" s="12"/>
      <c r="K34" s="12"/>
      <c r="L34" s="12"/>
      <c r="M34" s="12"/>
      <c r="N34" s="12"/>
    </row>
    <row r="35" spans="1:14" x14ac:dyDescent="0.25">
      <c r="A35" s="22" t="s">
        <v>230</v>
      </c>
      <c r="B35" s="22" t="s">
        <v>228</v>
      </c>
      <c r="C35" s="22" t="s">
        <v>224</v>
      </c>
      <c r="D35" s="22" t="s">
        <v>69</v>
      </c>
      <c r="E35" s="22">
        <v>12.340199999999999</v>
      </c>
      <c r="F35" s="22">
        <v>4000</v>
      </c>
      <c r="G35" s="19">
        <f t="shared" si="1"/>
        <v>49360.799999999996</v>
      </c>
      <c r="H35" s="22" t="s">
        <v>227</v>
      </c>
      <c r="I35" s="22" t="s">
        <v>226</v>
      </c>
      <c r="J35" s="22" t="s">
        <v>331</v>
      </c>
      <c r="K35" s="12"/>
      <c r="L35" s="12"/>
      <c r="M35" s="12"/>
      <c r="N35" s="12"/>
    </row>
    <row r="36" spans="1:14" x14ac:dyDescent="0.25">
      <c r="A36" s="19" t="s">
        <v>232</v>
      </c>
      <c r="B36" s="19" t="s">
        <v>223</v>
      </c>
      <c r="C36" s="19" t="s">
        <v>224</v>
      </c>
      <c r="D36" s="19" t="s">
        <v>82</v>
      </c>
      <c r="E36" s="19">
        <v>12.340299999999999</v>
      </c>
      <c r="F36" s="19">
        <v>3000</v>
      </c>
      <c r="G36" s="19">
        <f t="shared" si="1"/>
        <v>37020.899999999994</v>
      </c>
      <c r="H36" s="19" t="s">
        <v>231</v>
      </c>
      <c r="I36" s="19" t="s">
        <v>226</v>
      </c>
      <c r="J36" s="12"/>
      <c r="K36" s="12"/>
      <c r="L36" s="12"/>
      <c r="M36" s="12"/>
      <c r="N36" s="12"/>
    </row>
    <row r="37" spans="1:14" x14ac:dyDescent="0.25">
      <c r="A37" s="19" t="s">
        <v>234</v>
      </c>
      <c r="B37" s="19" t="s">
        <v>228</v>
      </c>
      <c r="C37" s="19" t="s">
        <v>224</v>
      </c>
      <c r="D37" s="19" t="s">
        <v>82</v>
      </c>
      <c r="E37" s="19">
        <v>12.340400000000001</v>
      </c>
      <c r="F37" s="19">
        <v>4000</v>
      </c>
      <c r="G37" s="19">
        <f t="shared" si="1"/>
        <v>49361.600000000006</v>
      </c>
      <c r="H37" s="19" t="s">
        <v>233</v>
      </c>
      <c r="I37" s="19" t="s">
        <v>226</v>
      </c>
      <c r="J37" s="12"/>
      <c r="K37" s="12"/>
      <c r="L37" s="12"/>
      <c r="M37" s="12"/>
      <c r="N37" s="12"/>
    </row>
    <row r="38" spans="1:14" x14ac:dyDescent="0.25">
      <c r="A38" s="19" t="s">
        <v>236</v>
      </c>
      <c r="B38" s="19" t="s">
        <v>223</v>
      </c>
      <c r="C38" s="19" t="s">
        <v>224</v>
      </c>
      <c r="D38" s="19" t="s">
        <v>82</v>
      </c>
      <c r="E38" s="19">
        <v>12.3405</v>
      </c>
      <c r="F38" s="19">
        <v>5000</v>
      </c>
      <c r="G38" s="19">
        <f t="shared" si="1"/>
        <v>61702.5</v>
      </c>
      <c r="H38" s="19" t="s">
        <v>235</v>
      </c>
      <c r="I38" s="19" t="s">
        <v>226</v>
      </c>
      <c r="J38" s="12"/>
      <c r="K38" s="12"/>
      <c r="L38" s="12"/>
      <c r="M38" s="12"/>
      <c r="N38" s="12"/>
    </row>
    <row r="39" spans="1:14" x14ac:dyDescent="0.25">
      <c r="A39" s="19" t="s">
        <v>238</v>
      </c>
      <c r="B39" s="19" t="s">
        <v>228</v>
      </c>
      <c r="C39" s="19" t="s">
        <v>224</v>
      </c>
      <c r="D39" s="19" t="s">
        <v>82</v>
      </c>
      <c r="E39" s="19">
        <v>12.3406</v>
      </c>
      <c r="F39" s="19">
        <v>6000</v>
      </c>
      <c r="G39" s="19">
        <f t="shared" si="1"/>
        <v>74043.600000000006</v>
      </c>
      <c r="H39" s="19" t="s">
        <v>237</v>
      </c>
      <c r="I39" s="19" t="s">
        <v>226</v>
      </c>
      <c r="J39" s="19" t="s">
        <v>329</v>
      </c>
      <c r="K39" s="12"/>
      <c r="L39" s="12"/>
      <c r="M39" s="12"/>
      <c r="N39" s="12"/>
    </row>
    <row r="40" spans="1:14" x14ac:dyDescent="0.25">
      <c r="A40" s="19" t="s">
        <v>240</v>
      </c>
      <c r="B40" s="19" t="s">
        <v>223</v>
      </c>
      <c r="C40" s="19" t="s">
        <v>224</v>
      </c>
      <c r="D40" s="19" t="s">
        <v>82</v>
      </c>
      <c r="E40" s="19">
        <v>12.3407</v>
      </c>
      <c r="F40" s="19">
        <v>7000</v>
      </c>
      <c r="G40" s="19">
        <f t="shared" si="1"/>
        <v>86384.9</v>
      </c>
      <c r="H40" s="19" t="s">
        <v>239</v>
      </c>
      <c r="I40" s="19" t="s">
        <v>226</v>
      </c>
      <c r="J40" s="19" t="s">
        <v>328</v>
      </c>
      <c r="K40" s="12"/>
      <c r="L40" s="12"/>
      <c r="M40" s="12"/>
      <c r="N40" s="12"/>
    </row>
    <row r="41" spans="1:14" x14ac:dyDescent="0.25">
      <c r="A41" s="19" t="s">
        <v>240</v>
      </c>
      <c r="B41" s="19" t="s">
        <v>228</v>
      </c>
      <c r="C41" s="19" t="s">
        <v>224</v>
      </c>
      <c r="D41" s="19" t="s">
        <v>82</v>
      </c>
      <c r="E41" s="19">
        <v>12.3408</v>
      </c>
      <c r="F41" s="19">
        <v>8000</v>
      </c>
      <c r="G41" s="19">
        <f t="shared" si="1"/>
        <v>98726.399999999994</v>
      </c>
      <c r="H41" s="19" t="s">
        <v>241</v>
      </c>
      <c r="I41" s="19" t="s">
        <v>226</v>
      </c>
      <c r="J41" s="12"/>
      <c r="K41" s="19" t="s">
        <v>332</v>
      </c>
      <c r="L41" s="12">
        <f>SUM(F36:F39)+SUM(F33:F34)</f>
        <v>21000</v>
      </c>
      <c r="M41" s="12">
        <v>6</v>
      </c>
      <c r="N41" s="12">
        <f>SUM(G36:G39,G33:G34)/(SUM(F36:F39,F33:F34))</f>
        <v>12.340433333333333</v>
      </c>
    </row>
    <row r="42" spans="1:14" x14ac:dyDescent="0.25">
      <c r="A42" s="19" t="s">
        <v>243</v>
      </c>
      <c r="B42" s="19" t="s">
        <v>223</v>
      </c>
      <c r="C42" s="19" t="s">
        <v>224</v>
      </c>
      <c r="D42" s="19" t="s">
        <v>82</v>
      </c>
      <c r="E42" s="19">
        <v>12.3409</v>
      </c>
      <c r="F42" s="19">
        <v>9000</v>
      </c>
      <c r="G42" s="19">
        <f t="shared" si="1"/>
        <v>111068.09999999999</v>
      </c>
      <c r="H42" s="19" t="s">
        <v>242</v>
      </c>
      <c r="I42" s="19" t="s">
        <v>226</v>
      </c>
      <c r="J42" s="12"/>
      <c r="K42" s="19" t="s">
        <v>333</v>
      </c>
      <c r="L42" s="12"/>
      <c r="M42" s="12"/>
      <c r="N42" s="12"/>
    </row>
    <row r="43" spans="1:14" x14ac:dyDescent="0.25">
      <c r="A43" s="19" t="s">
        <v>245</v>
      </c>
      <c r="B43" s="19" t="s">
        <v>228</v>
      </c>
      <c r="C43" s="19" t="s">
        <v>224</v>
      </c>
      <c r="D43" s="19" t="s">
        <v>82</v>
      </c>
      <c r="E43" s="19">
        <v>12.340999999999999</v>
      </c>
      <c r="F43" s="19">
        <v>10000</v>
      </c>
      <c r="G43" s="19">
        <f t="shared" si="1"/>
        <v>123410</v>
      </c>
      <c r="H43" s="19" t="s">
        <v>244</v>
      </c>
      <c r="I43" s="19" t="s">
        <v>226</v>
      </c>
      <c r="J43" s="12"/>
      <c r="K43" s="19" t="s">
        <v>334</v>
      </c>
      <c r="L43" s="12">
        <f>SUM(F39,F37,F34)</f>
        <v>12000</v>
      </c>
      <c r="M43" s="12">
        <v>3</v>
      </c>
      <c r="N43" s="12">
        <f>SUM(G39,G37,G34)/SUM(F39,F37,F34)</f>
        <v>12.340466666666668</v>
      </c>
    </row>
    <row r="44" spans="1:14" x14ac:dyDescent="0.25">
      <c r="A44" s="19" t="s">
        <v>247</v>
      </c>
      <c r="B44" s="19" t="s">
        <v>223</v>
      </c>
      <c r="C44" s="19" t="s">
        <v>224</v>
      </c>
      <c r="D44" s="19" t="s">
        <v>69</v>
      </c>
      <c r="E44" s="19">
        <v>12.341200000000001</v>
      </c>
      <c r="F44" s="19">
        <v>11000</v>
      </c>
      <c r="G44" s="19">
        <f t="shared" si="1"/>
        <v>135753.20000000001</v>
      </c>
      <c r="H44" s="19" t="s">
        <v>246</v>
      </c>
      <c r="I44" s="19" t="s">
        <v>226</v>
      </c>
      <c r="K44" s="19" t="s">
        <v>352</v>
      </c>
      <c r="L44" s="21">
        <f>100*ABS(E45-'Scenario2 - CBT Data'!C22)/'Scenario2 - CBT Data'!C22</f>
        <v>1.6206142127972631E-3</v>
      </c>
      <c r="M44" s="12"/>
      <c r="N44" s="12"/>
    </row>
    <row r="45" spans="1:14" x14ac:dyDescent="0.25">
      <c r="A45" s="21" t="s">
        <v>249</v>
      </c>
      <c r="B45" s="21" t="s">
        <v>228</v>
      </c>
      <c r="C45" s="21" t="s">
        <v>224</v>
      </c>
      <c r="D45" s="21" t="s">
        <v>69</v>
      </c>
      <c r="E45" s="21">
        <v>12.341200000000001</v>
      </c>
      <c r="F45" s="21">
        <v>12000</v>
      </c>
      <c r="G45" s="21">
        <f t="shared" si="1"/>
        <v>148094.39999999999</v>
      </c>
      <c r="H45" s="21" t="s">
        <v>248</v>
      </c>
      <c r="I45" s="21" t="s">
        <v>226</v>
      </c>
      <c r="J45" s="21" t="s">
        <v>339</v>
      </c>
      <c r="K45" s="19" t="s">
        <v>336</v>
      </c>
      <c r="L45" s="12"/>
      <c r="M45" s="12"/>
      <c r="N45" s="12"/>
    </row>
    <row r="46" spans="1:14" x14ac:dyDescent="0.25">
      <c r="A46" s="19" t="s">
        <v>251</v>
      </c>
      <c r="B46" s="19" t="s">
        <v>223</v>
      </c>
      <c r="C46" s="19" t="s">
        <v>224</v>
      </c>
      <c r="D46" s="19" t="s">
        <v>69</v>
      </c>
      <c r="E46" s="19">
        <v>12.341100000000001</v>
      </c>
      <c r="F46" s="19">
        <v>15000</v>
      </c>
      <c r="G46" s="19">
        <f t="shared" si="1"/>
        <v>185116.5</v>
      </c>
      <c r="H46" s="19" t="s">
        <v>250</v>
      </c>
      <c r="I46" s="19" t="s">
        <v>226</v>
      </c>
      <c r="J46" s="12"/>
      <c r="K46" s="19" t="s">
        <v>337</v>
      </c>
      <c r="L46" s="12"/>
      <c r="M46" s="12"/>
      <c r="N46" s="12"/>
    </row>
    <row r="47" spans="1:14" x14ac:dyDescent="0.25">
      <c r="A47" s="18" t="s">
        <v>253</v>
      </c>
      <c r="B47" s="18" t="s">
        <v>228</v>
      </c>
      <c r="C47" s="18" t="s">
        <v>224</v>
      </c>
      <c r="D47" s="18" t="s">
        <v>69</v>
      </c>
      <c r="E47" s="18">
        <v>12.341100000000001</v>
      </c>
      <c r="F47" s="18">
        <v>20000</v>
      </c>
      <c r="G47" s="19">
        <f t="shared" si="1"/>
        <v>246822.00000000003</v>
      </c>
      <c r="H47" s="18" t="s">
        <v>252</v>
      </c>
      <c r="I47" s="18" t="s">
        <v>226</v>
      </c>
      <c r="J47" s="18" t="s">
        <v>327</v>
      </c>
      <c r="K47" s="19" t="s">
        <v>338</v>
      </c>
      <c r="L47" s="12">
        <v>142500</v>
      </c>
      <c r="M47" s="12">
        <v>12</v>
      </c>
      <c r="N47" s="12"/>
    </row>
    <row r="48" spans="1:14" x14ac:dyDescent="0.25">
      <c r="B48" s="12"/>
      <c r="D48" s="12"/>
      <c r="E48" s="12"/>
      <c r="F48" s="12"/>
      <c r="H48" s="12"/>
      <c r="I48" s="12"/>
      <c r="J48" s="12"/>
      <c r="K48" s="19" t="s">
        <v>340</v>
      </c>
      <c r="L48" s="12">
        <f>SUM(F46:F47)</f>
        <v>35000</v>
      </c>
      <c r="M48" s="12"/>
      <c r="N48" s="12"/>
    </row>
    <row r="49" spans="2:14" x14ac:dyDescent="0.25">
      <c r="B49" s="12"/>
      <c r="D49" s="12"/>
      <c r="E49" s="12"/>
      <c r="F49" s="12"/>
      <c r="H49" s="12"/>
      <c r="I49" s="12"/>
      <c r="J49" s="12"/>
      <c r="K49" s="19" t="s">
        <v>341</v>
      </c>
      <c r="L49" s="12"/>
      <c r="M49" s="12"/>
      <c r="N49" s="12"/>
    </row>
    <row r="50" spans="2:14" x14ac:dyDescent="0.25">
      <c r="B50" s="12"/>
      <c r="D50" s="12"/>
      <c r="E50" s="12"/>
      <c r="F50" s="12"/>
      <c r="H50" s="12"/>
      <c r="I50" s="12"/>
      <c r="J50" s="12"/>
      <c r="K50" s="19" t="s">
        <v>342</v>
      </c>
      <c r="L50" s="12">
        <f>F47</f>
        <v>20000</v>
      </c>
      <c r="M50" s="12"/>
      <c r="N50" s="12"/>
    </row>
    <row r="51" spans="2:14" x14ac:dyDescent="0.25">
      <c r="B51" s="12"/>
      <c r="D51" s="12"/>
      <c r="E51" s="12"/>
      <c r="F51" s="12"/>
      <c r="H51" s="12"/>
      <c r="I51" s="12"/>
      <c r="J51" s="12"/>
      <c r="K51" s="19" t="s">
        <v>343</v>
      </c>
      <c r="L51" s="12">
        <f>100*L48/L41</f>
        <v>166.66666666666666</v>
      </c>
      <c r="M51" s="12"/>
      <c r="N51" s="12"/>
    </row>
    <row r="52" spans="2:14" x14ac:dyDescent="0.25">
      <c r="B52" s="12"/>
      <c r="D52" s="12"/>
      <c r="E52" s="12"/>
      <c r="F52" s="12"/>
      <c r="H52" s="12"/>
      <c r="I52" s="12"/>
      <c r="J52" s="12"/>
      <c r="K52" s="19" t="s">
        <v>344</v>
      </c>
      <c r="L52" s="12"/>
      <c r="M52" s="12"/>
      <c r="N52" s="12"/>
    </row>
    <row r="53" spans="2:14" x14ac:dyDescent="0.25">
      <c r="B53" s="12"/>
      <c r="D53" s="12"/>
      <c r="E53" s="12"/>
      <c r="F53" s="12"/>
      <c r="H53" s="12"/>
      <c r="I53" s="12"/>
      <c r="J53" s="12"/>
      <c r="K53" s="19" t="s">
        <v>345</v>
      </c>
      <c r="L53" s="12">
        <f>100*L50/L43</f>
        <v>166.66666666666666</v>
      </c>
      <c r="M53" s="12"/>
      <c r="N53" s="12"/>
    </row>
    <row r="54" spans="2:14" x14ac:dyDescent="0.25">
      <c r="B54" s="12"/>
      <c r="D54" s="12"/>
      <c r="E54" s="12"/>
      <c r="F54" s="12"/>
      <c r="H54" s="12"/>
      <c r="I54" s="12"/>
      <c r="J54" s="12"/>
      <c r="K54" s="19" t="s">
        <v>349</v>
      </c>
      <c r="L54" s="12">
        <f>SUM(G46:G47)/SUM(F46:F47)</f>
        <v>12.341100000000001</v>
      </c>
      <c r="M54" s="12"/>
      <c r="N54" s="12"/>
    </row>
    <row r="55" spans="2:14" x14ac:dyDescent="0.25">
      <c r="B55" s="12"/>
      <c r="D55" s="12"/>
      <c r="E55" s="12"/>
      <c r="F55" s="12"/>
      <c r="H55" s="12"/>
      <c r="I55" s="12"/>
      <c r="K55" s="19" t="s">
        <v>351</v>
      </c>
      <c r="L55" s="12"/>
      <c r="M55" s="12"/>
      <c r="N55" s="12"/>
    </row>
    <row r="56" spans="2:14" x14ac:dyDescent="0.25">
      <c r="B56" s="12"/>
      <c r="D56" s="12"/>
      <c r="E56" s="12"/>
      <c r="F56" s="12"/>
      <c r="H56" s="12"/>
      <c r="I56" s="12"/>
      <c r="J56" s="12"/>
      <c r="K56" s="19" t="s">
        <v>350</v>
      </c>
      <c r="L56" s="12">
        <f>E47</f>
        <v>12.341100000000001</v>
      </c>
      <c r="M56" s="12"/>
      <c r="N56" s="12"/>
    </row>
    <row r="57" spans="2:14" x14ac:dyDescent="0.25">
      <c r="B57" s="12"/>
      <c r="D57" s="12"/>
      <c r="E57" s="12"/>
      <c r="F57" s="12"/>
      <c r="H57" s="12"/>
      <c r="I57" s="12"/>
      <c r="J57" s="12"/>
      <c r="K57" s="19" t="s">
        <v>346</v>
      </c>
      <c r="L57" s="23">
        <f>MIN(L48,L41)*(L54-N41)</f>
        <v>14.00000000001711</v>
      </c>
      <c r="M57" s="12"/>
      <c r="N57" s="12"/>
    </row>
    <row r="58" spans="2:14" x14ac:dyDescent="0.25">
      <c r="B58" s="12"/>
      <c r="D58" s="12"/>
      <c r="E58" s="12"/>
      <c r="F58" s="12"/>
      <c r="H58" s="12"/>
      <c r="I58" s="12"/>
      <c r="J58" s="12"/>
      <c r="K58" s="19" t="s">
        <v>347</v>
      </c>
      <c r="L58" s="12"/>
      <c r="M58" s="12"/>
      <c r="N58" s="12"/>
    </row>
    <row r="59" spans="2:14" x14ac:dyDescent="0.25">
      <c r="B59" s="12"/>
      <c r="D59" s="12"/>
      <c r="E59" s="12"/>
      <c r="F59" s="12"/>
      <c r="H59" s="12"/>
      <c r="I59" s="12"/>
      <c r="J59" s="12"/>
      <c r="K59" s="19" t="s">
        <v>348</v>
      </c>
      <c r="L59" s="23">
        <f>MIN(L50,L43)*(L56-N43)</f>
        <v>7.5999999999964984</v>
      </c>
      <c r="M59" s="12"/>
      <c r="N59" s="12"/>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10" zoomScale="70" zoomScaleNormal="70" workbookViewId="0">
      <selection activeCell="E42" sqref="E42"/>
    </sheetView>
  </sheetViews>
  <sheetFormatPr defaultRowHeight="15" x14ac:dyDescent="0.25"/>
  <cols>
    <col min="1" max="1" width="13.42578125" bestFit="1" customWidth="1"/>
    <col min="2" max="2" width="17.42578125" customWidth="1"/>
    <col min="3" max="3" width="11.7109375" bestFit="1" customWidth="1"/>
    <col min="4" max="4" width="10" bestFit="1" customWidth="1"/>
    <col min="5" max="5" width="49.28515625" bestFit="1" customWidth="1"/>
    <col min="6" max="6" width="18.5703125" bestFit="1" customWidth="1"/>
    <col min="7" max="7" width="10" bestFit="1" customWidth="1"/>
  </cols>
  <sheetData>
    <row r="1" spans="1:6" x14ac:dyDescent="0.25">
      <c r="A1" s="12" t="s">
        <v>173</v>
      </c>
      <c r="B1" s="12" t="s">
        <v>254</v>
      </c>
      <c r="C1" s="12" t="s">
        <v>259</v>
      </c>
      <c r="D1" s="12" t="s">
        <v>260</v>
      </c>
      <c r="E1" t="s">
        <v>322</v>
      </c>
      <c r="F1" t="s">
        <v>323</v>
      </c>
    </row>
    <row r="2" spans="1:6" x14ac:dyDescent="0.25">
      <c r="A2" s="16" t="s">
        <v>261</v>
      </c>
      <c r="B2" s="16" t="s">
        <v>262</v>
      </c>
      <c r="C2" s="16">
        <v>12.3401</v>
      </c>
      <c r="D2" s="16">
        <v>1000</v>
      </c>
    </row>
    <row r="3" spans="1:6" x14ac:dyDescent="0.25">
      <c r="A3" s="20" t="s">
        <v>261</v>
      </c>
      <c r="B3" s="20" t="s">
        <v>263</v>
      </c>
      <c r="C3" s="20">
        <v>12.3401</v>
      </c>
      <c r="D3" s="20">
        <v>1000</v>
      </c>
    </row>
    <row r="4" spans="1:6" x14ac:dyDescent="0.25">
      <c r="A4" s="20" t="s">
        <v>261</v>
      </c>
      <c r="B4" s="20" t="s">
        <v>264</v>
      </c>
      <c r="C4" s="20">
        <v>12.340199999999999</v>
      </c>
      <c r="D4" s="20">
        <v>2500</v>
      </c>
    </row>
    <row r="5" spans="1:6" x14ac:dyDescent="0.25">
      <c r="A5" s="16" t="s">
        <v>261</v>
      </c>
      <c r="B5" s="16" t="s">
        <v>265</v>
      </c>
      <c r="C5" s="16">
        <v>12.340299999999999</v>
      </c>
      <c r="D5" s="16">
        <v>3000</v>
      </c>
    </row>
    <row r="6" spans="1:6" x14ac:dyDescent="0.25">
      <c r="A6" s="20" t="s">
        <v>261</v>
      </c>
      <c r="B6" s="20" t="s">
        <v>266</v>
      </c>
      <c r="C6" s="20">
        <v>12.340299999999999</v>
      </c>
      <c r="D6" s="20">
        <v>2500</v>
      </c>
    </row>
    <row r="7" spans="1:6" x14ac:dyDescent="0.25">
      <c r="A7" s="20" t="s">
        <v>261</v>
      </c>
      <c r="B7" s="20" t="s">
        <v>267</v>
      </c>
      <c r="C7" s="20">
        <v>12.340299999999999</v>
      </c>
      <c r="D7" s="20">
        <v>700</v>
      </c>
    </row>
    <row r="8" spans="1:6" x14ac:dyDescent="0.25">
      <c r="A8" s="20" t="s">
        <v>268</v>
      </c>
      <c r="B8" s="20" t="s">
        <v>267</v>
      </c>
      <c r="C8" s="20">
        <v>102.5</v>
      </c>
      <c r="D8" s="20">
        <v>2000000</v>
      </c>
    </row>
    <row r="9" spans="1:6" x14ac:dyDescent="0.25">
      <c r="A9" s="20" t="s">
        <v>261</v>
      </c>
      <c r="B9" s="20" t="s">
        <v>269</v>
      </c>
      <c r="C9" s="20">
        <v>12.340400000000001</v>
      </c>
      <c r="D9" s="20">
        <v>9000</v>
      </c>
    </row>
    <row r="10" spans="1:6" x14ac:dyDescent="0.25">
      <c r="A10" s="20" t="s">
        <v>261</v>
      </c>
      <c r="B10" s="20" t="s">
        <v>270</v>
      </c>
      <c r="C10" s="20">
        <v>12.340400000000001</v>
      </c>
      <c r="D10" s="20">
        <v>11000</v>
      </c>
    </row>
    <row r="11" spans="1:6" x14ac:dyDescent="0.25">
      <c r="A11" s="16" t="s">
        <v>261</v>
      </c>
      <c r="B11" s="16" t="s">
        <v>271</v>
      </c>
      <c r="C11" s="16">
        <v>12.3405</v>
      </c>
      <c r="D11" s="16">
        <v>5000</v>
      </c>
    </row>
    <row r="12" spans="1:6" x14ac:dyDescent="0.25">
      <c r="A12" s="20" t="s">
        <v>261</v>
      </c>
      <c r="B12" s="20" t="s">
        <v>272</v>
      </c>
      <c r="C12" s="20">
        <v>12.3405</v>
      </c>
      <c r="D12" s="20">
        <v>12000</v>
      </c>
    </row>
    <row r="13" spans="1:6" x14ac:dyDescent="0.25">
      <c r="A13" s="20" t="s">
        <v>261</v>
      </c>
      <c r="B13" s="20" t="s">
        <v>273</v>
      </c>
      <c r="C13" s="20">
        <v>12.3405</v>
      </c>
      <c r="D13" s="20">
        <v>15000</v>
      </c>
    </row>
    <row r="14" spans="1:6" x14ac:dyDescent="0.25">
      <c r="A14" s="20" t="s">
        <v>261</v>
      </c>
      <c r="B14" s="20" t="s">
        <v>274</v>
      </c>
      <c r="C14" s="20">
        <v>12.3406</v>
      </c>
      <c r="D14" s="20">
        <v>20000</v>
      </c>
    </row>
    <row r="15" spans="1:6" x14ac:dyDescent="0.25">
      <c r="A15" s="20" t="s">
        <v>261</v>
      </c>
      <c r="B15" s="20" t="s">
        <v>275</v>
      </c>
      <c r="C15" s="20">
        <v>12.3407</v>
      </c>
      <c r="D15" s="20">
        <v>25000</v>
      </c>
    </row>
    <row r="16" spans="1:6" x14ac:dyDescent="0.25">
      <c r="A16" s="16" t="s">
        <v>261</v>
      </c>
      <c r="B16" s="16" t="s">
        <v>276</v>
      </c>
      <c r="C16" s="16">
        <v>12.3407</v>
      </c>
      <c r="D16" s="16">
        <v>7000</v>
      </c>
      <c r="E16" t="s">
        <v>320</v>
      </c>
    </row>
    <row r="17" spans="1:4" x14ac:dyDescent="0.25">
      <c r="A17" s="20" t="s">
        <v>261</v>
      </c>
      <c r="B17" s="20" t="s">
        <v>277</v>
      </c>
      <c r="C17" s="20">
        <v>12.3408</v>
      </c>
      <c r="D17" s="20">
        <v>30000</v>
      </c>
    </row>
    <row r="18" spans="1:4" x14ac:dyDescent="0.25">
      <c r="A18" s="20" t="s">
        <v>261</v>
      </c>
      <c r="B18" s="20" t="s">
        <v>278</v>
      </c>
      <c r="C18" s="20">
        <v>12.3408</v>
      </c>
      <c r="D18" s="20">
        <v>25000</v>
      </c>
    </row>
    <row r="19" spans="1:4" x14ac:dyDescent="0.25">
      <c r="A19" s="20" t="s">
        <v>261</v>
      </c>
      <c r="B19" s="20" t="s">
        <v>279</v>
      </c>
      <c r="C19" s="20">
        <v>12.3408</v>
      </c>
      <c r="D19" s="20">
        <v>9000</v>
      </c>
    </row>
    <row r="20" spans="1:4" x14ac:dyDescent="0.25">
      <c r="A20" s="20" t="s">
        <v>268</v>
      </c>
      <c r="B20" s="20" t="s">
        <v>279</v>
      </c>
      <c r="C20" s="20">
        <v>102.6</v>
      </c>
      <c r="D20" s="20">
        <v>3000000</v>
      </c>
    </row>
    <row r="21" spans="1:4" x14ac:dyDescent="0.25">
      <c r="A21" s="20" t="s">
        <v>261</v>
      </c>
      <c r="B21" s="20" t="s">
        <v>280</v>
      </c>
      <c r="C21" s="20">
        <v>12.3408</v>
      </c>
      <c r="D21" s="20">
        <v>14000</v>
      </c>
    </row>
    <row r="22" spans="1:4" x14ac:dyDescent="0.25">
      <c r="A22" s="20" t="s">
        <v>261</v>
      </c>
      <c r="B22" s="20" t="s">
        <v>281</v>
      </c>
      <c r="C22" s="20">
        <v>12.3408</v>
      </c>
      <c r="D22" s="20">
        <v>33000</v>
      </c>
    </row>
    <row r="23" spans="1:4" x14ac:dyDescent="0.25">
      <c r="A23" s="20" t="s">
        <v>261</v>
      </c>
      <c r="B23" s="20" t="s">
        <v>282</v>
      </c>
      <c r="C23" s="20">
        <v>12.3409</v>
      </c>
      <c r="D23" s="20">
        <v>50000</v>
      </c>
    </row>
    <row r="24" spans="1:4" x14ac:dyDescent="0.25">
      <c r="A24" s="20" t="s">
        <v>261</v>
      </c>
      <c r="B24" s="20" t="s">
        <v>283</v>
      </c>
      <c r="C24" s="20">
        <v>12.3409</v>
      </c>
      <c r="D24" s="20">
        <v>45000</v>
      </c>
    </row>
    <row r="25" spans="1:4" x14ac:dyDescent="0.25">
      <c r="A25" s="20" t="s">
        <v>261</v>
      </c>
      <c r="B25" s="20" t="s">
        <v>284</v>
      </c>
      <c r="C25" s="20">
        <v>12.3409</v>
      </c>
      <c r="D25" s="20">
        <v>25000</v>
      </c>
    </row>
    <row r="26" spans="1:4" x14ac:dyDescent="0.25">
      <c r="A26" s="20" t="s">
        <v>261</v>
      </c>
      <c r="B26" s="20" t="s">
        <v>285</v>
      </c>
      <c r="C26" s="20">
        <v>12.3409</v>
      </c>
      <c r="D26" s="20">
        <v>31000</v>
      </c>
    </row>
    <row r="27" spans="1:4" x14ac:dyDescent="0.25">
      <c r="A27" s="16" t="s">
        <v>261</v>
      </c>
      <c r="B27" s="16" t="s">
        <v>286</v>
      </c>
      <c r="C27" s="16">
        <v>12.3409</v>
      </c>
      <c r="D27" s="16">
        <v>9000</v>
      </c>
    </row>
    <row r="28" spans="1:4" x14ac:dyDescent="0.25">
      <c r="A28" s="20" t="s">
        <v>261</v>
      </c>
      <c r="B28" s="20" t="s">
        <v>287</v>
      </c>
      <c r="C28" s="20">
        <v>12.3409</v>
      </c>
      <c r="D28" s="20">
        <v>19000</v>
      </c>
    </row>
    <row r="29" spans="1:4" x14ac:dyDescent="0.25">
      <c r="A29" s="20" t="s">
        <v>261</v>
      </c>
      <c r="B29" s="20" t="s">
        <v>288</v>
      </c>
      <c r="C29" s="20">
        <v>12.340999999999999</v>
      </c>
      <c r="D29" s="20">
        <v>60000</v>
      </c>
    </row>
    <row r="30" spans="1:4" x14ac:dyDescent="0.25">
      <c r="A30" s="20" t="s">
        <v>261</v>
      </c>
      <c r="B30" s="20" t="s">
        <v>289</v>
      </c>
      <c r="C30" s="20">
        <v>12.341100000000001</v>
      </c>
      <c r="D30" s="20">
        <v>72000</v>
      </c>
    </row>
    <row r="31" spans="1:4" x14ac:dyDescent="0.25">
      <c r="A31" s="20" t="s">
        <v>261</v>
      </c>
      <c r="B31" s="20" t="s">
        <v>290</v>
      </c>
      <c r="C31" s="20">
        <v>12.341100000000001</v>
      </c>
      <c r="D31" s="20">
        <v>8000</v>
      </c>
    </row>
    <row r="32" spans="1:4" x14ac:dyDescent="0.25">
      <c r="A32" s="20" t="s">
        <v>261</v>
      </c>
      <c r="B32" s="20" t="s">
        <v>291</v>
      </c>
      <c r="C32" s="20">
        <v>12.341100000000001</v>
      </c>
      <c r="D32" s="20">
        <v>14000</v>
      </c>
    </row>
    <row r="33" spans="1:7" x14ac:dyDescent="0.25">
      <c r="A33" s="20" t="s">
        <v>261</v>
      </c>
      <c r="B33" s="20" t="s">
        <v>292</v>
      </c>
      <c r="C33" s="20">
        <v>12.341100000000001</v>
      </c>
      <c r="D33" s="20">
        <v>80000</v>
      </c>
    </row>
    <row r="34" spans="1:7" x14ac:dyDescent="0.25">
      <c r="A34" s="20" t="s">
        <v>261</v>
      </c>
      <c r="B34" s="20" t="s">
        <v>293</v>
      </c>
      <c r="C34" s="20">
        <v>12.341200000000001</v>
      </c>
      <c r="D34" s="20">
        <v>120000</v>
      </c>
    </row>
    <row r="35" spans="1:7" x14ac:dyDescent="0.25">
      <c r="A35" s="20" t="s">
        <v>261</v>
      </c>
      <c r="B35" s="20" t="s">
        <v>294</v>
      </c>
      <c r="C35" s="20">
        <v>12.341200000000001</v>
      </c>
      <c r="D35" s="20">
        <v>100000</v>
      </c>
    </row>
    <row r="36" spans="1:7" x14ac:dyDescent="0.25">
      <c r="A36" s="20" t="s">
        <v>261</v>
      </c>
      <c r="B36" s="20" t="s">
        <v>295</v>
      </c>
      <c r="C36" s="20">
        <v>12.341200000000001</v>
      </c>
      <c r="D36" s="20">
        <v>25000</v>
      </c>
    </row>
    <row r="37" spans="1:7" x14ac:dyDescent="0.25">
      <c r="A37" s="20" t="s">
        <v>261</v>
      </c>
      <c r="B37" s="20" t="s">
        <v>296</v>
      </c>
      <c r="C37" s="20">
        <v>12.3413</v>
      </c>
      <c r="D37" s="20">
        <v>150000</v>
      </c>
    </row>
    <row r="38" spans="1:7" x14ac:dyDescent="0.25">
      <c r="A38" s="20" t="s">
        <v>261</v>
      </c>
      <c r="B38" s="20" t="s">
        <v>297</v>
      </c>
      <c r="C38" s="20">
        <v>12.3413</v>
      </c>
      <c r="D38" s="20">
        <v>40000</v>
      </c>
    </row>
    <row r="39" spans="1:7" x14ac:dyDescent="0.25">
      <c r="A39" s="20" t="s">
        <v>261</v>
      </c>
      <c r="B39" s="20" t="s">
        <v>298</v>
      </c>
      <c r="C39" s="20">
        <v>12.3413</v>
      </c>
      <c r="D39" s="20">
        <v>25000</v>
      </c>
    </row>
    <row r="40" spans="1:7" x14ac:dyDescent="0.25">
      <c r="A40" s="20" t="s">
        <v>261</v>
      </c>
      <c r="B40" s="20" t="s">
        <v>299</v>
      </c>
      <c r="C40" s="20">
        <v>12.3413</v>
      </c>
      <c r="D40" s="20">
        <v>20000</v>
      </c>
    </row>
    <row r="41" spans="1:7" x14ac:dyDescent="0.25">
      <c r="A41" s="20" t="s">
        <v>261</v>
      </c>
      <c r="B41" s="20" t="s">
        <v>300</v>
      </c>
      <c r="C41" s="20">
        <v>12.3413</v>
      </c>
      <c r="D41" s="20">
        <v>15000</v>
      </c>
    </row>
    <row r="42" spans="1:7" x14ac:dyDescent="0.25">
      <c r="A42" s="16" t="s">
        <v>261</v>
      </c>
      <c r="B42" s="16" t="s">
        <v>301</v>
      </c>
      <c r="C42" s="16">
        <v>12.341200000000001</v>
      </c>
      <c r="D42" s="16">
        <v>11000</v>
      </c>
      <c r="E42" t="s">
        <v>355</v>
      </c>
      <c r="F42" s="20" t="s">
        <v>324</v>
      </c>
      <c r="G42">
        <f>SUM(D21:D42)+SUM(D16:D19)</f>
        <v>1037000</v>
      </c>
    </row>
    <row r="43" spans="1:7" x14ac:dyDescent="0.25">
      <c r="A43" s="20" t="s">
        <v>261</v>
      </c>
      <c r="B43" s="20" t="s">
        <v>302</v>
      </c>
      <c r="C43" s="20">
        <v>12.341200000000001</v>
      </c>
      <c r="D43" s="20">
        <v>15000</v>
      </c>
      <c r="F43" t="s">
        <v>325</v>
      </c>
      <c r="G43">
        <f>COUNT(D16:D42)-1</f>
        <v>26</v>
      </c>
    </row>
    <row r="44" spans="1:7" x14ac:dyDescent="0.25">
      <c r="A44" s="20" t="s">
        <v>261</v>
      </c>
      <c r="B44" s="20" t="s">
        <v>303</v>
      </c>
      <c r="C44" s="20">
        <v>12.341200000000001</v>
      </c>
      <c r="D44" s="20">
        <v>8000</v>
      </c>
    </row>
    <row r="45" spans="1:7" x14ac:dyDescent="0.25">
      <c r="A45" s="20" t="s">
        <v>261</v>
      </c>
      <c r="B45" s="20" t="s">
        <v>304</v>
      </c>
      <c r="C45" s="20">
        <v>12.341200000000001</v>
      </c>
      <c r="D45" s="20">
        <v>5000</v>
      </c>
      <c r="E45" s="12"/>
      <c r="F45" s="20"/>
      <c r="G45" s="12"/>
    </row>
    <row r="46" spans="1:7" x14ac:dyDescent="0.25">
      <c r="A46" s="20" t="s">
        <v>261</v>
      </c>
      <c r="B46" s="20" t="s">
        <v>305</v>
      </c>
      <c r="C46" s="20">
        <v>12.341200000000001</v>
      </c>
      <c r="D46" s="20">
        <v>1000</v>
      </c>
      <c r="E46" s="12"/>
      <c r="F46" s="12"/>
      <c r="G46" s="12"/>
    </row>
    <row r="47" spans="1:7" x14ac:dyDescent="0.25">
      <c r="A47" s="20" t="s">
        <v>261</v>
      </c>
      <c r="B47" s="20" t="s">
        <v>306</v>
      </c>
      <c r="C47" s="20">
        <v>12.341200000000001</v>
      </c>
      <c r="D47" s="20">
        <v>2000</v>
      </c>
    </row>
    <row r="48" spans="1:7" x14ac:dyDescent="0.25">
      <c r="A48" s="16" t="s">
        <v>261</v>
      </c>
      <c r="B48" s="16" t="s">
        <v>307</v>
      </c>
      <c r="C48" s="16">
        <v>12.341100000000001</v>
      </c>
      <c r="D48" s="16">
        <v>15000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24" sqref="G24"/>
    </sheetView>
  </sheetViews>
  <sheetFormatPr defaultRowHeight="15" x14ac:dyDescent="0.25"/>
  <cols>
    <col min="2" max="2" width="13.28515625" bestFit="1" customWidth="1"/>
    <col min="5" max="5" width="47.42578125" bestFit="1" customWidth="1"/>
    <col min="6" max="6" width="17" bestFit="1" customWidth="1"/>
  </cols>
  <sheetData>
    <row r="1" spans="1:6" x14ac:dyDescent="0.25">
      <c r="A1" s="12" t="s">
        <v>173</v>
      </c>
      <c r="B1" s="12" t="s">
        <v>254</v>
      </c>
      <c r="C1" s="12" t="s">
        <v>259</v>
      </c>
      <c r="D1" s="12" t="s">
        <v>260</v>
      </c>
      <c r="E1" s="12" t="s">
        <v>322</v>
      </c>
      <c r="F1" s="12" t="s">
        <v>323</v>
      </c>
    </row>
    <row r="2" spans="1:6" x14ac:dyDescent="0.25">
      <c r="A2" s="16" t="s">
        <v>261</v>
      </c>
      <c r="B2" s="16" t="s">
        <v>308</v>
      </c>
      <c r="C2" s="16">
        <v>12.340199999999999</v>
      </c>
      <c r="D2" s="16">
        <v>2000</v>
      </c>
    </row>
    <row r="3" spans="1:6" x14ac:dyDescent="0.25">
      <c r="A3" s="17" t="s">
        <v>261</v>
      </c>
      <c r="B3" s="17" t="s">
        <v>309</v>
      </c>
      <c r="C3" s="17">
        <v>12.340199999999999</v>
      </c>
      <c r="D3" s="17">
        <v>4000</v>
      </c>
    </row>
    <row r="4" spans="1:6" x14ac:dyDescent="0.25">
      <c r="A4" s="20" t="s">
        <v>261</v>
      </c>
      <c r="B4" s="20" t="s">
        <v>265</v>
      </c>
      <c r="C4" s="20">
        <v>12.340199999999999</v>
      </c>
      <c r="D4" s="20">
        <v>3000</v>
      </c>
    </row>
    <row r="5" spans="1:6" x14ac:dyDescent="0.25">
      <c r="A5" s="16" t="s">
        <v>261</v>
      </c>
      <c r="B5" s="16" t="s">
        <v>310</v>
      </c>
      <c r="C5" s="16">
        <v>12.340400000000001</v>
      </c>
      <c r="D5" s="16">
        <v>4000</v>
      </c>
    </row>
    <row r="6" spans="1:6" x14ac:dyDescent="0.25">
      <c r="A6" s="20" t="s">
        <v>261</v>
      </c>
      <c r="B6" s="20" t="s">
        <v>271</v>
      </c>
      <c r="C6" s="20">
        <v>12.3405</v>
      </c>
      <c r="D6" s="20">
        <v>5000</v>
      </c>
    </row>
    <row r="7" spans="1:6" x14ac:dyDescent="0.25">
      <c r="A7" s="20" t="s">
        <v>261</v>
      </c>
      <c r="B7" s="20" t="s">
        <v>273</v>
      </c>
      <c r="C7" s="20">
        <v>12.3406</v>
      </c>
      <c r="D7" s="20">
        <v>10000</v>
      </c>
    </row>
    <row r="8" spans="1:6" x14ac:dyDescent="0.25">
      <c r="A8" s="16" t="s">
        <v>261</v>
      </c>
      <c r="B8" s="16" t="s">
        <v>311</v>
      </c>
      <c r="C8" s="16">
        <v>12.3406</v>
      </c>
      <c r="D8" s="16">
        <v>6000</v>
      </c>
    </row>
    <row r="9" spans="1:6" x14ac:dyDescent="0.25">
      <c r="A9" s="20" t="s">
        <v>261</v>
      </c>
      <c r="B9" s="20" t="s">
        <v>312</v>
      </c>
      <c r="C9" s="20">
        <v>12.3406</v>
      </c>
      <c r="D9" s="20">
        <v>11000</v>
      </c>
    </row>
    <row r="10" spans="1:6" x14ac:dyDescent="0.25">
      <c r="A10" s="20" t="s">
        <v>261</v>
      </c>
      <c r="B10" s="20" t="s">
        <v>275</v>
      </c>
      <c r="C10" s="20">
        <v>12.3407</v>
      </c>
      <c r="D10" s="20">
        <v>12000</v>
      </c>
    </row>
    <row r="11" spans="1:6" x14ac:dyDescent="0.25">
      <c r="A11" s="20" t="s">
        <v>261</v>
      </c>
      <c r="B11" s="20" t="s">
        <v>313</v>
      </c>
      <c r="C11" s="20">
        <v>12.3408</v>
      </c>
      <c r="D11" s="20">
        <v>15000</v>
      </c>
    </row>
    <row r="12" spans="1:6" x14ac:dyDescent="0.25">
      <c r="A12" s="16" t="s">
        <v>261</v>
      </c>
      <c r="B12" s="16" t="s">
        <v>276</v>
      </c>
      <c r="C12" s="16">
        <v>12.3408</v>
      </c>
      <c r="D12" s="16">
        <v>8000</v>
      </c>
      <c r="E12" t="s">
        <v>321</v>
      </c>
    </row>
    <row r="13" spans="1:6" x14ac:dyDescent="0.25">
      <c r="A13" s="20" t="s">
        <v>261</v>
      </c>
      <c r="B13" s="20" t="s">
        <v>278</v>
      </c>
      <c r="C13" s="20">
        <v>12.3409</v>
      </c>
      <c r="D13" s="20">
        <v>11000</v>
      </c>
    </row>
    <row r="14" spans="1:6" x14ac:dyDescent="0.25">
      <c r="A14" s="20" t="s">
        <v>261</v>
      </c>
      <c r="B14" s="20" t="s">
        <v>281</v>
      </c>
      <c r="C14" s="20">
        <v>12.3409</v>
      </c>
      <c r="D14" s="20">
        <v>12000</v>
      </c>
    </row>
    <row r="15" spans="1:6" x14ac:dyDescent="0.25">
      <c r="A15" s="20" t="s">
        <v>261</v>
      </c>
      <c r="B15" s="20" t="s">
        <v>314</v>
      </c>
      <c r="C15" s="20">
        <v>12.3409</v>
      </c>
      <c r="D15" s="20">
        <v>10000</v>
      </c>
    </row>
    <row r="16" spans="1:6" x14ac:dyDescent="0.25">
      <c r="A16" s="20" t="s">
        <v>261</v>
      </c>
      <c r="B16" s="20" t="s">
        <v>291</v>
      </c>
      <c r="C16" s="20">
        <v>12.340999999999999</v>
      </c>
      <c r="D16" s="20">
        <v>25000</v>
      </c>
    </row>
    <row r="17" spans="1:7" x14ac:dyDescent="0.25">
      <c r="A17" s="16" t="s">
        <v>261</v>
      </c>
      <c r="B17" s="16" t="s">
        <v>315</v>
      </c>
      <c r="C17" s="16">
        <v>12.340999999999999</v>
      </c>
      <c r="D17" s="16">
        <v>10000</v>
      </c>
    </row>
    <row r="18" spans="1:7" x14ac:dyDescent="0.25">
      <c r="A18" s="20" t="s">
        <v>261</v>
      </c>
      <c r="B18" s="20" t="s">
        <v>316</v>
      </c>
      <c r="C18" s="20">
        <v>12.340999999999999</v>
      </c>
      <c r="D18" s="20">
        <v>11000</v>
      </c>
    </row>
    <row r="19" spans="1:7" x14ac:dyDescent="0.25">
      <c r="A19" s="20" t="s">
        <v>261</v>
      </c>
      <c r="B19" s="20" t="s">
        <v>317</v>
      </c>
      <c r="C19" s="20">
        <v>12.340999999999999</v>
      </c>
      <c r="D19" s="20">
        <v>500</v>
      </c>
      <c r="E19" s="12" t="s">
        <v>355</v>
      </c>
      <c r="F19" s="20" t="s">
        <v>324</v>
      </c>
      <c r="G19" s="12">
        <f>SUM(D12:D19)</f>
        <v>87500</v>
      </c>
    </row>
    <row r="20" spans="1:7" x14ac:dyDescent="0.25">
      <c r="A20" s="20" t="s">
        <v>261</v>
      </c>
      <c r="B20" s="20" t="s">
        <v>302</v>
      </c>
      <c r="C20" s="20">
        <v>12.341100000000001</v>
      </c>
      <c r="D20" s="20">
        <v>10000</v>
      </c>
      <c r="F20" s="12" t="s">
        <v>325</v>
      </c>
      <c r="G20" s="12">
        <f>COUNT(D12:D19)</f>
        <v>8</v>
      </c>
    </row>
    <row r="21" spans="1:7" x14ac:dyDescent="0.25">
      <c r="A21" s="20" t="s">
        <v>261</v>
      </c>
      <c r="B21" s="20" t="s">
        <v>303</v>
      </c>
      <c r="C21" s="20">
        <v>12.340999999999999</v>
      </c>
      <c r="D21" s="20">
        <v>8000</v>
      </c>
    </row>
    <row r="22" spans="1:7" x14ac:dyDescent="0.25">
      <c r="A22" s="20" t="s">
        <v>261</v>
      </c>
      <c r="B22" s="20" t="s">
        <v>318</v>
      </c>
      <c r="C22" s="20">
        <v>12.340999999999999</v>
      </c>
      <c r="D22" s="20">
        <v>25000</v>
      </c>
    </row>
    <row r="23" spans="1:7" x14ac:dyDescent="0.25">
      <c r="A23" s="16" t="s">
        <v>261</v>
      </c>
      <c r="B23" s="16" t="s">
        <v>304</v>
      </c>
      <c r="C23" s="16">
        <v>12.341200000000001</v>
      </c>
      <c r="D23" s="16">
        <v>12000</v>
      </c>
      <c r="E23" s="12" t="s">
        <v>356</v>
      </c>
      <c r="F23" s="20" t="s">
        <v>324</v>
      </c>
      <c r="G23" s="12">
        <f>SUM(D12:D23)</f>
        <v>142500</v>
      </c>
    </row>
    <row r="24" spans="1:7" x14ac:dyDescent="0.25">
      <c r="A24" s="16" t="s">
        <v>261</v>
      </c>
      <c r="B24" s="16" t="s">
        <v>319</v>
      </c>
      <c r="C24" s="16">
        <v>12.341100000000001</v>
      </c>
      <c r="D24" s="16">
        <v>20000</v>
      </c>
      <c r="F24" s="12" t="s">
        <v>325</v>
      </c>
      <c r="G24" s="12">
        <f>COUNT(D12:D23)</f>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Cases</vt:lpstr>
      <vt:lpstr>BBGData</vt:lpstr>
      <vt:lpstr>Thresholds</vt:lpstr>
      <vt:lpstr>Scenario2 - dxTradeData</vt:lpstr>
      <vt:lpstr>Scenario2 - BMF Data</vt:lpstr>
      <vt:lpstr>Scenario2 - CBT Data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Eoin O'Reilly</dc:creator>
  <cp:lastModifiedBy>Jason Quinn</cp:lastModifiedBy>
  <dcterms:created xsi:type="dcterms:W3CDTF">2016-05-30T09:03:22Z</dcterms:created>
  <dcterms:modified xsi:type="dcterms:W3CDTF">2018-12-12T14:56:00Z</dcterms:modified>
</cp:coreProperties>
</file>