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rem.LAPTOP-KNQBLB52\Desktop\Personal Projects\Open Inverter\PWM Economizer\References\"/>
    </mc:Choice>
  </mc:AlternateContent>
  <xr:revisionPtr revIDLastSave="0" documentId="13_ncr:1_{1A9A56F9-EF7F-4EBC-92E6-40F0EBA9CEC9}" xr6:coauthVersionLast="47" xr6:coauthVersionMax="47" xr10:uidLastSave="{00000000-0000-0000-0000-000000000000}"/>
  <bookViews>
    <workbookView xWindow="-5370" yWindow="-21720" windowWidth="38640" windowHeight="21390" xr2:uid="{DA7B8A04-1773-43AB-8EED-BDE62F8C18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C32" i="1"/>
  <c r="L70" i="1"/>
  <c r="L69" i="1"/>
  <c r="L68" i="1"/>
  <c r="L67" i="1"/>
  <c r="L66" i="1"/>
  <c r="L65" i="1"/>
  <c r="L64" i="1"/>
  <c r="L63" i="1"/>
  <c r="I68" i="1"/>
  <c r="I69" i="1"/>
  <c r="I70" i="1"/>
  <c r="I63" i="1"/>
  <c r="I64" i="1"/>
  <c r="I65" i="1"/>
  <c r="I66" i="1"/>
  <c r="I67" i="1"/>
  <c r="C63" i="1"/>
  <c r="C64" i="1"/>
  <c r="C65" i="1"/>
  <c r="C66" i="1"/>
  <c r="C67" i="1"/>
  <c r="C68" i="1"/>
  <c r="C69" i="1"/>
  <c r="C70" i="1"/>
  <c r="C56" i="1"/>
</calcChain>
</file>

<file path=xl/sharedStrings.xml><?xml version="1.0" encoding="utf-8"?>
<sst xmlns="http://schemas.openxmlformats.org/spreadsheetml/2006/main" count="57" uniqueCount="52">
  <si>
    <t>Initial constant output duration</t>
  </si>
  <si>
    <t>1us</t>
  </si>
  <si>
    <t>18us</t>
  </si>
  <si>
    <t>110us</t>
  </si>
  <si>
    <t>1.1ms</t>
  </si>
  <si>
    <t>11ms</t>
  </si>
  <si>
    <t>110ms</t>
  </si>
  <si>
    <t>1.1s</t>
  </si>
  <si>
    <t>11s</t>
  </si>
  <si>
    <t>Cd</t>
  </si>
  <si>
    <t>Pin 2 to +5v</t>
  </si>
  <si>
    <t>Pin 2 open</t>
  </si>
  <si>
    <t>100pF</t>
  </si>
  <si>
    <t>1nF</t>
  </si>
  <si>
    <t>10nF</t>
  </si>
  <si>
    <t>100nf</t>
  </si>
  <si>
    <t>1uf</t>
  </si>
  <si>
    <t>10uF</t>
  </si>
  <si>
    <t>.1nF</t>
  </si>
  <si>
    <t>100nF</t>
  </si>
  <si>
    <t>1000nF</t>
  </si>
  <si>
    <t>10000nF</t>
  </si>
  <si>
    <t>milliseconds</t>
  </si>
  <si>
    <t>nF</t>
  </si>
  <si>
    <t>Frequency (Hz)</t>
  </si>
  <si>
    <t>Rfreq (ohms)</t>
  </si>
  <si>
    <t>Duty Cycle %</t>
  </si>
  <si>
    <t>5kHZ</t>
  </si>
  <si>
    <t>25kHz</t>
  </si>
  <si>
    <t>100kHz</t>
  </si>
  <si>
    <t>220nF</t>
  </si>
  <si>
    <t>470nF</t>
  </si>
  <si>
    <t>Ohms @</t>
  </si>
  <si>
    <t>2.75 * Iref   (Iref = 1.3V/Rfreq)</t>
  </si>
  <si>
    <t>Desired Frequency</t>
  </si>
  <si>
    <t>Amps required to control PWM</t>
  </si>
  <si>
    <t xml:space="preserve">DUTY CYLE 
(%) </t>
  </si>
  <si>
    <t xml:space="preserve">5 
10 
20 
40 
60 
80 
90 
95 </t>
  </si>
  <si>
    <t>1.344
1.518
1.763
2.283
2.788
3.311
3.561
3.705</t>
  </si>
  <si>
    <t>VPWM
(V)</t>
  </si>
  <si>
    <t>Desired Duty Cycle</t>
  </si>
  <si>
    <t>Voltage control for duty cycle setting</t>
  </si>
  <si>
    <t xml:space="preserve">25kHz Duty Cycle, 143uA </t>
  </si>
  <si>
    <t>20kHz Duty Cycle, 179uA</t>
  </si>
  <si>
    <t>Voltage</t>
  </si>
  <si>
    <t>https://everycircuit.com/circuit/4973018295828480</t>
  </si>
  <si>
    <t>R16</t>
  </si>
  <si>
    <t>R15</t>
  </si>
  <si>
    <t>Desired Freq.</t>
  </si>
  <si>
    <t>= R k ohms</t>
  </si>
  <si>
    <t>Parallel Res.</t>
  </si>
  <si>
    <t>R8 = 50k to even out load @ 20kHz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</si>
</sst>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71" formatCode="0.00000000"/>
  </numFmts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SKF Sans Regular"/>
    </font>
    <font>
      <b/>
      <sz val="10"/>
      <color theme="1"/>
      <name val="SKF Sans Regular"/>
    </font>
    <font>
      <u/>
      <sz val="11"/>
      <color theme="10"/>
      <name val="Aptos Narrow"/>
      <family val="2"/>
      <scheme val="minor"/>
    </font>
    <font>
      <sz val="7"/>
      <color rgb="FF000000"/>
      <name val="Times-Roman"/>
    </font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6F7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3" fillId="4" borderId="0" xfId="0" applyNumberFormat="1" applyFont="1" applyFill="1" applyAlignment="1">
      <alignment vertical="center" wrapText="1"/>
    </xf>
    <xf numFmtId="49" fontId="2" fillId="4" borderId="0" xfId="0" applyNumberFormat="1" applyFont="1" applyFill="1" applyAlignment="1">
      <alignment vertical="center" wrapText="1"/>
    </xf>
    <xf numFmtId="49" fontId="0" fillId="3" borderId="0" xfId="0" applyNumberFormat="1" applyFill="1"/>
    <xf numFmtId="0" fontId="0" fillId="0" borderId="5" xfId="0" applyBorder="1"/>
    <xf numFmtId="0" fontId="0" fillId="5" borderId="1" xfId="0" applyFill="1" applyBorder="1"/>
    <xf numFmtId="0" fontId="0" fillId="0" borderId="0" xfId="0" applyAlignment="1">
      <alignment wrapText="1"/>
    </xf>
    <xf numFmtId="0" fontId="0" fillId="0" borderId="1" xfId="0" applyBorder="1"/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5" fillId="0" borderId="0" xfId="0" applyFont="1"/>
    <xf numFmtId="164" fontId="0" fillId="6" borderId="2" xfId="0" applyNumberForma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164" fontId="0" fillId="6" borderId="4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4" fillId="0" borderId="0" xfId="1" applyAlignment="1">
      <alignment horizontal="center"/>
    </xf>
    <xf numFmtId="0" fontId="0" fillId="0" borderId="0" xfId="0" applyAlignment="1">
      <alignment horizontal="center"/>
    </xf>
    <xf numFmtId="0" fontId="0" fillId="7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43" fontId="0" fillId="5" borderId="1" xfId="2" applyFont="1" applyFill="1" applyBorder="1"/>
    <xf numFmtId="43" fontId="0" fillId="6" borderId="1" xfId="0" applyNumberFormat="1" applyFill="1" applyBorder="1"/>
    <xf numFmtId="171" fontId="0" fillId="0" borderId="0" xfId="2" applyNumberFormat="1" applyFont="1" applyAlignment="1">
      <alignment horizontal="center"/>
    </xf>
    <xf numFmtId="0" fontId="0" fillId="0" borderId="0" xfId="0" quotePrefix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Initial on time milliseconds vs. nF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milliseconds</c:v>
                </c:pt>
              </c:strCache>
            </c:strRef>
          </c:tx>
          <c:spPr>
            <a:ln w="34925" cap="rnd">
              <a:solidFill>
                <a:schemeClr val="accent1">
                  <a:shade val="4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4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4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4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shade val="4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Sheet1!$D$4:$D$8</c:f>
              <c:strCache>
                <c:ptCount val="5"/>
                <c:pt idx="0">
                  <c:v>.1nF</c:v>
                </c:pt>
                <c:pt idx="1">
                  <c:v>1nF</c:v>
                </c:pt>
                <c:pt idx="2">
                  <c:v>10nF</c:v>
                </c:pt>
                <c:pt idx="3">
                  <c:v>100nF</c:v>
                </c:pt>
                <c:pt idx="4">
                  <c:v>1000nF</c:v>
                </c:pt>
              </c:strCache>
            </c:strRef>
          </c:xVal>
          <c:yVal>
            <c:numRef>
              <c:f>Sheet1!$B$4:$B$8</c:f>
              <c:numCache>
                <c:formatCode>General</c:formatCode>
                <c:ptCount val="5"/>
                <c:pt idx="0">
                  <c:v>0.11</c:v>
                </c:pt>
                <c:pt idx="1">
                  <c:v>1.1000000000000001</c:v>
                </c:pt>
                <c:pt idx="2">
                  <c:v>11</c:v>
                </c:pt>
                <c:pt idx="3">
                  <c:v>110</c:v>
                </c:pt>
                <c:pt idx="4">
                  <c:v>1100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2D-4C22-AFA5-1A2CE74972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330991935"/>
        <c:axId val="41724337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34925" cap="rnd">
                    <a:solidFill>
                      <a:schemeClr val="accent1">
                        <a:shade val="61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hade val="61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hade val="61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shade val="61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shade val="61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strRef>
                    <c:extLst>
                      <c:ext uri="{02D57815-91ED-43cb-92C2-25804820EDAC}">
                        <c15:formulaRef>
                          <c15:sqref>Sheet1!$D$4:$D$8</c15:sqref>
                        </c15:formulaRef>
                      </c:ext>
                    </c:extLst>
                    <c:strCache>
                      <c:ptCount val="5"/>
                      <c:pt idx="0">
                        <c:v>.1nF</c:v>
                      </c:pt>
                      <c:pt idx="1">
                        <c:v>1nF</c:v>
                      </c:pt>
                      <c:pt idx="2">
                        <c:v>10nF</c:v>
                      </c:pt>
                      <c:pt idx="3">
                        <c:v>100nF</c:v>
                      </c:pt>
                      <c:pt idx="4">
                        <c:v>1000nF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Sheet1!$D$4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732D-4C22-AFA5-1A2CE7497210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34925" cap="rnd">
                    <a:solidFill>
                      <a:schemeClr val="accent1">
                        <a:shade val="76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hade val="76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hade val="76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shade val="76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shade val="76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Sheet1!$D$4:$D$8</c15:sqref>
                        </c15:formulaRef>
                      </c:ext>
                    </c:extLst>
                    <c:strCache>
                      <c:ptCount val="5"/>
                      <c:pt idx="0">
                        <c:v>.1nF</c:v>
                      </c:pt>
                      <c:pt idx="1">
                        <c:v>1nF</c:v>
                      </c:pt>
                      <c:pt idx="2">
                        <c:v>10nF</c:v>
                      </c:pt>
                      <c:pt idx="3">
                        <c:v>100nF</c:v>
                      </c:pt>
                      <c:pt idx="4">
                        <c:v>1000nF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32D-4C22-AFA5-1A2CE7497210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34925" cap="rnd">
                    <a:solidFill>
                      <a:schemeClr val="accent1">
                        <a:shade val="92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hade val="92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hade val="92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shade val="92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shade val="92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Sheet1!$D$4:$D$8</c15:sqref>
                        </c15:formulaRef>
                      </c:ext>
                    </c:extLst>
                    <c:strCache>
                      <c:ptCount val="5"/>
                      <c:pt idx="0">
                        <c:v>.1nF</c:v>
                      </c:pt>
                      <c:pt idx="1">
                        <c:v>1nF</c:v>
                      </c:pt>
                      <c:pt idx="2">
                        <c:v>10nF</c:v>
                      </c:pt>
                      <c:pt idx="3">
                        <c:v>100nF</c:v>
                      </c:pt>
                      <c:pt idx="4">
                        <c:v>1000nF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32D-4C22-AFA5-1A2CE7497210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34925" cap="rnd">
                    <a:solidFill>
                      <a:schemeClr val="accent1">
                        <a:tint val="93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tint val="93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tint val="93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tint val="93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tint val="93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Sheet1!$D$4:$D$8</c15:sqref>
                        </c15:formulaRef>
                      </c:ext>
                    </c:extLst>
                    <c:strCache>
                      <c:ptCount val="5"/>
                      <c:pt idx="0">
                        <c:v>.1nF</c:v>
                      </c:pt>
                      <c:pt idx="1">
                        <c:v>1nF</c:v>
                      </c:pt>
                      <c:pt idx="2">
                        <c:v>10nF</c:v>
                      </c:pt>
                      <c:pt idx="3">
                        <c:v>100nF</c:v>
                      </c:pt>
                      <c:pt idx="4">
                        <c:v>1000nF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32D-4C22-AFA5-1A2CE7497210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34925" cap="rnd">
                    <a:solidFill>
                      <a:schemeClr val="accent1">
                        <a:tint val="77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tint val="77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tint val="77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tint val="77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tint val="77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Sheet1!$D$4:$D$8</c15:sqref>
                        </c15:formulaRef>
                      </c:ext>
                    </c:extLst>
                    <c:strCache>
                      <c:ptCount val="5"/>
                      <c:pt idx="0">
                        <c:v>.1nF</c:v>
                      </c:pt>
                      <c:pt idx="1">
                        <c:v>1nF</c:v>
                      </c:pt>
                      <c:pt idx="2">
                        <c:v>10nF</c:v>
                      </c:pt>
                      <c:pt idx="3">
                        <c:v>100nF</c:v>
                      </c:pt>
                      <c:pt idx="4">
                        <c:v>1000nF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32D-4C22-AFA5-1A2CE749721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nF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tint val="62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tint val="62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tint val="62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tint val="62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tint val="62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Sheet1!$D$4:$D$8</c15:sqref>
                        </c15:formulaRef>
                      </c:ext>
                    </c:extLst>
                    <c:strCache>
                      <c:ptCount val="5"/>
                      <c:pt idx="0">
                        <c:v>.1nF</c:v>
                      </c:pt>
                      <c:pt idx="1">
                        <c:v>1nF</c:v>
                      </c:pt>
                      <c:pt idx="2">
                        <c:v>10nF</c:v>
                      </c:pt>
                      <c:pt idx="3">
                        <c:v>100nF</c:v>
                      </c:pt>
                      <c:pt idx="4">
                        <c:v>1000nF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32D-4C22-AFA5-1A2CE749721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nF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tint val="46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tint val="46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tint val="46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tint val="46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tint val="46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Sheet1!$D$4:$D$8</c15:sqref>
                        </c15:formulaRef>
                      </c:ext>
                    </c:extLst>
                    <c:strCache>
                      <c:ptCount val="5"/>
                      <c:pt idx="0">
                        <c:v>.1nF</c:v>
                      </c:pt>
                      <c:pt idx="1">
                        <c:v>1nF</c:v>
                      </c:pt>
                      <c:pt idx="2">
                        <c:v>10nF</c:v>
                      </c:pt>
                      <c:pt idx="3">
                        <c:v>100nF</c:v>
                      </c:pt>
                      <c:pt idx="4">
                        <c:v>1000nF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0.11</c:v>
                      </c:pt>
                      <c:pt idx="1">
                        <c:v>1.1000000000000001</c:v>
                      </c:pt>
                      <c:pt idx="2">
                        <c:v>11</c:v>
                      </c:pt>
                      <c:pt idx="3">
                        <c:v>110</c:v>
                      </c:pt>
                      <c:pt idx="4">
                        <c:v>1100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32D-4C22-AFA5-1A2CE7497210}"/>
                  </c:ext>
                </c:extLst>
              </c15:ser>
            </c15:filteredScatterSeries>
          </c:ext>
        </c:extLst>
      </c:scatterChart>
      <c:valAx>
        <c:axId val="3309919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7243375"/>
        <c:crosses val="autoZero"/>
        <c:crossBetween val="midCat"/>
      </c:valAx>
      <c:valAx>
        <c:axId val="4172433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9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Rfreq resistor (ohms) vs.</a:t>
            </a:r>
            <a:r>
              <a:rPr lang="en-US" baseline="0"/>
              <a:t>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Rfreq (ohms)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Sheet1!$B$21:$B$27</c:f>
              <c:numCache>
                <c:formatCode>General</c:formatCode>
                <c:ptCount val="7"/>
                <c:pt idx="0">
                  <c:v>47500</c:v>
                </c:pt>
                <c:pt idx="1">
                  <c:v>100000</c:v>
                </c:pt>
                <c:pt idx="2">
                  <c:v>205000</c:v>
                </c:pt>
                <c:pt idx="3">
                  <c:v>255000</c:v>
                </c:pt>
                <c:pt idx="4">
                  <c:v>523000</c:v>
                </c:pt>
                <c:pt idx="5">
                  <c:v>1070000</c:v>
                </c:pt>
                <c:pt idx="6">
                  <c:v>11300000</c:v>
                </c:pt>
              </c:numCache>
            </c:numRef>
          </c:xVal>
          <c:yVal>
            <c:numRef>
              <c:f>Sheet1!$A$21:$A$27</c:f>
              <c:numCache>
                <c:formatCode>General</c:formatCode>
                <c:ptCount val="7"/>
                <c:pt idx="0">
                  <c:v>100000</c:v>
                </c:pt>
                <c:pt idx="1">
                  <c:v>50000</c:v>
                </c:pt>
                <c:pt idx="2">
                  <c:v>25000</c:v>
                </c:pt>
                <c:pt idx="3">
                  <c:v>20000</c:v>
                </c:pt>
                <c:pt idx="4">
                  <c:v>10000</c:v>
                </c:pt>
                <c:pt idx="5">
                  <c:v>5000</c:v>
                </c:pt>
                <c:pt idx="6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95-4A2C-BF8A-B60757511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62799"/>
        <c:axId val="54749207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Sheet1!$B$20</c15:sqref>
                        </c15:formulaRef>
                      </c:ext>
                    </c:extLst>
                    <c:strCache>
                      <c:ptCount val="1"/>
                      <c:pt idx="0">
                        <c:v>Rfreq (ohms)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Sheet1!$B$20</c15:sqref>
                        </c15:formulaRef>
                      </c:ext>
                    </c:extLst>
                    <c:strCache>
                      <c:ptCount val="1"/>
                      <c:pt idx="0">
                        <c:v>Rfreq (ohms)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Sheet1!$B$21:$B$27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47500</c:v>
                      </c:pt>
                      <c:pt idx="1">
                        <c:v>100000</c:v>
                      </c:pt>
                      <c:pt idx="2">
                        <c:v>205000</c:v>
                      </c:pt>
                      <c:pt idx="3">
                        <c:v>255000</c:v>
                      </c:pt>
                      <c:pt idx="4">
                        <c:v>523000</c:v>
                      </c:pt>
                      <c:pt idx="5">
                        <c:v>1070000</c:v>
                      </c:pt>
                      <c:pt idx="6">
                        <c:v>11300000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CE95-4A2C-BF8A-B60757511ED4}"/>
                  </c:ext>
                </c:extLst>
              </c15:ser>
            </c15:filteredScatterSeries>
          </c:ext>
        </c:extLst>
      </c:scatterChart>
      <c:valAx>
        <c:axId val="547462799"/>
        <c:scaling>
          <c:logBase val="10"/>
          <c:orientation val="minMax"/>
          <c:min val="475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92079"/>
        <c:crosses val="autoZero"/>
        <c:crossBetween val="midCat"/>
      </c:valAx>
      <c:valAx>
        <c:axId val="547492079"/>
        <c:scaling>
          <c:logBase val="10"/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62799"/>
        <c:crossesAt val="4750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Duty Cycle % vs. Ohms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00131413389535"/>
          <c:y val="0.16345233254758673"/>
          <c:w val="0.83148919625762618"/>
          <c:h val="0.64639416526982596"/>
        </c:manualLayout>
      </c:layout>
      <c:scatterChart>
        <c:scatterStyle val="smoothMarker"/>
        <c:varyColors val="0"/>
        <c:ser>
          <c:idx val="1"/>
          <c:order val="1"/>
          <c:tx>
            <c:strRef>
              <c:f>Sheet1!$B$40</c:f>
              <c:strCache>
                <c:ptCount val="1"/>
                <c:pt idx="0">
                  <c:v>5kHZ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Sheet1!$A$41:$A$51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</c:numCache>
            </c:numRef>
          </c:xVal>
          <c:yVal>
            <c:numRef>
              <c:f>Sheet1!$B$41:$B$51</c:f>
              <c:numCache>
                <c:formatCode>General</c:formatCode>
                <c:ptCount val="11"/>
                <c:pt idx="0">
                  <c:v>374000</c:v>
                </c:pt>
                <c:pt idx="1">
                  <c:v>402000</c:v>
                </c:pt>
                <c:pt idx="2">
                  <c:v>475000</c:v>
                </c:pt>
                <c:pt idx="3">
                  <c:v>549000</c:v>
                </c:pt>
                <c:pt idx="4">
                  <c:v>619000</c:v>
                </c:pt>
                <c:pt idx="5">
                  <c:v>681000</c:v>
                </c:pt>
                <c:pt idx="6">
                  <c:v>750000</c:v>
                </c:pt>
                <c:pt idx="7">
                  <c:v>825000</c:v>
                </c:pt>
                <c:pt idx="8">
                  <c:v>887000</c:v>
                </c:pt>
                <c:pt idx="9">
                  <c:v>953000</c:v>
                </c:pt>
                <c:pt idx="10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7C-4456-974D-851F0C8C8F85}"/>
            </c:ext>
          </c:extLst>
        </c:ser>
        <c:ser>
          <c:idx val="2"/>
          <c:order val="2"/>
          <c:tx>
            <c:strRef>
              <c:f>Sheet1!$C$40</c:f>
              <c:strCache>
                <c:ptCount val="1"/>
                <c:pt idx="0">
                  <c:v>25kHz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Sheet1!$A$41:$A$51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</c:numCache>
            </c:numRef>
          </c:xVal>
          <c:yVal>
            <c:numRef>
              <c:f>Sheet1!$C$41:$C$51</c:f>
              <c:numCache>
                <c:formatCode>General</c:formatCode>
                <c:ptCount val="11"/>
                <c:pt idx="0">
                  <c:v>75000</c:v>
                </c:pt>
                <c:pt idx="1">
                  <c:v>80600</c:v>
                </c:pt>
                <c:pt idx="2">
                  <c:v>95300</c:v>
                </c:pt>
                <c:pt idx="3">
                  <c:v>110000</c:v>
                </c:pt>
                <c:pt idx="4">
                  <c:v>124000</c:v>
                </c:pt>
                <c:pt idx="5">
                  <c:v>137000</c:v>
                </c:pt>
                <c:pt idx="6">
                  <c:v>150000</c:v>
                </c:pt>
                <c:pt idx="7">
                  <c:v>165000</c:v>
                </c:pt>
                <c:pt idx="8">
                  <c:v>182000</c:v>
                </c:pt>
                <c:pt idx="9">
                  <c:v>196000</c:v>
                </c:pt>
                <c:pt idx="10">
                  <c:v>200000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7C-4456-974D-851F0C8C8F85}"/>
            </c:ext>
          </c:extLst>
        </c:ser>
        <c:ser>
          <c:idx val="3"/>
          <c:order val="3"/>
          <c:tx>
            <c:strRef>
              <c:f>Sheet1!$D$40</c:f>
              <c:strCache>
                <c:ptCount val="1"/>
                <c:pt idx="0">
                  <c:v>100kHz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Sheet1!$A$41:$A$51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</c:numCache>
            </c:numRef>
          </c:xVal>
          <c:yVal>
            <c:numRef>
              <c:f>Sheet1!$D$41:$D$51</c:f>
              <c:numCache>
                <c:formatCode>General</c:formatCode>
                <c:ptCount val="11"/>
                <c:pt idx="0">
                  <c:v>16900</c:v>
                </c:pt>
                <c:pt idx="1">
                  <c:v>19100</c:v>
                </c:pt>
                <c:pt idx="2">
                  <c:v>22600</c:v>
                </c:pt>
                <c:pt idx="3">
                  <c:v>26100</c:v>
                </c:pt>
                <c:pt idx="4">
                  <c:v>29400</c:v>
                </c:pt>
                <c:pt idx="5">
                  <c:v>33200</c:v>
                </c:pt>
                <c:pt idx="6">
                  <c:v>37400</c:v>
                </c:pt>
                <c:pt idx="7">
                  <c:v>40200</c:v>
                </c:pt>
                <c:pt idx="8">
                  <c:v>44200</c:v>
                </c:pt>
                <c:pt idx="9">
                  <c:v>47500</c:v>
                </c:pt>
                <c:pt idx="10">
                  <c:v>49900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7C-4456-974D-851F0C8C8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050719"/>
        <c:axId val="43907375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Sheet1!$A$40</c15:sqref>
                        </c15:formulaRef>
                      </c:ext>
                    </c:extLst>
                    <c:strCache>
                      <c:ptCount val="1"/>
                      <c:pt idx="0">
                        <c:v>Duty Cycle %</c:v>
                      </c:pt>
                    </c:strCache>
                  </c:strRef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Sheet1!$A$41:$A$51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17C-4456-974D-851F0C8C8F85}"/>
                  </c:ext>
                </c:extLst>
              </c15:ser>
            </c15:filteredScatterSeries>
          </c:ext>
        </c:extLst>
      </c:scatterChart>
      <c:valAx>
        <c:axId val="43905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73759"/>
        <c:crosses val="autoZero"/>
        <c:crossBetween val="midCat"/>
      </c:valAx>
      <c:valAx>
        <c:axId val="439073759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5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</xdr:colOff>
      <xdr:row>1</xdr:row>
      <xdr:rowOff>952</xdr:rowOff>
    </xdr:from>
    <xdr:to>
      <xdr:col>13</xdr:col>
      <xdr:colOff>600075</xdr:colOff>
      <xdr:row>17</xdr:row>
      <xdr:rowOff>43815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F33D3B-C1E9-8AB5-91BE-27981F649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608647</xdr:colOff>
      <xdr:row>20</xdr:row>
      <xdr:rowOff>2856</xdr:rowOff>
    </xdr:from>
    <xdr:to>
      <xdr:col>14</xdr:col>
      <xdr:colOff>7620</xdr:colOff>
      <xdr:row>37</xdr:row>
      <xdr:rowOff>20954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802265-AA7F-30CF-14D6-5EB66E08C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8572</xdr:colOff>
      <xdr:row>38</xdr:row>
      <xdr:rowOff>178117</xdr:rowOff>
    </xdr:from>
    <xdr:to>
      <xdr:col>13</xdr:col>
      <xdr:colOff>607695</xdr:colOff>
      <xdr:row>55</xdr:row>
      <xdr:rowOff>173355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20644-0072-6F95-30FA-2E81F2CAA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0</xdr:colOff>
      <xdr:row>20</xdr:row>
      <xdr:rowOff>1</xdr:rowOff>
    </xdr:from>
    <xdr:to>
      <xdr:col>19</xdr:col>
      <xdr:colOff>398145</xdr:colOff>
      <xdr:row>38</xdr:row>
      <xdr:rowOff>169318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E79857-EC01-0DE2-F4F4-0AF940814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63600" y="3800476"/>
          <a:ext cx="2847975" cy="3421152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30</xdr:row>
      <xdr:rowOff>1</xdr:rowOff>
    </xdr:from>
    <xdr:to>
      <xdr:col>0</xdr:col>
      <xdr:colOff>1997985</xdr:colOff>
      <xdr:row>33</xdr:row>
      <xdr:rowOff>57151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54910E-E984-842F-EFF1-5D312F00E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675" y="5610226"/>
          <a:ext cx="1931310" cy="592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verycircuit.com/circuit/49730182958284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A4713-9FDC-4104-92B9-909F60720426}">
  <dimension ref="A1:AA70"/>
  <sheetViews>
    <sheetView tabSelected="1" topLeftCell="A24" workbookViewId="0">
      <selection activeCell="O65" sqref="O65"/>
    </sheetView>
  </sheetViews>
  <sheetFormatPr defaultRowHeight="14.4"/>
  <cols>
    <col min="1" max="1" width="29.33203125" customWidth="1"/>
    <col min="2" max="2" width="21" customWidth="1"/>
    <col min="3" max="3" width="12" customWidth="1"/>
    <col min="5" max="5" width="7.109375" customWidth="1"/>
    <col min="6" max="6" width="4.44140625" customWidth="1"/>
    <col min="8" max="8" width="9.5546875" customWidth="1"/>
    <col min="9" max="9" width="21.88671875" customWidth="1"/>
    <col min="11" max="11" width="9.88671875" customWidth="1"/>
    <col min="12" max="12" width="22.77734375" customWidth="1"/>
    <col min="15" max="15" width="5" customWidth="1"/>
  </cols>
  <sheetData>
    <row r="1" spans="1:4" ht="28.8" customHeight="1">
      <c r="A1" s="2" t="s">
        <v>0</v>
      </c>
      <c r="B1" s="2" t="s">
        <v>22</v>
      </c>
      <c r="C1" s="2" t="s">
        <v>9</v>
      </c>
      <c r="D1" s="2" t="s">
        <v>23</v>
      </c>
    </row>
    <row r="2" spans="1:4">
      <c r="A2" s="3" t="s">
        <v>1</v>
      </c>
      <c r="B2" s="3">
        <v>9.9999999999999995E-7</v>
      </c>
      <c r="C2" s="3" t="s">
        <v>10</v>
      </c>
      <c r="D2" s="3"/>
    </row>
    <row r="3" spans="1:4">
      <c r="A3" s="3" t="s">
        <v>2</v>
      </c>
      <c r="B3" s="3">
        <v>1.8E-5</v>
      </c>
      <c r="C3" s="3" t="s">
        <v>11</v>
      </c>
      <c r="D3" s="3"/>
    </row>
    <row r="4" spans="1:4">
      <c r="A4" s="3" t="s">
        <v>3</v>
      </c>
      <c r="B4" s="4">
        <v>0.11</v>
      </c>
      <c r="C4" s="3" t="s">
        <v>12</v>
      </c>
      <c r="D4" s="4" t="s">
        <v>18</v>
      </c>
    </row>
    <row r="5" spans="1:4">
      <c r="A5" s="3" t="s">
        <v>4</v>
      </c>
      <c r="B5" s="4">
        <v>1.1000000000000001</v>
      </c>
      <c r="C5" s="3" t="s">
        <v>13</v>
      </c>
      <c r="D5" s="4" t="s">
        <v>13</v>
      </c>
    </row>
    <row r="6" spans="1:4">
      <c r="A6" s="3" t="s">
        <v>5</v>
      </c>
      <c r="B6" s="4">
        <v>11</v>
      </c>
      <c r="C6" s="3" t="s">
        <v>14</v>
      </c>
      <c r="D6" s="4" t="s">
        <v>14</v>
      </c>
    </row>
    <row r="7" spans="1:4">
      <c r="A7" s="3" t="s">
        <v>6</v>
      </c>
      <c r="B7" s="4">
        <v>110</v>
      </c>
      <c r="C7" s="3" t="s">
        <v>15</v>
      </c>
      <c r="D7" s="4" t="s">
        <v>19</v>
      </c>
    </row>
    <row r="8" spans="1:4">
      <c r="A8" s="3" t="s">
        <v>7</v>
      </c>
      <c r="B8" s="4">
        <v>1100</v>
      </c>
      <c r="C8" s="3" t="s">
        <v>16</v>
      </c>
      <c r="D8" s="4" t="s">
        <v>20</v>
      </c>
    </row>
    <row r="9" spans="1:4">
      <c r="A9" s="3" t="s">
        <v>8</v>
      </c>
      <c r="B9" s="3">
        <v>11000</v>
      </c>
      <c r="C9" s="3" t="s">
        <v>17</v>
      </c>
      <c r="D9" s="3" t="s">
        <v>21</v>
      </c>
    </row>
    <row r="15" spans="1:4">
      <c r="D15" t="s">
        <v>19</v>
      </c>
    </row>
    <row r="16" spans="1:4">
      <c r="D16" t="s">
        <v>30</v>
      </c>
    </row>
    <row r="17" spans="1:27">
      <c r="D17" t="s">
        <v>31</v>
      </c>
    </row>
    <row r="18" spans="1:27">
      <c r="D18" t="s">
        <v>16</v>
      </c>
    </row>
    <row r="20" spans="1:27" s="1" customFormat="1">
      <c r="A20" s="5" t="s">
        <v>24</v>
      </c>
      <c r="B20" s="5" t="s">
        <v>25</v>
      </c>
    </row>
    <row r="21" spans="1:27" s="1" customFormat="1">
      <c r="A21" s="6">
        <v>100000</v>
      </c>
      <c r="B21" s="6">
        <v>47500</v>
      </c>
    </row>
    <row r="22" spans="1:27" s="1" customFormat="1">
      <c r="A22" s="6">
        <v>50000</v>
      </c>
      <c r="B22" s="6">
        <v>100000</v>
      </c>
    </row>
    <row r="23" spans="1:27" s="1" customFormat="1">
      <c r="A23" s="6">
        <v>25000</v>
      </c>
      <c r="B23" s="6">
        <v>205000</v>
      </c>
    </row>
    <row r="24" spans="1:27" s="1" customFormat="1">
      <c r="A24" s="30">
        <v>20000</v>
      </c>
      <c r="B24" s="31">
        <v>255000</v>
      </c>
    </row>
    <row r="25" spans="1:27" s="1" customFormat="1">
      <c r="A25" s="6">
        <v>10000</v>
      </c>
      <c r="B25" s="6">
        <v>523000</v>
      </c>
    </row>
    <row r="26" spans="1:27" s="1" customFormat="1">
      <c r="A26" s="6">
        <v>5000</v>
      </c>
      <c r="B26" s="6">
        <v>1070000</v>
      </c>
    </row>
    <row r="27" spans="1:27" s="1" customFormat="1">
      <c r="A27" s="6">
        <v>500</v>
      </c>
      <c r="B27" s="6">
        <v>11300000</v>
      </c>
      <c r="U27" s="7"/>
      <c r="V27" s="8"/>
      <c r="W27" s="7"/>
      <c r="X27" s="8"/>
      <c r="Y27" s="7"/>
      <c r="Z27" s="8"/>
      <c r="AA27" s="9"/>
    </row>
    <row r="28" spans="1:27">
      <c r="U28" s="8"/>
      <c r="V28" s="8"/>
      <c r="W28" s="8"/>
      <c r="X28" s="8"/>
      <c r="Y28" s="8"/>
      <c r="Z28" s="8"/>
      <c r="AA28" s="8"/>
    </row>
    <row r="29" spans="1:27">
      <c r="U29" s="8"/>
      <c r="V29" s="8"/>
      <c r="W29" s="8"/>
      <c r="X29" s="8"/>
      <c r="Y29" s="8"/>
      <c r="Z29" s="8"/>
      <c r="AA29" s="8"/>
    </row>
    <row r="30" spans="1:27">
      <c r="A30" s="17"/>
      <c r="U30" s="8"/>
      <c r="V30" s="8"/>
      <c r="W30" s="8"/>
      <c r="X30" s="8"/>
      <c r="Y30" s="8"/>
      <c r="Z30" s="8"/>
      <c r="AA30" s="8"/>
    </row>
    <row r="31" spans="1:27">
      <c r="B31" t="s">
        <v>48</v>
      </c>
      <c r="C31" s="35" t="s">
        <v>49</v>
      </c>
      <c r="U31" s="8"/>
      <c r="V31" s="8"/>
      <c r="W31" s="8"/>
      <c r="X31" s="8"/>
      <c r="Y31" s="8"/>
      <c r="Z31" s="8"/>
      <c r="AA31" s="8"/>
    </row>
    <row r="32" spans="1:27">
      <c r="B32" s="14">
        <v>20000</v>
      </c>
      <c r="C32" s="29">
        <f>6808417/(B32^(1.0288))</f>
        <v>255.94490456629384</v>
      </c>
    </row>
    <row r="34" spans="1:4">
      <c r="B34" s="32">
        <v>255000</v>
      </c>
      <c r="C34" s="34" t="s">
        <v>47</v>
      </c>
    </row>
    <row r="35" spans="1:4">
      <c r="B35" s="32">
        <v>1000000</v>
      </c>
      <c r="C35" s="1" t="s">
        <v>46</v>
      </c>
    </row>
    <row r="36" spans="1:4">
      <c r="B36" s="33">
        <f>(1/((1/B34)+(1/B35)))</f>
        <v>203187.25099601594</v>
      </c>
      <c r="C36" t="s">
        <v>50</v>
      </c>
    </row>
    <row r="39" spans="1:4">
      <c r="B39" s="21" t="s">
        <v>32</v>
      </c>
      <c r="C39" s="22"/>
      <c r="D39" s="23"/>
    </row>
    <row r="40" spans="1:4">
      <c r="A40" s="2" t="s">
        <v>26</v>
      </c>
      <c r="B40" s="2" t="s">
        <v>27</v>
      </c>
      <c r="C40" s="2" t="s">
        <v>28</v>
      </c>
      <c r="D40" s="2" t="s">
        <v>29</v>
      </c>
    </row>
    <row r="41" spans="1:4">
      <c r="A41" s="3">
        <v>5</v>
      </c>
      <c r="B41" s="3">
        <v>374000</v>
      </c>
      <c r="C41" s="3">
        <v>75000</v>
      </c>
      <c r="D41" s="3">
        <v>16900</v>
      </c>
    </row>
    <row r="42" spans="1:4">
      <c r="A42" s="3">
        <v>10</v>
      </c>
      <c r="B42" s="3">
        <v>402000</v>
      </c>
      <c r="C42" s="3">
        <v>80600</v>
      </c>
      <c r="D42" s="3">
        <v>19100</v>
      </c>
    </row>
    <row r="43" spans="1:4">
      <c r="A43" s="3">
        <v>20</v>
      </c>
      <c r="B43" s="3">
        <v>475000</v>
      </c>
      <c r="C43" s="3">
        <v>95300</v>
      </c>
      <c r="D43" s="3">
        <v>22600</v>
      </c>
    </row>
    <row r="44" spans="1:4">
      <c r="A44" s="3">
        <v>30</v>
      </c>
      <c r="B44" s="3">
        <v>549000</v>
      </c>
      <c r="C44" s="3">
        <v>110000</v>
      </c>
      <c r="D44" s="3">
        <v>26100</v>
      </c>
    </row>
    <row r="45" spans="1:4">
      <c r="A45" s="3">
        <v>40</v>
      </c>
      <c r="B45" s="3">
        <v>619000</v>
      </c>
      <c r="C45" s="3">
        <v>124000</v>
      </c>
      <c r="D45" s="3">
        <v>29400</v>
      </c>
    </row>
    <row r="46" spans="1:4">
      <c r="A46" s="3">
        <v>50</v>
      </c>
      <c r="B46" s="3">
        <v>681000</v>
      </c>
      <c r="C46" s="3">
        <v>137000</v>
      </c>
      <c r="D46" s="3">
        <v>33200</v>
      </c>
    </row>
    <row r="47" spans="1:4">
      <c r="A47" s="3">
        <v>60</v>
      </c>
      <c r="B47" s="3">
        <v>750000</v>
      </c>
      <c r="C47" s="3">
        <v>150000</v>
      </c>
      <c r="D47" s="3">
        <v>37400</v>
      </c>
    </row>
    <row r="48" spans="1:4">
      <c r="A48" s="3">
        <v>70</v>
      </c>
      <c r="B48" s="3">
        <v>825000</v>
      </c>
      <c r="C48" s="3">
        <v>165000</v>
      </c>
      <c r="D48" s="3">
        <v>40200</v>
      </c>
    </row>
    <row r="49" spans="1:12">
      <c r="A49" s="3">
        <v>80</v>
      </c>
      <c r="B49" s="3">
        <v>887000</v>
      </c>
      <c r="C49" s="3">
        <v>182000</v>
      </c>
      <c r="D49" s="3">
        <v>44200</v>
      </c>
    </row>
    <row r="50" spans="1:12">
      <c r="A50" s="3">
        <v>90</v>
      </c>
      <c r="B50" s="3">
        <v>953000</v>
      </c>
      <c r="C50" s="3">
        <v>196000</v>
      </c>
      <c r="D50" s="3">
        <v>47500</v>
      </c>
    </row>
    <row r="51" spans="1:12">
      <c r="A51" s="3">
        <v>95</v>
      </c>
      <c r="B51" s="3">
        <v>1000000</v>
      </c>
      <c r="C51" s="3">
        <v>200000</v>
      </c>
      <c r="D51" s="3">
        <v>49900</v>
      </c>
    </row>
    <row r="54" spans="1:12">
      <c r="A54" t="s">
        <v>33</v>
      </c>
    </row>
    <row r="55" spans="1:12">
      <c r="B55" s="10" t="s">
        <v>34</v>
      </c>
      <c r="C55" s="21" t="s">
        <v>35</v>
      </c>
      <c r="D55" s="22"/>
      <c r="E55" s="23"/>
    </row>
    <row r="56" spans="1:12">
      <c r="B56" s="11">
        <v>20000</v>
      </c>
      <c r="C56" s="24">
        <f>2.75*(1.3/B56)</f>
        <v>1.7875000000000004E-4</v>
      </c>
      <c r="D56" s="25"/>
      <c r="E56" s="26"/>
    </row>
    <row r="57" spans="1:12">
      <c r="B57" s="11">
        <v>25000</v>
      </c>
      <c r="C57" s="24">
        <v>1.4300000000000001E-4</v>
      </c>
      <c r="D57" s="25"/>
      <c r="E57" s="26"/>
    </row>
    <row r="58" spans="1:12">
      <c r="C58" s="28" t="s">
        <v>51</v>
      </c>
      <c r="D58" s="28"/>
      <c r="E58" s="28"/>
      <c r="F58" s="28"/>
    </row>
    <row r="59" spans="1:12" ht="28.8">
      <c r="A59" s="12" t="s">
        <v>36</v>
      </c>
      <c r="B59" s="12" t="s">
        <v>39</v>
      </c>
    </row>
    <row r="60" spans="1:12" ht="115.2">
      <c r="A60" s="12" t="s">
        <v>37</v>
      </c>
      <c r="B60" s="12" t="s">
        <v>38</v>
      </c>
    </row>
    <row r="61" spans="1:12">
      <c r="H61" s="27" t="s">
        <v>45</v>
      </c>
      <c r="I61" s="28"/>
      <c r="J61" s="28"/>
      <c r="K61" s="28"/>
    </row>
    <row r="62" spans="1:12">
      <c r="B62" s="13" t="s">
        <v>40</v>
      </c>
      <c r="C62" s="21" t="s">
        <v>41</v>
      </c>
      <c r="D62" s="22"/>
      <c r="E62" s="23"/>
      <c r="H62" s="13" t="s">
        <v>44</v>
      </c>
      <c r="I62" s="15" t="s">
        <v>42</v>
      </c>
      <c r="K62" s="13" t="s">
        <v>44</v>
      </c>
      <c r="L62" s="15" t="s">
        <v>43</v>
      </c>
    </row>
    <row r="63" spans="1:12">
      <c r="B63" s="14">
        <v>10</v>
      </c>
      <c r="C63" s="18">
        <f>1.243+(0.026*B63)</f>
        <v>1.5030000000000001</v>
      </c>
      <c r="D63" s="19"/>
      <c r="E63" s="20"/>
      <c r="H63" s="11">
        <v>1</v>
      </c>
      <c r="I63" s="16">
        <f t="shared" ref="I63:I70" si="0">(H63-1.243)/0.026</f>
        <v>-9.3461538461538503</v>
      </c>
      <c r="K63" s="11"/>
      <c r="L63" s="16">
        <f t="shared" ref="L63:L70" si="1">(K63-1.243)/0.026</f>
        <v>-47.807692307692314</v>
      </c>
    </row>
    <row r="64" spans="1:12">
      <c r="B64" s="14">
        <v>15</v>
      </c>
      <c r="C64" s="18">
        <f t="shared" ref="C64:C70" si="2">1.243+(0.026*B64)</f>
        <v>1.633</v>
      </c>
      <c r="D64" s="19"/>
      <c r="E64" s="20"/>
      <c r="G64">
        <v>7</v>
      </c>
      <c r="H64" s="11">
        <v>1.96</v>
      </c>
      <c r="I64" s="16">
        <f t="shared" si="0"/>
        <v>27.576923076923073</v>
      </c>
      <c r="K64" s="11">
        <v>1.98</v>
      </c>
      <c r="L64" s="16">
        <f t="shared" si="1"/>
        <v>28.346153846153843</v>
      </c>
    </row>
    <row r="65" spans="2:12">
      <c r="B65" s="14">
        <v>20</v>
      </c>
      <c r="C65" s="18">
        <f t="shared" si="2"/>
        <v>1.7630000000000001</v>
      </c>
      <c r="D65" s="19"/>
      <c r="E65" s="20"/>
      <c r="G65">
        <v>6</v>
      </c>
      <c r="H65" s="11">
        <v>1.91</v>
      </c>
      <c r="I65" s="16">
        <f t="shared" si="0"/>
        <v>25.653846153846146</v>
      </c>
      <c r="K65" s="11">
        <v>1.93</v>
      </c>
      <c r="L65" s="16">
        <f t="shared" si="1"/>
        <v>26.423076923076916</v>
      </c>
    </row>
    <row r="66" spans="2:12">
      <c r="B66" s="14">
        <v>25</v>
      </c>
      <c r="C66" s="18">
        <f t="shared" si="2"/>
        <v>1.8930000000000002</v>
      </c>
      <c r="D66" s="19"/>
      <c r="E66" s="20"/>
      <c r="G66">
        <v>5</v>
      </c>
      <c r="H66" s="11">
        <v>1.86</v>
      </c>
      <c r="I66" s="16">
        <f t="shared" si="0"/>
        <v>23.73076923076923</v>
      </c>
      <c r="K66" s="11">
        <v>1.87</v>
      </c>
      <c r="L66" s="16">
        <f t="shared" si="1"/>
        <v>24.115384615384617</v>
      </c>
    </row>
    <row r="67" spans="2:12">
      <c r="B67" s="14">
        <v>30</v>
      </c>
      <c r="C67" s="18">
        <f t="shared" si="2"/>
        <v>2.0230000000000001</v>
      </c>
      <c r="D67" s="19"/>
      <c r="E67" s="20"/>
      <c r="G67">
        <v>4</v>
      </c>
      <c r="H67" s="11">
        <v>1.81</v>
      </c>
      <c r="I67" s="16">
        <f>(H67-1.243)/0.026</f>
        <v>21.807692307692307</v>
      </c>
      <c r="K67" s="11">
        <v>1.81</v>
      </c>
      <c r="L67" s="16">
        <f>(K67-1.243)/0.026</f>
        <v>21.807692307692307</v>
      </c>
    </row>
    <row r="68" spans="2:12">
      <c r="B68" s="14">
        <v>35</v>
      </c>
      <c r="C68" s="18">
        <f t="shared" si="2"/>
        <v>2.153</v>
      </c>
      <c r="D68" s="19"/>
      <c r="E68" s="20"/>
      <c r="G68">
        <v>3</v>
      </c>
      <c r="H68" s="11">
        <v>1.76</v>
      </c>
      <c r="I68" s="16">
        <f t="shared" si="0"/>
        <v>19.884615384615383</v>
      </c>
      <c r="K68" s="11">
        <v>1.75</v>
      </c>
      <c r="L68" s="16">
        <f t="shared" si="1"/>
        <v>19.499999999999996</v>
      </c>
    </row>
    <row r="69" spans="2:12">
      <c r="B69" s="14">
        <v>40</v>
      </c>
      <c r="C69" s="18">
        <f t="shared" si="2"/>
        <v>2.2830000000000004</v>
      </c>
      <c r="D69" s="19"/>
      <c r="E69" s="20"/>
      <c r="G69">
        <v>2</v>
      </c>
      <c r="H69" s="11">
        <v>1.69</v>
      </c>
      <c r="I69" s="16">
        <f t="shared" si="0"/>
        <v>17.192307692307686</v>
      </c>
      <c r="K69" s="11">
        <v>1.68</v>
      </c>
      <c r="L69" s="16">
        <f t="shared" si="1"/>
        <v>16.807692307692303</v>
      </c>
    </row>
    <row r="70" spans="2:12">
      <c r="B70" s="14">
        <v>45</v>
      </c>
      <c r="C70" s="18">
        <f t="shared" si="2"/>
        <v>2.4130000000000003</v>
      </c>
      <c r="D70" s="19"/>
      <c r="E70" s="20"/>
      <c r="G70">
        <v>1</v>
      </c>
      <c r="H70" s="11">
        <v>1.62</v>
      </c>
      <c r="I70" s="16">
        <f t="shared" si="0"/>
        <v>14.5</v>
      </c>
      <c r="K70" s="11">
        <v>1.61</v>
      </c>
      <c r="L70" s="16">
        <f t="shared" si="1"/>
        <v>14.115384615384615</v>
      </c>
    </row>
  </sheetData>
  <mergeCells count="15">
    <mergeCell ref="H61:K61"/>
    <mergeCell ref="C65:E65"/>
    <mergeCell ref="C66:E66"/>
    <mergeCell ref="C67:E67"/>
    <mergeCell ref="C68:E68"/>
    <mergeCell ref="C69:E69"/>
    <mergeCell ref="C70:E70"/>
    <mergeCell ref="B39:D39"/>
    <mergeCell ref="C55:E55"/>
    <mergeCell ref="C56:E56"/>
    <mergeCell ref="C62:E62"/>
    <mergeCell ref="C63:E63"/>
    <mergeCell ref="C64:E64"/>
    <mergeCell ref="C57:E57"/>
    <mergeCell ref="C58:F58"/>
  </mergeCells>
  <hyperlinks>
    <hyperlink ref="H61" r:id="rId1" xr:uid="{0941E72B-C7E9-45C7-BD43-D4515DD58A28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Rabe</dc:creator>
  <cp:lastModifiedBy>Jay Rabe</cp:lastModifiedBy>
  <dcterms:created xsi:type="dcterms:W3CDTF">2024-03-15T16:49:08Z</dcterms:created>
  <dcterms:modified xsi:type="dcterms:W3CDTF">2024-04-25T10:27:15Z</dcterms:modified>
</cp:coreProperties>
</file>