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scunning/Projects/FL_Acropora_2023/"/>
    </mc:Choice>
  </mc:AlternateContent>
  <xr:revisionPtr revIDLastSave="0" documentId="13_ncr:1_{001E9DBA-894F-CF43-AFEE-7CAB30599058}" xr6:coauthVersionLast="47" xr6:coauthVersionMax="47" xr10:uidLastSave="{00000000-0000-0000-0000-000000000000}"/>
  <bookViews>
    <workbookView xWindow="0" yWindow="500" windowWidth="29040" windowHeight="15720" xr2:uid="{3407852F-906B-4510-ACE9-CC0D3856C35B}"/>
  </bookViews>
  <sheets>
    <sheet name="Template" sheetId="1" r:id="rId1"/>
    <sheet name="Example data" sheetId="2" r:id="rId2"/>
  </sheets>
  <definedNames>
    <definedName name="_xlnm._FilterDatabase" localSheetId="0" hidden="1">Template!$A$1:$T$85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9" i="1" l="1"/>
  <c r="I2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21" i="1" l="1"/>
  <c r="I20" i="1"/>
  <c r="I19" i="1"/>
  <c r="I18" i="1" l="1"/>
  <c r="I17" i="1"/>
  <c r="I16" i="1"/>
  <c r="I37" i="1"/>
  <c r="I36" i="1"/>
  <c r="I43" i="1"/>
  <c r="I34" i="1" l="1"/>
  <c r="I35" i="1"/>
  <c r="I38" i="1"/>
  <c r="I39" i="1"/>
  <c r="I40" i="1"/>
  <c r="I41" i="1"/>
  <c r="I42" i="1"/>
  <c r="I14" i="1"/>
  <c r="I15" i="1"/>
  <c r="I22" i="1"/>
  <c r="I23" i="1"/>
  <c r="I24" i="1"/>
  <c r="I25" i="1"/>
  <c r="I26" i="1"/>
  <c r="I27" i="1"/>
  <c r="I28" i="1"/>
  <c r="I29" i="1"/>
  <c r="I30" i="1"/>
  <c r="I31" i="1"/>
  <c r="I32" i="1"/>
  <c r="I33" i="1"/>
  <c r="I3" i="1"/>
  <c r="I4" i="1"/>
  <c r="I5" i="1"/>
  <c r="I6" i="1"/>
  <c r="I7" i="1"/>
  <c r="I8" i="1"/>
  <c r="I9" i="1"/>
  <c r="I10" i="1"/>
  <c r="I11" i="1"/>
  <c r="I12" i="1"/>
  <c r="I13" i="1"/>
  <c r="I2" i="2" l="1"/>
  <c r="J10" i="2" l="1"/>
  <c r="I10" i="2"/>
  <c r="N2" i="2"/>
  <c r="M2" i="2"/>
</calcChain>
</file>

<file path=xl/sharedStrings.xml><?xml version="1.0" encoding="utf-8"?>
<sst xmlns="http://schemas.openxmlformats.org/spreadsheetml/2006/main" count="736" uniqueCount="130">
  <si>
    <t>Site</t>
  </si>
  <si>
    <t>Wild/Outplant</t>
  </si>
  <si>
    <t>Spp</t>
  </si>
  <si>
    <t>Data Source</t>
  </si>
  <si>
    <t>Latitude</t>
  </si>
  <si>
    <t>Longitude</t>
  </si>
  <si>
    <t>Region</t>
  </si>
  <si>
    <t>Date</t>
  </si>
  <si>
    <t>%Mortality</t>
  </si>
  <si>
    <t>N (colonies)</t>
  </si>
  <si>
    <t>N (surviving colonies)</t>
  </si>
  <si>
    <t>TOTAL LAI (m2)</t>
  </si>
  <si>
    <t>Mean LAI</t>
  </si>
  <si>
    <t>LAI Std Error</t>
  </si>
  <si>
    <t>N (Genotypes, if known)</t>
  </si>
  <si>
    <t>N (Surviving Genotypes)</t>
  </si>
  <si>
    <t>DHW (AT TIME OF SURVEY)</t>
  </si>
  <si>
    <t>MAX DHW FOR SITE</t>
  </si>
  <si>
    <t>Thermistor Data?</t>
  </si>
  <si>
    <t>Note</t>
  </si>
  <si>
    <t>Palmata Patch</t>
  </si>
  <si>
    <t>Wild</t>
  </si>
  <si>
    <t>APAL</t>
  </si>
  <si>
    <t>FWC</t>
  </si>
  <si>
    <t>DRTO</t>
  </si>
  <si>
    <t>n/a</t>
  </si>
  <si>
    <t>Acropolis</t>
  </si>
  <si>
    <t>REGION SUMMARY</t>
  </si>
  <si>
    <t>Brewster Reef</t>
  </si>
  <si>
    <t>Outplant</t>
  </si>
  <si>
    <t>Kuffner/USGS</t>
  </si>
  <si>
    <t>BISC</t>
  </si>
  <si>
    <t>Shadow Reef</t>
  </si>
  <si>
    <t>Ball Buoy North</t>
  </si>
  <si>
    <t>N/A</t>
  </si>
  <si>
    <t>DHW and thermistor dat at time of survey a useful for understanding mortality threshold for A. palmata</t>
  </si>
  <si>
    <t>Light Grey is "Final Survey"</t>
  </si>
  <si>
    <t>Spp (APAL/ACER)</t>
  </si>
  <si>
    <t>Region (Miami-Dade/Broward, BISC, UK, MK, LK, DRTO)</t>
  </si>
  <si>
    <t>Core 1</t>
  </si>
  <si>
    <t>ACER</t>
  </si>
  <si>
    <t>26 00.064</t>
  </si>
  <si>
    <t>80 06.489</t>
  </si>
  <si>
    <t>Broward</t>
  </si>
  <si>
    <t>Core 2</t>
  </si>
  <si>
    <t>26 00.850</t>
  </si>
  <si>
    <t>80 06.399</t>
  </si>
  <si>
    <t>Experimental 1</t>
  </si>
  <si>
    <t>25 59.416</t>
  </si>
  <si>
    <t>80 06.517</t>
  </si>
  <si>
    <t>Experimental 4</t>
  </si>
  <si>
    <t>Experimental 5</t>
  </si>
  <si>
    <t>26 08.812</t>
  </si>
  <si>
    <t>80 05.496</t>
  </si>
  <si>
    <t>Experimental 6</t>
  </si>
  <si>
    <t>25 59.983</t>
  </si>
  <si>
    <t>80 06.457</t>
  </si>
  <si>
    <t>26 00.698</t>
  </si>
  <si>
    <t>80 06.397</t>
  </si>
  <si>
    <t>West Copenhagen</t>
  </si>
  <si>
    <t>26 12.354</t>
  </si>
  <si>
    <t>80 05.152</t>
  </si>
  <si>
    <t>South Commercial</t>
  </si>
  <si>
    <t>26 11.162</t>
  </si>
  <si>
    <t>80 05.359</t>
  </si>
  <si>
    <t>Staghorn City</t>
  </si>
  <si>
    <t>26 12.007</t>
  </si>
  <si>
    <t>80 05.303</t>
  </si>
  <si>
    <t>Experimetnal 4</t>
  </si>
  <si>
    <t>Gilliam Lab</t>
  </si>
  <si>
    <t>26 13.268</t>
  </si>
  <si>
    <t>80 05.002</t>
  </si>
  <si>
    <t>G23</t>
  </si>
  <si>
    <t>26 12.676</t>
  </si>
  <si>
    <t>80 05.159</t>
  </si>
  <si>
    <t>26 12.670</t>
  </si>
  <si>
    <t>80 05.220</t>
  </si>
  <si>
    <t>26 12.509</t>
  </si>
  <si>
    <t>80 05.094</t>
  </si>
  <si>
    <t>26 12.455</t>
  </si>
  <si>
    <t>80 05.144</t>
  </si>
  <si>
    <t>26 10.939</t>
  </si>
  <si>
    <t>80 05.345</t>
  </si>
  <si>
    <t>KC</t>
  </si>
  <si>
    <t>26 06.712</t>
  </si>
  <si>
    <t>80 05.818</t>
  </si>
  <si>
    <t>JUL-1</t>
  </si>
  <si>
    <t>26 03.506</t>
  </si>
  <si>
    <t>80 06.344</t>
  </si>
  <si>
    <t>G22</t>
  </si>
  <si>
    <t>26 12.381</t>
  </si>
  <si>
    <t>80 05.139</t>
  </si>
  <si>
    <t>26 09.277</t>
  </si>
  <si>
    <t>80 05.870</t>
  </si>
  <si>
    <t>26 10.494</t>
  </si>
  <si>
    <t>80 05.633</t>
  </si>
  <si>
    <t>26 08.736</t>
  </si>
  <si>
    <t>80 05.957</t>
  </si>
  <si>
    <t>26 12.413</t>
  </si>
  <si>
    <t>80 05.354</t>
  </si>
  <si>
    <t>26 11.777</t>
  </si>
  <si>
    <t>80 05.479</t>
  </si>
  <si>
    <t>26 09.759</t>
  </si>
  <si>
    <t>80 05.747</t>
  </si>
  <si>
    <t>26 08.464</t>
  </si>
  <si>
    <t>80 05.935</t>
  </si>
  <si>
    <t>26 06.068</t>
  </si>
  <si>
    <t>80 06.093</t>
  </si>
  <si>
    <t>LS-1</t>
  </si>
  <si>
    <t>26 04.494</t>
  </si>
  <si>
    <t>80 06.502</t>
  </si>
  <si>
    <t>LS-2</t>
  </si>
  <si>
    <t>25 59.968</t>
  </si>
  <si>
    <t>80 06.762</t>
  </si>
  <si>
    <t>LS-3</t>
  </si>
  <si>
    <t>25 59.874</t>
  </si>
  <si>
    <t>80 06.787</t>
  </si>
  <si>
    <t>LS-4</t>
  </si>
  <si>
    <t>25 59.839</t>
  </si>
  <si>
    <t>80 06.801</t>
  </si>
  <si>
    <t>LS-5</t>
  </si>
  <si>
    <t>25 59.778</t>
  </si>
  <si>
    <t>80 06.809</t>
  </si>
  <si>
    <t>LS-6</t>
  </si>
  <si>
    <t>25 59.714</t>
  </si>
  <si>
    <t>LS-7</t>
  </si>
  <si>
    <t>25 58.579</t>
  </si>
  <si>
    <t>80 06.911</t>
  </si>
  <si>
    <t xml:space="preserve">survival may change over time due to additonal fragments being monitored </t>
  </si>
  <si>
    <t># colonies may change due to colonies goibg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</si>
</sst>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2\6_##.###"/>
    <numFmt numFmtId="166" formatCode="\80_0#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164" fontId="1" fillId="0" borderId="2" xfId="0" applyNumberFormat="1" applyFont="1" applyBorder="1"/>
    <xf numFmtId="2" fontId="1" fillId="0" borderId="2" xfId="0" applyNumberFormat="1" applyFont="1" applyBorder="1"/>
    <xf numFmtId="0" fontId="1" fillId="0" borderId="3" xfId="0" applyFont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64" fontId="0" fillId="0" borderId="2" xfId="0" applyNumberFormat="1" applyBorder="1"/>
    <xf numFmtId="2" fontId="0" fillId="0" borderId="2" xfId="0" applyNumberFormat="1" applyBorder="1"/>
    <xf numFmtId="0" fontId="0" fillId="0" borderId="3" xfId="0" applyBorder="1"/>
    <xf numFmtId="0" fontId="0" fillId="2" borderId="4" xfId="0" applyFill="1" applyBorder="1"/>
    <xf numFmtId="0" fontId="0" fillId="2" borderId="0" xfId="0" applyFill="1"/>
    <xf numFmtId="14" fontId="0" fillId="2" borderId="0" xfId="0" applyNumberFormat="1" applyFill="1"/>
    <xf numFmtId="164" fontId="0" fillId="2" borderId="0" xfId="0" applyNumberFormat="1" applyFill="1"/>
    <xf numFmtId="2" fontId="0" fillId="2" borderId="0" xfId="0" applyNumberFormat="1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14" fontId="0" fillId="2" borderId="7" xfId="0" applyNumberFormat="1" applyFill="1" applyBorder="1"/>
    <xf numFmtId="164" fontId="0" fillId="2" borderId="7" xfId="0" applyNumberFormat="1" applyFill="1" applyBorder="1"/>
    <xf numFmtId="2" fontId="0" fillId="2" borderId="7" xfId="0" applyNumberFormat="1" applyFill="1" applyBorder="1"/>
    <xf numFmtId="0" fontId="0" fillId="2" borderId="8" xfId="0" applyFill="1" applyBorder="1"/>
    <xf numFmtId="0" fontId="1" fillId="3" borderId="6" xfId="0" applyFont="1" applyFill="1" applyBorder="1"/>
    <xf numFmtId="0" fontId="1" fillId="3" borderId="7" xfId="0" applyFont="1" applyFill="1" applyBorder="1"/>
    <xf numFmtId="164" fontId="1" fillId="3" borderId="7" xfId="0" applyNumberFormat="1" applyFont="1" applyFill="1" applyBorder="1"/>
    <xf numFmtId="2" fontId="1" fillId="3" borderId="7" xfId="0" applyNumberFormat="1" applyFont="1" applyFill="1" applyBorder="1"/>
    <xf numFmtId="0" fontId="1" fillId="3" borderId="8" xfId="0" applyFont="1" applyFill="1" applyBorder="1"/>
    <xf numFmtId="14" fontId="0" fillId="0" borderId="2" xfId="0" applyNumberFormat="1" applyBorder="1" applyAlignment="1">
      <alignment horizontal="right"/>
    </xf>
    <xf numFmtId="14" fontId="0" fillId="2" borderId="0" xfId="0" applyNumberFormat="1" applyFill="1" applyAlignment="1">
      <alignment horizontal="right"/>
    </xf>
    <xf numFmtId="0" fontId="1" fillId="3" borderId="9" xfId="0" applyFont="1" applyFill="1" applyBorder="1"/>
    <xf numFmtId="0" fontId="1" fillId="3" borderId="10" xfId="0" applyFont="1" applyFill="1" applyBorder="1"/>
    <xf numFmtId="14" fontId="1" fillId="3" borderId="10" xfId="0" applyNumberFormat="1" applyFont="1" applyFill="1" applyBorder="1" applyAlignment="1">
      <alignment horizontal="right"/>
    </xf>
    <xf numFmtId="164" fontId="1" fillId="3" borderId="10" xfId="0" applyNumberFormat="1" applyFont="1" applyFill="1" applyBorder="1"/>
    <xf numFmtId="0" fontId="0" fillId="3" borderId="10" xfId="0" applyFill="1" applyBorder="1"/>
    <xf numFmtId="0" fontId="0" fillId="3" borderId="11" xfId="0" applyFill="1" applyBorder="1"/>
    <xf numFmtId="0" fontId="1" fillId="2" borderId="0" xfId="0" applyFont="1" applyFill="1"/>
    <xf numFmtId="0" fontId="1" fillId="4" borderId="12" xfId="0" applyFont="1" applyFill="1" applyBorder="1"/>
    <xf numFmtId="0" fontId="1" fillId="4" borderId="13" xfId="0" applyFont="1" applyFill="1" applyBorder="1"/>
    <xf numFmtId="164" fontId="1" fillId="0" borderId="13" xfId="0" applyNumberFormat="1" applyFont="1" applyBorder="1"/>
    <xf numFmtId="2" fontId="1" fillId="0" borderId="13" xfId="0" applyNumberFormat="1" applyFont="1" applyBorder="1"/>
    <xf numFmtId="0" fontId="1" fillId="0" borderId="13" xfId="0" applyFont="1" applyBorder="1"/>
    <xf numFmtId="0" fontId="0" fillId="5" borderId="2" xfId="0" applyFill="1" applyBorder="1"/>
    <xf numFmtId="1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2" fontId="0" fillId="0" borderId="0" xfId="0" applyNumberFormat="1"/>
    <xf numFmtId="49" fontId="0" fillId="0" borderId="0" xfId="0" applyNumberFormat="1"/>
    <xf numFmtId="0" fontId="0" fillId="2" borderId="0" xfId="0" applyFill="1" applyAlignment="1">
      <alignment horizontal="left"/>
    </xf>
    <xf numFmtId="165" fontId="0" fillId="2" borderId="0" xfId="0" applyNumberFormat="1" applyFill="1" applyAlignment="1">
      <alignment horizontal="left"/>
    </xf>
    <xf numFmtId="166" fontId="0" fillId="2" borderId="0" xfId="0" applyNumberFormat="1" applyFill="1" applyAlignment="1">
      <alignment horizontal="left"/>
    </xf>
    <xf numFmtId="49" fontId="0" fillId="2" borderId="0" xfId="0" applyNumberFormat="1" applyFill="1"/>
    <xf numFmtId="0" fontId="0" fillId="6" borderId="0" xfId="0" applyFill="1"/>
    <xf numFmtId="14" fontId="0" fillId="6" borderId="0" xfId="0" applyNumberFormat="1" applyFill="1"/>
    <xf numFmtId="164" fontId="1" fillId="2" borderId="0" xfId="0" applyNumberFormat="1" applyFont="1" applyFill="1"/>
    <xf numFmtId="2" fontId="1" fillId="2" borderId="0" xfId="0" applyNumberFormat="1" applyFont="1" applyFill="1"/>
    <xf numFmtId="164" fontId="1" fillId="0" borderId="0" xfId="0" applyNumberFormat="1" applyFont="1"/>
    <xf numFmtId="2" fontId="1" fillId="0" borderId="0" xfId="0" applyNumberFormat="1" applyFont="1"/>
    <xf numFmtId="0" fontId="1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12A4-2D8C-49B9-A50D-24C4B785F14E}">
  <dimension ref="A1:AG85"/>
  <sheetViews>
    <sheetView tabSelected="1" zoomScale="98" zoomScaleNormal="98" workbookViewId="0">
      <pane ySplit="1" topLeftCell="A27" activePane="bottomLeft" state="frozen"/>
      <selection pane="bottomLeft" activeCell="F43" sqref="F43"/>
    </sheetView>
  </sheetViews>
  <sheetFormatPr baseColWidth="10" defaultColWidth="8.83203125" defaultRowHeight="15" x14ac:dyDescent="0.2"/>
  <cols>
    <col min="1" max="1" width="17.5" bestFit="1" customWidth="1"/>
    <col min="2" max="2" width="13.1640625" bestFit="1" customWidth="1"/>
    <col min="3" max="3" width="15.1640625" bestFit="1" customWidth="1"/>
    <col min="4" max="4" width="10.83203125" bestFit="1" customWidth="1"/>
    <col min="6" max="6" width="9.1640625" bestFit="1" customWidth="1"/>
    <col min="7" max="7" width="47.6640625" bestFit="1" customWidth="1"/>
    <col min="8" max="8" width="10.6640625" bestFit="1" customWidth="1"/>
    <col min="9" max="9" width="10.1640625" bestFit="1" customWidth="1"/>
    <col min="10" max="10" width="10.5" bestFit="1" customWidth="1"/>
    <col min="11" max="11" width="18.5" bestFit="1" customWidth="1"/>
    <col min="12" max="12" width="13.5" bestFit="1" customWidth="1"/>
    <col min="13" max="13" width="8.5" bestFit="1" customWidth="1"/>
    <col min="14" max="14" width="11.33203125" bestFit="1" customWidth="1"/>
    <col min="15" max="15" width="21.5" bestFit="1" customWidth="1"/>
    <col min="16" max="16" width="20.83203125" bestFit="1" customWidth="1"/>
    <col min="17" max="17" width="23.6640625" bestFit="1" customWidth="1"/>
    <col min="18" max="18" width="17.5" bestFit="1" customWidth="1"/>
    <col min="19" max="19" width="15.5" bestFit="1" customWidth="1"/>
  </cols>
  <sheetData>
    <row r="1" spans="1:33" s="3" customFormat="1" ht="16" thickBot="1" x14ac:dyDescent="0.25">
      <c r="A1" s="39" t="s">
        <v>0</v>
      </c>
      <c r="B1" s="40" t="s">
        <v>1</v>
      </c>
      <c r="C1" s="40" t="s">
        <v>37</v>
      </c>
      <c r="D1" s="40" t="s">
        <v>3</v>
      </c>
      <c r="E1" s="40" t="s">
        <v>4</v>
      </c>
      <c r="F1" s="40" t="s">
        <v>5</v>
      </c>
      <c r="G1" s="40" t="s">
        <v>38</v>
      </c>
      <c r="H1" s="40" t="s">
        <v>7</v>
      </c>
      <c r="I1" s="40" t="s">
        <v>8</v>
      </c>
      <c r="J1" s="40" t="s">
        <v>9</v>
      </c>
      <c r="K1" s="40" t="s">
        <v>10</v>
      </c>
      <c r="L1" s="41" t="s">
        <v>11</v>
      </c>
      <c r="M1" s="41" t="s">
        <v>12</v>
      </c>
      <c r="N1" s="42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61" t="s">
        <v>19</v>
      </c>
    </row>
    <row r="2" spans="1:33" x14ac:dyDescent="0.2">
      <c r="A2" t="s">
        <v>39</v>
      </c>
      <c r="B2" t="s">
        <v>29</v>
      </c>
      <c r="C2" t="s">
        <v>40</v>
      </c>
      <c r="D2" t="s">
        <v>69</v>
      </c>
      <c r="E2" t="s">
        <v>41</v>
      </c>
      <c r="F2" t="s">
        <v>42</v>
      </c>
      <c r="G2" t="s">
        <v>43</v>
      </c>
      <c r="H2" s="45">
        <v>45047</v>
      </c>
      <c r="I2">
        <f>100-((K2/J2)*100)</f>
        <v>13.333333333333329</v>
      </c>
      <c r="J2">
        <v>75</v>
      </c>
      <c r="K2">
        <v>65</v>
      </c>
      <c r="T2" t="s">
        <v>129</v>
      </c>
    </row>
    <row r="3" spans="1:33" x14ac:dyDescent="0.2">
      <c r="A3" t="s">
        <v>39</v>
      </c>
      <c r="B3" t="s">
        <v>29</v>
      </c>
      <c r="C3" t="s">
        <v>40</v>
      </c>
      <c r="D3" t="s">
        <v>69</v>
      </c>
      <c r="E3" t="s">
        <v>41</v>
      </c>
      <c r="F3" t="s">
        <v>42</v>
      </c>
      <c r="G3" t="s">
        <v>43</v>
      </c>
      <c r="H3" s="45">
        <v>45216</v>
      </c>
      <c r="I3">
        <f t="shared" ref="I3:I21" si="0">100-((K3/J3)*100)</f>
        <v>17.333333333333329</v>
      </c>
      <c r="J3">
        <v>75</v>
      </c>
      <c r="K3">
        <v>62</v>
      </c>
      <c r="T3" t="s">
        <v>129</v>
      </c>
    </row>
    <row r="4" spans="1:33" s="14" customFormat="1" x14ac:dyDescent="0.2">
      <c r="A4" s="14" t="s">
        <v>39</v>
      </c>
      <c r="B4" s="14" t="s">
        <v>29</v>
      </c>
      <c r="C4" s="14" t="s">
        <v>40</v>
      </c>
      <c r="D4" s="14" t="s">
        <v>69</v>
      </c>
      <c r="E4" s="14" t="s">
        <v>41</v>
      </c>
      <c r="F4" s="14" t="s">
        <v>42</v>
      </c>
      <c r="G4" s="14" t="s">
        <v>43</v>
      </c>
      <c r="H4" s="15">
        <v>45310</v>
      </c>
      <c r="I4" s="14">
        <f t="shared" si="0"/>
        <v>28.767123287671239</v>
      </c>
      <c r="J4" s="14">
        <v>73</v>
      </c>
      <c r="K4" s="14">
        <v>52</v>
      </c>
      <c r="T4" t="s">
        <v>129</v>
      </c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x14ac:dyDescent="0.2">
      <c r="A5" t="s">
        <v>44</v>
      </c>
      <c r="B5" t="s">
        <v>29</v>
      </c>
      <c r="C5" t="s">
        <v>40</v>
      </c>
      <c r="D5" t="s">
        <v>69</v>
      </c>
      <c r="E5" t="s">
        <v>45</v>
      </c>
      <c r="F5" t="s">
        <v>46</v>
      </c>
      <c r="G5" t="s">
        <v>43</v>
      </c>
      <c r="H5" s="45">
        <v>45047</v>
      </c>
      <c r="I5">
        <f t="shared" si="0"/>
        <v>4.4444444444444429</v>
      </c>
      <c r="J5">
        <v>45</v>
      </c>
      <c r="K5">
        <v>43</v>
      </c>
      <c r="T5" t="s">
        <v>129</v>
      </c>
    </row>
    <row r="6" spans="1:33" x14ac:dyDescent="0.2">
      <c r="A6" t="s">
        <v>44</v>
      </c>
      <c r="B6" t="s">
        <v>29</v>
      </c>
      <c r="C6" t="s">
        <v>40</v>
      </c>
      <c r="D6" t="s">
        <v>69</v>
      </c>
      <c r="E6" t="s">
        <v>45</v>
      </c>
      <c r="F6" t="s">
        <v>46</v>
      </c>
      <c r="G6" t="s">
        <v>43</v>
      </c>
      <c r="H6" s="45">
        <v>45216</v>
      </c>
      <c r="I6">
        <f t="shared" si="0"/>
        <v>4.4444444444444429</v>
      </c>
      <c r="J6">
        <v>45</v>
      </c>
      <c r="K6">
        <v>43</v>
      </c>
      <c r="T6" t="s">
        <v>129</v>
      </c>
    </row>
    <row r="7" spans="1:33" s="14" customFormat="1" x14ac:dyDescent="0.2">
      <c r="A7" s="14" t="s">
        <v>44</v>
      </c>
      <c r="B7" s="14" t="s">
        <v>29</v>
      </c>
      <c r="C7" s="14" t="s">
        <v>40</v>
      </c>
      <c r="D7" s="14" t="s">
        <v>69</v>
      </c>
      <c r="E7" s="14" t="s">
        <v>45</v>
      </c>
      <c r="F7" s="14" t="s">
        <v>46</v>
      </c>
      <c r="G7" s="14" t="s">
        <v>43</v>
      </c>
      <c r="H7" s="15">
        <v>45365</v>
      </c>
      <c r="I7" s="14">
        <f t="shared" si="0"/>
        <v>20.454545454545453</v>
      </c>
      <c r="J7" s="14">
        <v>44</v>
      </c>
      <c r="K7" s="14">
        <v>35</v>
      </c>
      <c r="T7" t="s">
        <v>129</v>
      </c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x14ac:dyDescent="0.2">
      <c r="A8" t="s">
        <v>44</v>
      </c>
      <c r="B8" t="s">
        <v>29</v>
      </c>
      <c r="C8" t="s">
        <v>40</v>
      </c>
      <c r="D8" t="s">
        <v>69</v>
      </c>
      <c r="E8" t="s">
        <v>45</v>
      </c>
      <c r="F8" t="s">
        <v>46</v>
      </c>
      <c r="G8" t="s">
        <v>43</v>
      </c>
      <c r="H8" s="45">
        <v>45079</v>
      </c>
      <c r="I8">
        <f t="shared" si="0"/>
        <v>14.705882352941174</v>
      </c>
      <c r="J8">
        <v>68</v>
      </c>
      <c r="K8">
        <v>58</v>
      </c>
      <c r="T8" t="s">
        <v>129</v>
      </c>
    </row>
    <row r="9" spans="1:33" x14ac:dyDescent="0.2">
      <c r="A9" t="s">
        <v>44</v>
      </c>
      <c r="B9" t="s">
        <v>29</v>
      </c>
      <c r="C9" t="s">
        <v>40</v>
      </c>
      <c r="D9" t="s">
        <v>69</v>
      </c>
      <c r="E9" t="s">
        <v>45</v>
      </c>
      <c r="F9" t="s">
        <v>46</v>
      </c>
      <c r="G9" t="s">
        <v>43</v>
      </c>
      <c r="H9" s="45">
        <v>45156</v>
      </c>
      <c r="I9">
        <f t="shared" si="0"/>
        <v>25</v>
      </c>
      <c r="J9">
        <v>68</v>
      </c>
      <c r="K9">
        <v>51</v>
      </c>
      <c r="T9" t="s">
        <v>129</v>
      </c>
    </row>
    <row r="10" spans="1:33" s="14" customFormat="1" x14ac:dyDescent="0.2">
      <c r="A10" s="14" t="s">
        <v>44</v>
      </c>
      <c r="B10" s="14" t="s">
        <v>29</v>
      </c>
      <c r="C10" s="14" t="s">
        <v>40</v>
      </c>
      <c r="D10" s="14" t="s">
        <v>69</v>
      </c>
      <c r="E10" s="14" t="s">
        <v>45</v>
      </c>
      <c r="F10" s="14" t="s">
        <v>46</v>
      </c>
      <c r="G10" s="14" t="s">
        <v>43</v>
      </c>
      <c r="H10" s="15">
        <v>45257</v>
      </c>
      <c r="I10" s="14">
        <f t="shared" si="0"/>
        <v>25</v>
      </c>
      <c r="J10" s="14">
        <v>68</v>
      </c>
      <c r="K10" s="14">
        <v>51</v>
      </c>
      <c r="T10" t="s">
        <v>129</v>
      </c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33" x14ac:dyDescent="0.2">
      <c r="A11" t="s">
        <v>47</v>
      </c>
      <c r="B11" t="s">
        <v>29</v>
      </c>
      <c r="C11" t="s">
        <v>40</v>
      </c>
      <c r="D11" t="s">
        <v>69</v>
      </c>
      <c r="E11" t="s">
        <v>48</v>
      </c>
      <c r="F11" t="s">
        <v>49</v>
      </c>
      <c r="G11" t="s">
        <v>43</v>
      </c>
      <c r="H11" s="45">
        <v>45047</v>
      </c>
      <c r="I11">
        <f t="shared" si="0"/>
        <v>8.1395348837209269</v>
      </c>
      <c r="J11">
        <v>86</v>
      </c>
      <c r="K11">
        <v>79</v>
      </c>
      <c r="T11" t="s">
        <v>129</v>
      </c>
    </row>
    <row r="12" spans="1:33" x14ac:dyDescent="0.2">
      <c r="A12" t="s">
        <v>47</v>
      </c>
      <c r="B12" t="s">
        <v>29</v>
      </c>
      <c r="C12" t="s">
        <v>40</v>
      </c>
      <c r="D12" t="s">
        <v>69</v>
      </c>
      <c r="E12" t="s">
        <v>48</v>
      </c>
      <c r="F12" t="s">
        <v>49</v>
      </c>
      <c r="G12" t="s">
        <v>43</v>
      </c>
      <c r="H12" s="45">
        <v>45216</v>
      </c>
      <c r="I12">
        <f t="shared" si="0"/>
        <v>9.3023255813953512</v>
      </c>
      <c r="J12">
        <v>86</v>
      </c>
      <c r="K12">
        <v>78</v>
      </c>
      <c r="T12" t="s">
        <v>129</v>
      </c>
    </row>
    <row r="13" spans="1:33" s="14" customFormat="1" x14ac:dyDescent="0.2">
      <c r="A13" s="14" t="s">
        <v>47</v>
      </c>
      <c r="B13" s="14" t="s">
        <v>29</v>
      </c>
      <c r="C13" s="14" t="s">
        <v>40</v>
      </c>
      <c r="D13" s="14" t="s">
        <v>69</v>
      </c>
      <c r="E13" s="14" t="s">
        <v>48</v>
      </c>
      <c r="F13" s="14" t="s">
        <v>49</v>
      </c>
      <c r="G13" s="14" t="s">
        <v>43</v>
      </c>
      <c r="H13" s="15">
        <v>45310</v>
      </c>
      <c r="I13" s="14">
        <f t="shared" si="0"/>
        <v>22.784810126582272</v>
      </c>
      <c r="J13" s="14">
        <v>79</v>
      </c>
      <c r="K13" s="14">
        <v>61</v>
      </c>
      <c r="T13" t="s">
        <v>129</v>
      </c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3" x14ac:dyDescent="0.2">
      <c r="A14" t="s">
        <v>50</v>
      </c>
      <c r="B14" t="s">
        <v>29</v>
      </c>
      <c r="C14" t="s">
        <v>40</v>
      </c>
      <c r="D14" t="s">
        <v>69</v>
      </c>
      <c r="E14" t="s">
        <v>52</v>
      </c>
      <c r="F14" t="s">
        <v>53</v>
      </c>
      <c r="G14" t="s">
        <v>43</v>
      </c>
      <c r="H14" s="45">
        <v>45048</v>
      </c>
      <c r="I14">
        <f t="shared" si="0"/>
        <v>4</v>
      </c>
      <c r="J14">
        <v>75</v>
      </c>
      <c r="K14">
        <v>72</v>
      </c>
      <c r="T14" t="s">
        <v>129</v>
      </c>
    </row>
    <row r="15" spans="1:33" s="14" customFormat="1" x14ac:dyDescent="0.2">
      <c r="A15" s="14" t="s">
        <v>50</v>
      </c>
      <c r="B15" s="14" t="s">
        <v>29</v>
      </c>
      <c r="C15" s="14" t="s">
        <v>40</v>
      </c>
      <c r="D15" s="14" t="s">
        <v>69</v>
      </c>
      <c r="E15" s="14" t="s">
        <v>52</v>
      </c>
      <c r="F15" s="14" t="s">
        <v>53</v>
      </c>
      <c r="G15" s="14" t="s">
        <v>43</v>
      </c>
      <c r="H15" s="15">
        <v>45216</v>
      </c>
      <c r="I15" s="14">
        <f t="shared" si="0"/>
        <v>8</v>
      </c>
      <c r="J15" s="14">
        <v>75</v>
      </c>
      <c r="K15" s="14">
        <v>69</v>
      </c>
      <c r="T15" t="s">
        <v>129</v>
      </c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x14ac:dyDescent="0.2">
      <c r="A16" t="s">
        <v>50</v>
      </c>
      <c r="B16" t="s">
        <v>29</v>
      </c>
      <c r="C16" t="s">
        <v>40</v>
      </c>
      <c r="D16" t="s">
        <v>69</v>
      </c>
      <c r="E16" t="s">
        <v>52</v>
      </c>
      <c r="F16" t="s">
        <v>53</v>
      </c>
      <c r="G16" t="s">
        <v>43</v>
      </c>
      <c r="H16" s="45">
        <v>45048</v>
      </c>
      <c r="I16">
        <f t="shared" si="0"/>
        <v>1.6666666666666714</v>
      </c>
      <c r="J16">
        <v>60</v>
      </c>
      <c r="K16">
        <v>59</v>
      </c>
      <c r="T16" t="s">
        <v>129</v>
      </c>
    </row>
    <row r="17" spans="1:33" x14ac:dyDescent="0.2">
      <c r="A17" t="s">
        <v>50</v>
      </c>
      <c r="B17" t="s">
        <v>29</v>
      </c>
      <c r="C17" t="s">
        <v>40</v>
      </c>
      <c r="D17" t="s">
        <v>69</v>
      </c>
      <c r="E17" t="s">
        <v>52</v>
      </c>
      <c r="F17" t="s">
        <v>53</v>
      </c>
      <c r="G17" t="s">
        <v>43</v>
      </c>
      <c r="H17" s="45">
        <v>45216</v>
      </c>
      <c r="I17">
        <f t="shared" si="0"/>
        <v>16.666666666666657</v>
      </c>
      <c r="J17">
        <v>60</v>
      </c>
      <c r="K17">
        <v>50</v>
      </c>
      <c r="T17" t="s">
        <v>129</v>
      </c>
    </row>
    <row r="18" spans="1:33" s="14" customFormat="1" x14ac:dyDescent="0.2">
      <c r="A18" s="14" t="s">
        <v>50</v>
      </c>
      <c r="B18" s="14" t="s">
        <v>29</v>
      </c>
      <c r="C18" s="14" t="s">
        <v>40</v>
      </c>
      <c r="D18" s="14" t="s">
        <v>69</v>
      </c>
      <c r="E18" s="14" t="s">
        <v>52</v>
      </c>
      <c r="F18" s="14" t="s">
        <v>53</v>
      </c>
      <c r="G18" s="14" t="s">
        <v>43</v>
      </c>
      <c r="H18" s="15">
        <v>45400</v>
      </c>
      <c r="I18" s="14">
        <f t="shared" si="0"/>
        <v>23.333333333333329</v>
      </c>
      <c r="J18" s="14">
        <v>60</v>
      </c>
      <c r="K18" s="14">
        <v>46</v>
      </c>
      <c r="T18" t="s">
        <v>129</v>
      </c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x14ac:dyDescent="0.2">
      <c r="A19" t="s">
        <v>68</v>
      </c>
      <c r="B19" t="s">
        <v>29</v>
      </c>
      <c r="C19" t="s">
        <v>40</v>
      </c>
      <c r="D19" t="s">
        <v>69</v>
      </c>
      <c r="E19" t="s">
        <v>52</v>
      </c>
      <c r="F19" t="s">
        <v>53</v>
      </c>
      <c r="G19" t="s">
        <v>43</v>
      </c>
      <c r="H19" s="45">
        <v>45048</v>
      </c>
      <c r="I19">
        <f t="shared" si="0"/>
        <v>0</v>
      </c>
      <c r="J19">
        <v>48</v>
      </c>
      <c r="K19">
        <v>48</v>
      </c>
      <c r="T19" t="s">
        <v>129</v>
      </c>
    </row>
    <row r="20" spans="1:33" x14ac:dyDescent="0.2">
      <c r="A20" t="s">
        <v>68</v>
      </c>
      <c r="B20" t="s">
        <v>29</v>
      </c>
      <c r="C20" t="s">
        <v>40</v>
      </c>
      <c r="D20" t="s">
        <v>69</v>
      </c>
      <c r="E20" t="s">
        <v>52</v>
      </c>
      <c r="F20" t="s">
        <v>53</v>
      </c>
      <c r="G20" t="s">
        <v>43</v>
      </c>
      <c r="H20" s="45">
        <v>45216</v>
      </c>
      <c r="I20">
        <f t="shared" si="0"/>
        <v>18.75</v>
      </c>
      <c r="J20">
        <v>48</v>
      </c>
      <c r="K20">
        <v>39</v>
      </c>
      <c r="T20" t="s">
        <v>129</v>
      </c>
    </row>
    <row r="21" spans="1:33" s="14" customFormat="1" x14ac:dyDescent="0.2">
      <c r="A21" s="14" t="s">
        <v>68</v>
      </c>
      <c r="B21" s="14" t="s">
        <v>29</v>
      </c>
      <c r="C21" s="14" t="s">
        <v>40</v>
      </c>
      <c r="D21" s="14" t="s">
        <v>69</v>
      </c>
      <c r="E21" s="14" t="s">
        <v>52</v>
      </c>
      <c r="F21" s="14" t="s">
        <v>53</v>
      </c>
      <c r="G21" s="14" t="s">
        <v>43</v>
      </c>
      <c r="H21" s="15">
        <v>45400</v>
      </c>
      <c r="I21" s="14">
        <f t="shared" si="0"/>
        <v>37.5</v>
      </c>
      <c r="J21" s="14">
        <v>48</v>
      </c>
      <c r="K21" s="14">
        <v>30</v>
      </c>
      <c r="T21" t="s">
        <v>129</v>
      </c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x14ac:dyDescent="0.2">
      <c r="A22" t="s">
        <v>51</v>
      </c>
      <c r="B22" t="s">
        <v>29</v>
      </c>
      <c r="C22" t="s">
        <v>40</v>
      </c>
      <c r="D22" t="s">
        <v>69</v>
      </c>
      <c r="E22" t="s">
        <v>55</v>
      </c>
      <c r="F22" t="s">
        <v>56</v>
      </c>
      <c r="G22" t="s">
        <v>43</v>
      </c>
      <c r="H22" s="45">
        <v>45047</v>
      </c>
      <c r="I22">
        <f t="shared" ref="I22:I43" si="1">100-((K22/J22)*100)</f>
        <v>8</v>
      </c>
      <c r="J22">
        <v>75</v>
      </c>
      <c r="K22">
        <v>69</v>
      </c>
      <c r="T22" t="s">
        <v>129</v>
      </c>
    </row>
    <row r="23" spans="1:33" s="14" customFormat="1" x14ac:dyDescent="0.2">
      <c r="A23" s="14" t="s">
        <v>51</v>
      </c>
      <c r="B23" s="14" t="s">
        <v>29</v>
      </c>
      <c r="C23" s="14" t="s">
        <v>40</v>
      </c>
      <c r="D23" s="14" t="s">
        <v>69</v>
      </c>
      <c r="E23" s="14" t="s">
        <v>55</v>
      </c>
      <c r="F23" s="14" t="s">
        <v>56</v>
      </c>
      <c r="G23" s="14" t="s">
        <v>43</v>
      </c>
      <c r="H23" s="15">
        <v>45216</v>
      </c>
      <c r="I23" s="14">
        <f t="shared" si="1"/>
        <v>9.3333333333333428</v>
      </c>
      <c r="J23" s="14">
        <v>75</v>
      </c>
      <c r="K23" s="14">
        <v>68</v>
      </c>
      <c r="T23" t="s">
        <v>129</v>
      </c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x14ac:dyDescent="0.2">
      <c r="A24" t="s">
        <v>51</v>
      </c>
      <c r="B24" t="s">
        <v>29</v>
      </c>
      <c r="C24" t="s">
        <v>40</v>
      </c>
      <c r="D24" t="s">
        <v>69</v>
      </c>
      <c r="E24" t="s">
        <v>55</v>
      </c>
      <c r="F24" t="s">
        <v>56</v>
      </c>
      <c r="G24" t="s">
        <v>43</v>
      </c>
      <c r="H24" s="45">
        <v>45079</v>
      </c>
      <c r="I24">
        <f t="shared" si="1"/>
        <v>5.5045871559633071</v>
      </c>
      <c r="J24">
        <v>109</v>
      </c>
      <c r="K24">
        <v>103</v>
      </c>
      <c r="T24" t="s">
        <v>129</v>
      </c>
    </row>
    <row r="25" spans="1:33" x14ac:dyDescent="0.2">
      <c r="A25" t="s">
        <v>51</v>
      </c>
      <c r="B25" t="s">
        <v>29</v>
      </c>
      <c r="C25" t="s">
        <v>40</v>
      </c>
      <c r="D25" t="s">
        <v>69</v>
      </c>
      <c r="E25" t="s">
        <v>55</v>
      </c>
      <c r="F25" t="s">
        <v>56</v>
      </c>
      <c r="G25" t="s">
        <v>43</v>
      </c>
      <c r="H25" s="45">
        <v>45156</v>
      </c>
      <c r="I25">
        <f t="shared" si="1"/>
        <v>12.844036697247702</v>
      </c>
      <c r="J25">
        <v>109</v>
      </c>
      <c r="K25">
        <v>95</v>
      </c>
      <c r="T25" t="s">
        <v>129</v>
      </c>
    </row>
    <row r="26" spans="1:33" s="14" customFormat="1" x14ac:dyDescent="0.2">
      <c r="A26" s="14" t="s">
        <v>51</v>
      </c>
      <c r="B26" s="14" t="s">
        <v>29</v>
      </c>
      <c r="C26" s="14" t="s">
        <v>40</v>
      </c>
      <c r="D26" s="14" t="s">
        <v>69</v>
      </c>
      <c r="E26" s="14" t="s">
        <v>55</v>
      </c>
      <c r="F26" s="14" t="s">
        <v>56</v>
      </c>
      <c r="G26" s="14" t="s">
        <v>43</v>
      </c>
      <c r="H26" s="15">
        <v>45365</v>
      </c>
      <c r="I26" s="14">
        <f t="shared" si="1"/>
        <v>26.168224299065429</v>
      </c>
      <c r="J26" s="14">
        <v>107</v>
      </c>
      <c r="K26" s="14">
        <v>79</v>
      </c>
      <c r="T26" t="s">
        <v>129</v>
      </c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x14ac:dyDescent="0.2">
      <c r="A27" t="s">
        <v>54</v>
      </c>
      <c r="B27" t="s">
        <v>29</v>
      </c>
      <c r="C27" t="s">
        <v>40</v>
      </c>
      <c r="D27" t="s">
        <v>69</v>
      </c>
      <c r="E27" t="s">
        <v>57</v>
      </c>
      <c r="F27" t="s">
        <v>58</v>
      </c>
      <c r="G27" t="s">
        <v>43</v>
      </c>
      <c r="H27" s="45">
        <v>45079</v>
      </c>
      <c r="I27">
        <f t="shared" si="1"/>
        <v>11.627906976744185</v>
      </c>
      <c r="J27">
        <v>86</v>
      </c>
      <c r="K27">
        <v>76</v>
      </c>
      <c r="T27" t="s">
        <v>129</v>
      </c>
    </row>
    <row r="28" spans="1:33" x14ac:dyDescent="0.2">
      <c r="A28" t="s">
        <v>54</v>
      </c>
      <c r="B28" t="s">
        <v>29</v>
      </c>
      <c r="C28" t="s">
        <v>40</v>
      </c>
      <c r="D28" t="s">
        <v>69</v>
      </c>
      <c r="E28" t="s">
        <v>57</v>
      </c>
      <c r="F28" t="s">
        <v>58</v>
      </c>
      <c r="G28" t="s">
        <v>43</v>
      </c>
      <c r="H28" s="45">
        <v>45156</v>
      </c>
      <c r="I28">
        <f t="shared" si="1"/>
        <v>23.255813953488371</v>
      </c>
      <c r="J28">
        <v>86</v>
      </c>
      <c r="K28">
        <v>66</v>
      </c>
      <c r="T28" t="s">
        <v>129</v>
      </c>
    </row>
    <row r="29" spans="1:33" s="14" customFormat="1" x14ac:dyDescent="0.2">
      <c r="A29" s="14" t="s">
        <v>54</v>
      </c>
      <c r="B29" s="14" t="s">
        <v>29</v>
      </c>
      <c r="C29" s="14" t="s">
        <v>40</v>
      </c>
      <c r="D29" s="14" t="s">
        <v>69</v>
      </c>
      <c r="E29" s="14" t="s">
        <v>57</v>
      </c>
      <c r="F29" s="14" t="s">
        <v>58</v>
      </c>
      <c r="G29" s="14" t="s">
        <v>43</v>
      </c>
      <c r="H29" s="15">
        <v>45365</v>
      </c>
      <c r="I29" s="14">
        <f t="shared" si="1"/>
        <v>48.837209302325576</v>
      </c>
      <c r="J29" s="14">
        <v>86</v>
      </c>
      <c r="K29" s="14">
        <v>44</v>
      </c>
      <c r="T29" t="s">
        <v>129</v>
      </c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x14ac:dyDescent="0.2">
      <c r="A30" t="s">
        <v>59</v>
      </c>
      <c r="B30" t="s">
        <v>29</v>
      </c>
      <c r="C30" t="s">
        <v>40</v>
      </c>
      <c r="D30" t="s">
        <v>69</v>
      </c>
      <c r="E30" t="s">
        <v>60</v>
      </c>
      <c r="F30" t="s">
        <v>61</v>
      </c>
      <c r="G30" t="s">
        <v>43</v>
      </c>
      <c r="H30" s="45">
        <v>45077</v>
      </c>
      <c r="I30">
        <f t="shared" si="1"/>
        <v>6.6666666666666714</v>
      </c>
      <c r="J30">
        <v>45</v>
      </c>
      <c r="K30">
        <v>42</v>
      </c>
      <c r="T30" t="s">
        <v>129</v>
      </c>
    </row>
    <row r="31" spans="1:33" s="14" customFormat="1" x14ac:dyDescent="0.2">
      <c r="A31" s="14" t="s">
        <v>59</v>
      </c>
      <c r="B31" s="14" t="s">
        <v>29</v>
      </c>
      <c r="C31" s="14" t="s">
        <v>40</v>
      </c>
      <c r="D31" s="14" t="s">
        <v>69</v>
      </c>
      <c r="E31" s="14" t="s">
        <v>60</v>
      </c>
      <c r="F31" s="14" t="s">
        <v>61</v>
      </c>
      <c r="G31" s="14" t="s">
        <v>43</v>
      </c>
      <c r="H31" s="15">
        <v>45243</v>
      </c>
      <c r="I31" s="14">
        <f t="shared" si="1"/>
        <v>8.8888888888888857</v>
      </c>
      <c r="J31" s="14">
        <v>45</v>
      </c>
      <c r="K31" s="14">
        <v>41</v>
      </c>
      <c r="T31" t="s">
        <v>129</v>
      </c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x14ac:dyDescent="0.2">
      <c r="A32" t="s">
        <v>62</v>
      </c>
      <c r="B32" t="s">
        <v>29</v>
      </c>
      <c r="C32" t="s">
        <v>40</v>
      </c>
      <c r="D32" t="s">
        <v>69</v>
      </c>
      <c r="E32" t="s">
        <v>63</v>
      </c>
      <c r="F32" t="s">
        <v>64</v>
      </c>
      <c r="G32" t="s">
        <v>43</v>
      </c>
      <c r="H32" s="45">
        <v>45049</v>
      </c>
      <c r="I32">
        <f t="shared" si="1"/>
        <v>29.729729729729726</v>
      </c>
      <c r="J32">
        <v>74</v>
      </c>
      <c r="K32">
        <v>52</v>
      </c>
      <c r="T32" t="s">
        <v>129</v>
      </c>
    </row>
    <row r="33" spans="1:33" s="55" customFormat="1" x14ac:dyDescent="0.2">
      <c r="A33" s="55" t="s">
        <v>62</v>
      </c>
      <c r="B33" s="55" t="s">
        <v>29</v>
      </c>
      <c r="C33" s="55" t="s">
        <v>40</v>
      </c>
      <c r="D33" s="14" t="s">
        <v>69</v>
      </c>
      <c r="E33" s="55" t="s">
        <v>63</v>
      </c>
      <c r="F33" s="55" t="s">
        <v>64</v>
      </c>
      <c r="G33" s="55" t="s">
        <v>43</v>
      </c>
      <c r="H33" s="56">
        <v>45336</v>
      </c>
      <c r="I33" s="55">
        <f t="shared" si="1"/>
        <v>36.486486486486491</v>
      </c>
      <c r="J33" s="55">
        <v>74</v>
      </c>
      <c r="K33" s="55">
        <v>47</v>
      </c>
      <c r="T33" t="s">
        <v>129</v>
      </c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x14ac:dyDescent="0.2">
      <c r="A34" t="s">
        <v>62</v>
      </c>
      <c r="B34" t="s">
        <v>29</v>
      </c>
      <c r="C34" t="s">
        <v>40</v>
      </c>
      <c r="D34" t="s">
        <v>69</v>
      </c>
      <c r="E34" t="s">
        <v>63</v>
      </c>
      <c r="F34" t="s">
        <v>64</v>
      </c>
      <c r="G34" t="s">
        <v>43</v>
      </c>
      <c r="H34" s="45">
        <v>45077</v>
      </c>
      <c r="I34">
        <f t="shared" si="1"/>
        <v>2.2222222222222285</v>
      </c>
      <c r="J34">
        <v>45</v>
      </c>
      <c r="K34">
        <v>44</v>
      </c>
      <c r="T34" t="s">
        <v>129</v>
      </c>
    </row>
    <row r="35" spans="1:33" s="14" customFormat="1" x14ac:dyDescent="0.2">
      <c r="A35" s="14" t="s">
        <v>62</v>
      </c>
      <c r="B35" s="14" t="s">
        <v>29</v>
      </c>
      <c r="C35" s="14" t="s">
        <v>40</v>
      </c>
      <c r="D35" s="14" t="s">
        <v>69</v>
      </c>
      <c r="E35" s="14" t="s">
        <v>63</v>
      </c>
      <c r="F35" s="14" t="s">
        <v>64</v>
      </c>
      <c r="G35" s="14" t="s">
        <v>43</v>
      </c>
      <c r="H35" s="15">
        <v>45243</v>
      </c>
      <c r="I35" s="14">
        <f t="shared" si="1"/>
        <v>4.4444444444444429</v>
      </c>
      <c r="J35" s="14">
        <v>45</v>
      </c>
      <c r="K35" s="14">
        <v>43</v>
      </c>
      <c r="T35" t="s">
        <v>129</v>
      </c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x14ac:dyDescent="0.2">
      <c r="A36" t="s">
        <v>62</v>
      </c>
      <c r="B36" t="s">
        <v>29</v>
      </c>
      <c r="C36" t="s">
        <v>40</v>
      </c>
      <c r="D36" t="s">
        <v>69</v>
      </c>
      <c r="E36" t="s">
        <v>63</v>
      </c>
      <c r="F36" t="s">
        <v>64</v>
      </c>
      <c r="G36" t="s">
        <v>43</v>
      </c>
      <c r="H36" s="45">
        <v>45048</v>
      </c>
      <c r="I36">
        <f t="shared" si="1"/>
        <v>53</v>
      </c>
      <c r="J36">
        <v>100</v>
      </c>
      <c r="K36">
        <v>47</v>
      </c>
      <c r="T36" t="s">
        <v>129</v>
      </c>
    </row>
    <row r="37" spans="1:33" s="14" customFormat="1" x14ac:dyDescent="0.2">
      <c r="A37" s="14" t="s">
        <v>62</v>
      </c>
      <c r="B37" s="14" t="s">
        <v>29</v>
      </c>
      <c r="C37" s="14" t="s">
        <v>40</v>
      </c>
      <c r="D37" s="14" t="s">
        <v>69</v>
      </c>
      <c r="E37" s="14" t="s">
        <v>63</v>
      </c>
      <c r="F37" s="14" t="s">
        <v>64</v>
      </c>
      <c r="G37" s="14" t="s">
        <v>43</v>
      </c>
      <c r="H37" s="15">
        <v>45336</v>
      </c>
      <c r="I37" s="14">
        <f t="shared" si="1"/>
        <v>71</v>
      </c>
      <c r="J37" s="14">
        <v>100</v>
      </c>
      <c r="K37" s="14">
        <v>29</v>
      </c>
      <c r="T37" t="s">
        <v>129</v>
      </c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x14ac:dyDescent="0.2">
      <c r="A38" t="s">
        <v>65</v>
      </c>
      <c r="B38" t="s">
        <v>29</v>
      </c>
      <c r="C38" t="s">
        <v>40</v>
      </c>
      <c r="D38" t="s">
        <v>69</v>
      </c>
      <c r="E38" t="s">
        <v>66</v>
      </c>
      <c r="F38" t="s">
        <v>67</v>
      </c>
      <c r="G38" t="s">
        <v>43</v>
      </c>
      <c r="H38" s="45">
        <v>45048</v>
      </c>
      <c r="I38">
        <f t="shared" si="1"/>
        <v>8.4745762711864359</v>
      </c>
      <c r="J38">
        <v>59</v>
      </c>
      <c r="K38">
        <v>54</v>
      </c>
      <c r="T38" t="s">
        <v>129</v>
      </c>
    </row>
    <row r="39" spans="1:33" s="14" customFormat="1" x14ac:dyDescent="0.2">
      <c r="A39" s="14" t="s">
        <v>65</v>
      </c>
      <c r="B39" s="14" t="s">
        <v>29</v>
      </c>
      <c r="C39" s="14" t="s">
        <v>40</v>
      </c>
      <c r="D39" s="14" t="s">
        <v>69</v>
      </c>
      <c r="E39" t="s">
        <v>66</v>
      </c>
      <c r="F39" t="s">
        <v>67</v>
      </c>
      <c r="G39" s="14" t="s">
        <v>43</v>
      </c>
      <c r="H39" s="15">
        <v>45336</v>
      </c>
      <c r="I39" s="14">
        <f t="shared" si="1"/>
        <v>11.864406779661024</v>
      </c>
      <c r="J39" s="14">
        <v>59</v>
      </c>
      <c r="K39" s="14">
        <v>52</v>
      </c>
      <c r="T39" t="s">
        <v>129</v>
      </c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x14ac:dyDescent="0.2">
      <c r="A40" t="s">
        <v>65</v>
      </c>
      <c r="B40" t="s">
        <v>29</v>
      </c>
      <c r="C40" t="s">
        <v>40</v>
      </c>
      <c r="D40" t="s">
        <v>69</v>
      </c>
      <c r="E40" t="s">
        <v>66</v>
      </c>
      <c r="F40" t="s">
        <v>67</v>
      </c>
      <c r="G40" t="s">
        <v>43</v>
      </c>
      <c r="H40" s="45">
        <v>45077</v>
      </c>
      <c r="I40">
        <f t="shared" si="1"/>
        <v>0</v>
      </c>
      <c r="J40">
        <v>45</v>
      </c>
      <c r="K40">
        <v>45</v>
      </c>
      <c r="T40" t="s">
        <v>129</v>
      </c>
    </row>
    <row r="41" spans="1:33" s="14" customFormat="1" x14ac:dyDescent="0.2">
      <c r="A41" s="14" t="s">
        <v>65</v>
      </c>
      <c r="B41" s="14" t="s">
        <v>29</v>
      </c>
      <c r="C41" s="14" t="s">
        <v>40</v>
      </c>
      <c r="D41" s="14" t="s">
        <v>69</v>
      </c>
      <c r="E41" t="s">
        <v>66</v>
      </c>
      <c r="F41" t="s">
        <v>67</v>
      </c>
      <c r="G41" s="14" t="s">
        <v>43</v>
      </c>
      <c r="H41" s="15">
        <v>45243</v>
      </c>
      <c r="I41" s="14">
        <f t="shared" si="1"/>
        <v>0</v>
      </c>
      <c r="J41" s="14">
        <v>45</v>
      </c>
      <c r="K41" s="14">
        <v>45</v>
      </c>
      <c r="T41" t="s">
        <v>129</v>
      </c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1:33" x14ac:dyDescent="0.2">
      <c r="A42" t="s">
        <v>65</v>
      </c>
      <c r="B42" t="s">
        <v>29</v>
      </c>
      <c r="C42" t="s">
        <v>40</v>
      </c>
      <c r="D42" t="s">
        <v>69</v>
      </c>
      <c r="E42" t="s">
        <v>66</v>
      </c>
      <c r="F42" t="s">
        <v>67</v>
      </c>
      <c r="G42" t="s">
        <v>43</v>
      </c>
      <c r="H42" s="45">
        <v>45415</v>
      </c>
      <c r="I42">
        <f t="shared" si="1"/>
        <v>36</v>
      </c>
      <c r="J42">
        <v>100</v>
      </c>
      <c r="K42">
        <v>64</v>
      </c>
      <c r="T42" t="s">
        <v>129</v>
      </c>
    </row>
    <row r="43" spans="1:33" s="14" customFormat="1" x14ac:dyDescent="0.2">
      <c r="A43" s="14" t="s">
        <v>65</v>
      </c>
      <c r="B43" s="14" t="s">
        <v>29</v>
      </c>
      <c r="C43" s="14" t="s">
        <v>40</v>
      </c>
      <c r="D43" s="14" t="s">
        <v>69</v>
      </c>
      <c r="E43" t="s">
        <v>66</v>
      </c>
      <c r="F43" t="s">
        <v>67</v>
      </c>
      <c r="G43" s="14" t="s">
        <v>43</v>
      </c>
      <c r="H43" s="15">
        <v>45336</v>
      </c>
      <c r="I43" s="14">
        <f t="shared" si="1"/>
        <v>65</v>
      </c>
      <c r="J43" s="14">
        <v>100</v>
      </c>
      <c r="K43" s="14">
        <v>35</v>
      </c>
      <c r="T43" t="s">
        <v>129</v>
      </c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s="38" customFormat="1" x14ac:dyDescent="0.2">
      <c r="A44" s="51">
        <v>30</v>
      </c>
      <c r="B44" s="14" t="s">
        <v>21</v>
      </c>
      <c r="C44" s="14" t="s">
        <v>40</v>
      </c>
      <c r="D44" s="14" t="s">
        <v>69</v>
      </c>
      <c r="E44" s="52" t="s">
        <v>106</v>
      </c>
      <c r="F44" s="53" t="s">
        <v>107</v>
      </c>
      <c r="G44" s="14" t="s">
        <v>43</v>
      </c>
      <c r="H44" s="15">
        <v>45372</v>
      </c>
      <c r="I44" s="17">
        <f t="shared" ref="I44:I85" si="2">(J44-K44)/J44*100</f>
        <v>61.764705882352942</v>
      </c>
      <c r="J44" s="14">
        <v>34</v>
      </c>
      <c r="K44" s="14">
        <v>13</v>
      </c>
      <c r="L44" s="57"/>
      <c r="M44" s="57"/>
      <c r="N44" s="58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s="3" customFormat="1" x14ac:dyDescent="0.2">
      <c r="A45" s="46">
        <v>100</v>
      </c>
      <c r="B45" t="s">
        <v>21</v>
      </c>
      <c r="C45" t="s">
        <v>22</v>
      </c>
      <c r="D45" t="s">
        <v>69</v>
      </c>
      <c r="E45" s="47" t="s">
        <v>79</v>
      </c>
      <c r="F45" s="48" t="s">
        <v>80</v>
      </c>
      <c r="G45" t="s">
        <v>43</v>
      </c>
      <c r="H45" s="45">
        <v>45114</v>
      </c>
      <c r="I45" s="49">
        <f t="shared" si="2"/>
        <v>0</v>
      </c>
      <c r="J45">
        <v>1</v>
      </c>
      <c r="K45">
        <v>1</v>
      </c>
      <c r="L45" s="59"/>
      <c r="M45" s="59"/>
      <c r="N45" s="60"/>
      <c r="T45" t="s">
        <v>128</v>
      </c>
    </row>
    <row r="46" spans="1:33" s="3" customFormat="1" x14ac:dyDescent="0.2">
      <c r="A46" s="46">
        <v>100</v>
      </c>
      <c r="B46" t="s">
        <v>21</v>
      </c>
      <c r="C46" t="s">
        <v>22</v>
      </c>
      <c r="D46" t="s">
        <v>69</v>
      </c>
      <c r="E46" s="47" t="s">
        <v>79</v>
      </c>
      <c r="F46" s="48" t="s">
        <v>80</v>
      </c>
      <c r="G46" t="s">
        <v>43</v>
      </c>
      <c r="H46" s="45">
        <v>45236</v>
      </c>
      <c r="I46" s="49">
        <f t="shared" si="2"/>
        <v>0</v>
      </c>
      <c r="J46">
        <v>3</v>
      </c>
      <c r="K46">
        <v>3</v>
      </c>
      <c r="L46" s="59"/>
      <c r="M46" s="59"/>
      <c r="N46" s="60"/>
      <c r="T46" t="s">
        <v>128</v>
      </c>
    </row>
    <row r="47" spans="1:33" s="38" customFormat="1" x14ac:dyDescent="0.2">
      <c r="A47" s="51">
        <v>100</v>
      </c>
      <c r="B47" s="14" t="s">
        <v>21</v>
      </c>
      <c r="C47" s="14" t="s">
        <v>22</v>
      </c>
      <c r="D47" s="14" t="s">
        <v>69</v>
      </c>
      <c r="E47" s="52" t="s">
        <v>79</v>
      </c>
      <c r="F47" s="53" t="s">
        <v>80</v>
      </c>
      <c r="G47" s="14" t="s">
        <v>43</v>
      </c>
      <c r="H47" s="15">
        <v>45359</v>
      </c>
      <c r="I47" s="17">
        <f t="shared" si="2"/>
        <v>66.666666666666657</v>
      </c>
      <c r="J47" s="14">
        <v>3</v>
      </c>
      <c r="K47" s="14">
        <v>1</v>
      </c>
      <c r="L47" s="57"/>
      <c r="M47" s="57"/>
      <c r="N47" s="58"/>
      <c r="T47" t="s">
        <v>128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s="38" customFormat="1" x14ac:dyDescent="0.2">
      <c r="A48" s="51">
        <v>210</v>
      </c>
      <c r="B48" s="14" t="s">
        <v>21</v>
      </c>
      <c r="C48" s="14" t="s">
        <v>40</v>
      </c>
      <c r="D48" s="14" t="s">
        <v>69</v>
      </c>
      <c r="E48" s="52" t="s">
        <v>104</v>
      </c>
      <c r="F48" s="53" t="s">
        <v>105</v>
      </c>
      <c r="G48" s="14" t="s">
        <v>43</v>
      </c>
      <c r="H48" s="15">
        <v>45372</v>
      </c>
      <c r="I48" s="17">
        <f t="shared" si="2"/>
        <v>30.434782608695656</v>
      </c>
      <c r="J48" s="14">
        <v>23</v>
      </c>
      <c r="K48" s="14">
        <v>16</v>
      </c>
      <c r="L48" s="57"/>
      <c r="M48" s="57"/>
      <c r="N48" s="58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s="38" customFormat="1" x14ac:dyDescent="0.2">
      <c r="A49" s="51">
        <v>229</v>
      </c>
      <c r="B49" s="14" t="s">
        <v>21</v>
      </c>
      <c r="C49" s="14" t="s">
        <v>40</v>
      </c>
      <c r="D49" s="14" t="s">
        <v>69</v>
      </c>
      <c r="E49" s="52" t="s">
        <v>96</v>
      </c>
      <c r="F49" s="53" t="s">
        <v>97</v>
      </c>
      <c r="G49" s="14" t="s">
        <v>43</v>
      </c>
      <c r="H49" s="15">
        <v>45371</v>
      </c>
      <c r="I49" s="17">
        <f t="shared" si="2"/>
        <v>100</v>
      </c>
      <c r="J49" s="14">
        <v>4</v>
      </c>
      <c r="K49" s="14">
        <v>0</v>
      </c>
      <c r="L49" s="57"/>
      <c r="M49" s="57"/>
      <c r="N49" s="58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s="38" customFormat="1" x14ac:dyDescent="0.2">
      <c r="A50" s="51">
        <v>269</v>
      </c>
      <c r="B50" s="14" t="s">
        <v>21</v>
      </c>
      <c r="C50" s="14" t="s">
        <v>40</v>
      </c>
      <c r="D50" s="14" t="s">
        <v>69</v>
      </c>
      <c r="E50" s="52" t="s">
        <v>92</v>
      </c>
      <c r="F50" s="53" t="s">
        <v>93</v>
      </c>
      <c r="G50" s="14" t="s">
        <v>43</v>
      </c>
      <c r="H50" s="15">
        <v>45371</v>
      </c>
      <c r="I50" s="17">
        <f t="shared" si="2"/>
        <v>22.222222222222221</v>
      </c>
      <c r="J50" s="14">
        <v>18</v>
      </c>
      <c r="K50" s="14">
        <v>14</v>
      </c>
      <c r="L50" s="57"/>
      <c r="M50" s="57"/>
      <c r="N50" s="58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s="38" customFormat="1" x14ac:dyDescent="0.2">
      <c r="A51" s="51">
        <v>306</v>
      </c>
      <c r="B51" s="14" t="s">
        <v>21</v>
      </c>
      <c r="C51" s="14" t="s">
        <v>40</v>
      </c>
      <c r="D51" s="14" t="s">
        <v>69</v>
      </c>
      <c r="E51" s="52" t="s">
        <v>102</v>
      </c>
      <c r="F51" s="53" t="s">
        <v>103</v>
      </c>
      <c r="G51" s="14" t="s">
        <v>43</v>
      </c>
      <c r="H51" s="15">
        <v>45372</v>
      </c>
      <c r="I51" s="17">
        <f t="shared" si="2"/>
        <v>47.916666666666671</v>
      </c>
      <c r="J51" s="14">
        <v>48</v>
      </c>
      <c r="K51" s="14">
        <v>25</v>
      </c>
      <c r="L51" s="57"/>
      <c r="M51" s="57"/>
      <c r="N51" s="58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46">
        <v>335</v>
      </c>
      <c r="B52" t="s">
        <v>21</v>
      </c>
      <c r="C52" t="s">
        <v>22</v>
      </c>
      <c r="D52" t="s">
        <v>69</v>
      </c>
      <c r="E52" s="47" t="s">
        <v>70</v>
      </c>
      <c r="F52" s="48" t="s">
        <v>71</v>
      </c>
      <c r="G52" t="s">
        <v>43</v>
      </c>
      <c r="H52" s="45">
        <v>45114</v>
      </c>
      <c r="I52" s="49">
        <f t="shared" si="2"/>
        <v>0</v>
      </c>
      <c r="J52">
        <v>4</v>
      </c>
      <c r="K52">
        <v>4</v>
      </c>
      <c r="T52" t="s">
        <v>128</v>
      </c>
    </row>
    <row r="53" spans="1:33" x14ac:dyDescent="0.2">
      <c r="A53" s="46">
        <v>335</v>
      </c>
      <c r="B53" t="s">
        <v>21</v>
      </c>
      <c r="C53" t="s">
        <v>22</v>
      </c>
      <c r="D53" t="s">
        <v>69</v>
      </c>
      <c r="E53" s="47" t="s">
        <v>70</v>
      </c>
      <c r="F53" s="48" t="s">
        <v>71</v>
      </c>
      <c r="G53" t="s">
        <v>43</v>
      </c>
      <c r="H53" s="45">
        <v>45236</v>
      </c>
      <c r="I53" s="49">
        <f t="shared" si="2"/>
        <v>0</v>
      </c>
      <c r="J53">
        <v>4</v>
      </c>
      <c r="K53">
        <v>4</v>
      </c>
      <c r="T53" t="s">
        <v>128</v>
      </c>
    </row>
    <row r="54" spans="1:33" s="14" customFormat="1" x14ac:dyDescent="0.2">
      <c r="A54" s="51">
        <v>335</v>
      </c>
      <c r="B54" s="14" t="s">
        <v>21</v>
      </c>
      <c r="C54" s="14" t="s">
        <v>22</v>
      </c>
      <c r="D54" s="14" t="s">
        <v>69</v>
      </c>
      <c r="E54" s="52" t="s">
        <v>70</v>
      </c>
      <c r="F54" s="53" t="s">
        <v>71</v>
      </c>
      <c r="G54" s="14" t="s">
        <v>43</v>
      </c>
      <c r="H54" s="15">
        <v>45359</v>
      </c>
      <c r="I54" s="17">
        <f t="shared" si="2"/>
        <v>0</v>
      </c>
      <c r="J54" s="14">
        <v>4</v>
      </c>
      <c r="K54" s="14">
        <v>4</v>
      </c>
      <c r="T54" t="s">
        <v>128</v>
      </c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 spans="1:33" x14ac:dyDescent="0.2">
      <c r="A55" s="46">
        <v>338</v>
      </c>
      <c r="B55" t="s">
        <v>21</v>
      </c>
      <c r="C55" t="s">
        <v>22</v>
      </c>
      <c r="D55" t="s">
        <v>69</v>
      </c>
      <c r="E55" s="47" t="s">
        <v>77</v>
      </c>
      <c r="F55" s="48" t="s">
        <v>78</v>
      </c>
      <c r="G55" t="s">
        <v>43</v>
      </c>
      <c r="H55" s="45">
        <v>45114</v>
      </c>
      <c r="I55" s="49">
        <f t="shared" si="2"/>
        <v>0</v>
      </c>
      <c r="J55">
        <v>1</v>
      </c>
      <c r="K55">
        <v>1</v>
      </c>
      <c r="T55" t="s">
        <v>128</v>
      </c>
    </row>
    <row r="56" spans="1:33" x14ac:dyDescent="0.2">
      <c r="A56" s="46">
        <v>338</v>
      </c>
      <c r="B56" t="s">
        <v>21</v>
      </c>
      <c r="C56" t="s">
        <v>22</v>
      </c>
      <c r="D56" t="s">
        <v>69</v>
      </c>
      <c r="E56" s="47" t="s">
        <v>77</v>
      </c>
      <c r="F56" s="48" t="s">
        <v>78</v>
      </c>
      <c r="G56" t="s">
        <v>43</v>
      </c>
      <c r="H56" s="45">
        <v>45236</v>
      </c>
      <c r="I56" s="49">
        <f t="shared" si="2"/>
        <v>0</v>
      </c>
      <c r="J56">
        <v>1</v>
      </c>
      <c r="K56">
        <v>1</v>
      </c>
      <c r="T56" t="s">
        <v>128</v>
      </c>
    </row>
    <row r="57" spans="1:33" s="14" customFormat="1" x14ac:dyDescent="0.2">
      <c r="A57" s="51">
        <v>338</v>
      </c>
      <c r="B57" s="14" t="s">
        <v>21</v>
      </c>
      <c r="C57" s="14" t="s">
        <v>22</v>
      </c>
      <c r="D57" s="14" t="s">
        <v>69</v>
      </c>
      <c r="E57" s="52" t="s">
        <v>77</v>
      </c>
      <c r="F57" s="53" t="s">
        <v>78</v>
      </c>
      <c r="G57" s="14" t="s">
        <v>43</v>
      </c>
      <c r="H57" s="15">
        <v>45359</v>
      </c>
      <c r="I57" s="17">
        <f t="shared" si="2"/>
        <v>0</v>
      </c>
      <c r="J57" s="14">
        <v>1</v>
      </c>
      <c r="K57" s="14">
        <v>1</v>
      </c>
      <c r="T57" t="s">
        <v>128</v>
      </c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pans="1:33" s="14" customFormat="1" x14ac:dyDescent="0.2">
      <c r="A58" s="51">
        <v>358</v>
      </c>
      <c r="B58" s="14" t="s">
        <v>21</v>
      </c>
      <c r="C58" s="14" t="s">
        <v>40</v>
      </c>
      <c r="D58" s="14" t="s">
        <v>69</v>
      </c>
      <c r="E58" s="52" t="s">
        <v>94</v>
      </c>
      <c r="F58" s="53" t="s">
        <v>95</v>
      </c>
      <c r="G58" s="14" t="s">
        <v>43</v>
      </c>
      <c r="H58" s="15">
        <v>45371</v>
      </c>
      <c r="I58" s="17">
        <f t="shared" si="2"/>
        <v>40.625</v>
      </c>
      <c r="J58" s="14">
        <v>32</v>
      </c>
      <c r="K58" s="14">
        <v>19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 spans="1:33" s="14" customFormat="1" x14ac:dyDescent="0.2">
      <c r="A59" s="51">
        <v>454</v>
      </c>
      <c r="B59" s="14" t="s">
        <v>21</v>
      </c>
      <c r="C59" s="14" t="s">
        <v>40</v>
      </c>
      <c r="D59" s="14" t="s">
        <v>69</v>
      </c>
      <c r="E59" s="52" t="s">
        <v>100</v>
      </c>
      <c r="F59" s="53" t="s">
        <v>101</v>
      </c>
      <c r="G59" s="14" t="s">
        <v>43</v>
      </c>
      <c r="H59" s="15">
        <v>45371</v>
      </c>
      <c r="I59" s="17">
        <f t="shared" si="2"/>
        <v>31.818181818181817</v>
      </c>
      <c r="J59" s="14">
        <v>22</v>
      </c>
      <c r="K59" s="14">
        <v>15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 spans="1:33" s="14" customFormat="1" x14ac:dyDescent="0.2">
      <c r="A60" s="51">
        <v>504</v>
      </c>
      <c r="B60" s="14" t="s">
        <v>21</v>
      </c>
      <c r="C60" s="14" t="s">
        <v>40</v>
      </c>
      <c r="D60" s="14" t="s">
        <v>69</v>
      </c>
      <c r="E60" s="52" t="s">
        <v>98</v>
      </c>
      <c r="F60" s="53" t="s">
        <v>99</v>
      </c>
      <c r="G60" s="14" t="s">
        <v>43</v>
      </c>
      <c r="H60" s="15">
        <v>45371</v>
      </c>
      <c r="I60" s="17">
        <f t="shared" si="2"/>
        <v>14.285714285714285</v>
      </c>
      <c r="J60" s="14">
        <v>42</v>
      </c>
      <c r="K60" s="14">
        <v>36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 spans="1:33" x14ac:dyDescent="0.2">
      <c r="A61" s="46">
        <v>531</v>
      </c>
      <c r="B61" t="s">
        <v>21</v>
      </c>
      <c r="C61" t="s">
        <v>22</v>
      </c>
      <c r="D61" t="s">
        <v>69</v>
      </c>
      <c r="E61" s="47" t="s">
        <v>75</v>
      </c>
      <c r="F61" s="48" t="s">
        <v>76</v>
      </c>
      <c r="G61" t="s">
        <v>43</v>
      </c>
      <c r="H61" s="45">
        <v>45114</v>
      </c>
      <c r="I61" s="49">
        <f t="shared" si="2"/>
        <v>0</v>
      </c>
      <c r="J61">
        <v>2</v>
      </c>
      <c r="K61">
        <v>2</v>
      </c>
      <c r="T61" t="s">
        <v>128</v>
      </c>
    </row>
    <row r="62" spans="1:33" x14ac:dyDescent="0.2">
      <c r="A62" s="46">
        <v>531</v>
      </c>
      <c r="B62" t="s">
        <v>21</v>
      </c>
      <c r="C62" t="s">
        <v>22</v>
      </c>
      <c r="D62" t="s">
        <v>69</v>
      </c>
      <c r="E62" s="47" t="s">
        <v>75</v>
      </c>
      <c r="F62" s="48" t="s">
        <v>76</v>
      </c>
      <c r="G62" t="s">
        <v>43</v>
      </c>
      <c r="H62" s="45">
        <v>45236</v>
      </c>
      <c r="I62" s="49">
        <f t="shared" si="2"/>
        <v>0</v>
      </c>
      <c r="J62">
        <v>2</v>
      </c>
      <c r="K62">
        <v>2</v>
      </c>
      <c r="T62" t="s">
        <v>128</v>
      </c>
    </row>
    <row r="63" spans="1:33" s="14" customFormat="1" x14ac:dyDescent="0.2">
      <c r="A63" s="51">
        <v>531</v>
      </c>
      <c r="B63" s="14" t="s">
        <v>21</v>
      </c>
      <c r="C63" s="14" t="s">
        <v>22</v>
      </c>
      <c r="D63" s="14" t="s">
        <v>69</v>
      </c>
      <c r="E63" s="52" t="s">
        <v>75</v>
      </c>
      <c r="F63" s="53" t="s">
        <v>76</v>
      </c>
      <c r="G63" s="14" t="s">
        <v>43</v>
      </c>
      <c r="H63" s="15">
        <v>45359</v>
      </c>
      <c r="I63" s="17">
        <f t="shared" si="2"/>
        <v>0</v>
      </c>
      <c r="J63" s="14">
        <v>2</v>
      </c>
      <c r="K63" s="14">
        <v>2</v>
      </c>
      <c r="T63" t="s">
        <v>128</v>
      </c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 spans="1:33" x14ac:dyDescent="0.2">
      <c r="A64" s="46">
        <v>1118</v>
      </c>
      <c r="B64" t="s">
        <v>21</v>
      </c>
      <c r="C64" t="s">
        <v>22</v>
      </c>
      <c r="D64" t="s">
        <v>69</v>
      </c>
      <c r="E64" s="47" t="s">
        <v>81</v>
      </c>
      <c r="F64" s="48" t="s">
        <v>82</v>
      </c>
      <c r="G64" t="s">
        <v>43</v>
      </c>
      <c r="H64" s="45">
        <v>45114</v>
      </c>
      <c r="I64" s="49">
        <f t="shared" si="2"/>
        <v>0</v>
      </c>
      <c r="J64">
        <v>1</v>
      </c>
      <c r="K64">
        <v>1</v>
      </c>
      <c r="T64" t="s">
        <v>128</v>
      </c>
    </row>
    <row r="65" spans="1:33" x14ac:dyDescent="0.2">
      <c r="A65" s="46">
        <v>1118</v>
      </c>
      <c r="B65" t="s">
        <v>21</v>
      </c>
      <c r="C65" t="s">
        <v>22</v>
      </c>
      <c r="D65" t="s">
        <v>69</v>
      </c>
      <c r="E65" s="47" t="s">
        <v>81</v>
      </c>
      <c r="F65" s="48" t="s">
        <v>82</v>
      </c>
      <c r="G65" t="s">
        <v>43</v>
      </c>
      <c r="H65" s="45">
        <v>45236</v>
      </c>
      <c r="I65" s="49">
        <f t="shared" si="2"/>
        <v>0</v>
      </c>
      <c r="J65">
        <v>1</v>
      </c>
      <c r="K65">
        <v>1</v>
      </c>
      <c r="T65" t="s">
        <v>128</v>
      </c>
    </row>
    <row r="66" spans="1:33" s="14" customFormat="1" x14ac:dyDescent="0.2">
      <c r="A66" s="51">
        <v>1118</v>
      </c>
      <c r="B66" s="14" t="s">
        <v>21</v>
      </c>
      <c r="C66" s="14" t="s">
        <v>22</v>
      </c>
      <c r="D66" s="14" t="s">
        <v>69</v>
      </c>
      <c r="E66" s="52" t="s">
        <v>81</v>
      </c>
      <c r="F66" s="53" t="s">
        <v>82</v>
      </c>
      <c r="G66" s="14" t="s">
        <v>43</v>
      </c>
      <c r="H66" s="15">
        <v>45359</v>
      </c>
      <c r="I66" s="17">
        <f t="shared" si="2"/>
        <v>100</v>
      </c>
      <c r="J66" s="14">
        <v>1</v>
      </c>
      <c r="K66" s="14">
        <v>0</v>
      </c>
      <c r="T66" t="s">
        <v>128</v>
      </c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 spans="1:33" x14ac:dyDescent="0.2">
      <c r="A67" t="s">
        <v>89</v>
      </c>
      <c r="B67" t="s">
        <v>29</v>
      </c>
      <c r="C67" t="s">
        <v>22</v>
      </c>
      <c r="D67" t="s">
        <v>69</v>
      </c>
      <c r="E67" s="47" t="s">
        <v>90</v>
      </c>
      <c r="F67" s="48" t="s">
        <v>91</v>
      </c>
      <c r="G67" t="s">
        <v>43</v>
      </c>
      <c r="H67" s="45">
        <v>45139</v>
      </c>
      <c r="I67" s="49">
        <f t="shared" si="2"/>
        <v>13.043478260869565</v>
      </c>
      <c r="J67">
        <v>161</v>
      </c>
      <c r="K67">
        <v>140</v>
      </c>
    </row>
    <row r="68" spans="1:33" x14ac:dyDescent="0.2">
      <c r="A68" t="s">
        <v>89</v>
      </c>
      <c r="B68" t="s">
        <v>29</v>
      </c>
      <c r="C68" t="s">
        <v>22</v>
      </c>
      <c r="D68" t="s">
        <v>69</v>
      </c>
      <c r="E68" s="47" t="s">
        <v>90</v>
      </c>
      <c r="F68" s="48" t="s">
        <v>91</v>
      </c>
      <c r="G68" t="s">
        <v>43</v>
      </c>
      <c r="H68" s="45">
        <v>45243</v>
      </c>
      <c r="I68" s="49">
        <f t="shared" si="2"/>
        <v>28.571428571428569</v>
      </c>
      <c r="J68">
        <v>161</v>
      </c>
      <c r="K68">
        <v>115</v>
      </c>
    </row>
    <row r="69" spans="1:33" s="14" customFormat="1" x14ac:dyDescent="0.2">
      <c r="A69" s="14" t="s">
        <v>89</v>
      </c>
      <c r="B69" s="14" t="s">
        <v>29</v>
      </c>
      <c r="C69" s="14" t="s">
        <v>22</v>
      </c>
      <c r="D69" s="14" t="s">
        <v>69</v>
      </c>
      <c r="E69" s="52" t="s">
        <v>90</v>
      </c>
      <c r="F69" s="53" t="s">
        <v>91</v>
      </c>
      <c r="G69" s="14" t="s">
        <v>43</v>
      </c>
      <c r="H69" s="15">
        <v>45321</v>
      </c>
      <c r="I69" s="17">
        <f>(J69-K69)/J69*100</f>
        <v>45.962732919254655</v>
      </c>
      <c r="J69" s="14">
        <v>161</v>
      </c>
      <c r="K69" s="14">
        <v>87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 spans="1:33" x14ac:dyDescent="0.2">
      <c r="A70" s="46" t="s">
        <v>72</v>
      </c>
      <c r="B70" t="s">
        <v>21</v>
      </c>
      <c r="C70" t="s">
        <v>22</v>
      </c>
      <c r="D70" t="s">
        <v>69</v>
      </c>
      <c r="E70" s="47" t="s">
        <v>73</v>
      </c>
      <c r="F70" s="48" t="s">
        <v>74</v>
      </c>
      <c r="G70" t="s">
        <v>43</v>
      </c>
      <c r="H70" s="45">
        <v>45114</v>
      </c>
      <c r="I70" s="49">
        <f t="shared" si="2"/>
        <v>15.789473684210526</v>
      </c>
      <c r="J70">
        <v>19</v>
      </c>
      <c r="K70">
        <v>16</v>
      </c>
      <c r="T70" t="s">
        <v>128</v>
      </c>
    </row>
    <row r="71" spans="1:33" x14ac:dyDescent="0.2">
      <c r="A71" s="46" t="s">
        <v>72</v>
      </c>
      <c r="B71" t="s">
        <v>21</v>
      </c>
      <c r="C71" t="s">
        <v>22</v>
      </c>
      <c r="D71" t="s">
        <v>69</v>
      </c>
      <c r="E71" s="47" t="s">
        <v>73</v>
      </c>
      <c r="F71" s="48" t="s">
        <v>74</v>
      </c>
      <c r="G71" t="s">
        <v>43</v>
      </c>
      <c r="H71" s="45">
        <v>45236</v>
      </c>
      <c r="I71" s="49">
        <f t="shared" si="2"/>
        <v>0</v>
      </c>
      <c r="J71">
        <v>20</v>
      </c>
      <c r="K71">
        <v>20</v>
      </c>
      <c r="T71" t="s">
        <v>128</v>
      </c>
    </row>
    <row r="72" spans="1:33" s="14" customFormat="1" x14ac:dyDescent="0.2">
      <c r="A72" s="51" t="s">
        <v>72</v>
      </c>
      <c r="B72" s="14" t="s">
        <v>21</v>
      </c>
      <c r="C72" s="14" t="s">
        <v>22</v>
      </c>
      <c r="D72" s="14" t="s">
        <v>69</v>
      </c>
      <c r="E72" s="52" t="s">
        <v>73</v>
      </c>
      <c r="F72" s="53" t="s">
        <v>74</v>
      </c>
      <c r="G72" s="14" t="s">
        <v>43</v>
      </c>
      <c r="H72" s="15">
        <v>45359</v>
      </c>
      <c r="I72" s="17">
        <f t="shared" si="2"/>
        <v>5</v>
      </c>
      <c r="J72" s="14">
        <v>20</v>
      </c>
      <c r="K72" s="14">
        <v>19</v>
      </c>
      <c r="T72" t="s">
        <v>128</v>
      </c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 spans="1:33" x14ac:dyDescent="0.2">
      <c r="A73" s="50" t="s">
        <v>86</v>
      </c>
      <c r="B73" t="s">
        <v>21</v>
      </c>
      <c r="C73" t="s">
        <v>22</v>
      </c>
      <c r="D73" t="s">
        <v>69</v>
      </c>
      <c r="E73" s="47" t="s">
        <v>87</v>
      </c>
      <c r="F73" s="48" t="s">
        <v>88</v>
      </c>
      <c r="G73" t="s">
        <v>43</v>
      </c>
      <c r="H73" s="45">
        <v>45127</v>
      </c>
      <c r="I73" s="49">
        <f t="shared" si="2"/>
        <v>16.666666666666664</v>
      </c>
      <c r="J73">
        <v>6</v>
      </c>
      <c r="K73">
        <v>5</v>
      </c>
      <c r="T73" t="s">
        <v>128</v>
      </c>
    </row>
    <row r="74" spans="1:33" x14ac:dyDescent="0.2">
      <c r="A74" s="50" t="s">
        <v>86</v>
      </c>
      <c r="B74" t="s">
        <v>21</v>
      </c>
      <c r="C74" t="s">
        <v>22</v>
      </c>
      <c r="D74" t="s">
        <v>69</v>
      </c>
      <c r="E74" s="47" t="s">
        <v>87</v>
      </c>
      <c r="F74" s="48" t="s">
        <v>88</v>
      </c>
      <c r="G74" t="s">
        <v>43</v>
      </c>
      <c r="H74" s="45">
        <v>45236</v>
      </c>
      <c r="I74" s="49">
        <f t="shared" si="2"/>
        <v>0</v>
      </c>
      <c r="J74">
        <v>5</v>
      </c>
      <c r="K74">
        <v>5</v>
      </c>
      <c r="T74" t="s">
        <v>128</v>
      </c>
    </row>
    <row r="75" spans="1:33" s="14" customFormat="1" x14ac:dyDescent="0.2">
      <c r="A75" s="54" t="s">
        <v>86</v>
      </c>
      <c r="B75" s="14" t="s">
        <v>21</v>
      </c>
      <c r="C75" s="14" t="s">
        <v>22</v>
      </c>
      <c r="D75" s="14" t="s">
        <v>69</v>
      </c>
      <c r="E75" s="52" t="s">
        <v>87</v>
      </c>
      <c r="F75" s="53" t="s">
        <v>88</v>
      </c>
      <c r="G75" s="14" t="s">
        <v>43</v>
      </c>
      <c r="H75" s="15">
        <v>45359</v>
      </c>
      <c r="I75" s="17">
        <f t="shared" si="2"/>
        <v>0</v>
      </c>
      <c r="J75" s="14">
        <v>5</v>
      </c>
      <c r="K75" s="14">
        <v>5</v>
      </c>
      <c r="T75" t="s">
        <v>128</v>
      </c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:33" x14ac:dyDescent="0.2">
      <c r="A76" t="s">
        <v>83</v>
      </c>
      <c r="B76" t="s">
        <v>21</v>
      </c>
      <c r="C76" t="s">
        <v>22</v>
      </c>
      <c r="D76" t="s">
        <v>69</v>
      </c>
      <c r="E76" s="47" t="s">
        <v>84</v>
      </c>
      <c r="F76" s="48" t="s">
        <v>85</v>
      </c>
      <c r="G76" t="s">
        <v>43</v>
      </c>
      <c r="H76" s="45">
        <v>45127</v>
      </c>
      <c r="I76" s="49">
        <f t="shared" si="2"/>
        <v>50</v>
      </c>
      <c r="J76">
        <v>2</v>
      </c>
      <c r="K76">
        <v>1</v>
      </c>
      <c r="T76" t="s">
        <v>128</v>
      </c>
    </row>
    <row r="77" spans="1:33" x14ac:dyDescent="0.2">
      <c r="A77" t="s">
        <v>83</v>
      </c>
      <c r="B77" t="s">
        <v>21</v>
      </c>
      <c r="C77" t="s">
        <v>22</v>
      </c>
      <c r="D77" t="s">
        <v>69</v>
      </c>
      <c r="E77" s="47" t="s">
        <v>84</v>
      </c>
      <c r="F77" s="48" t="s">
        <v>85</v>
      </c>
      <c r="G77" t="s">
        <v>43</v>
      </c>
      <c r="H77" s="45">
        <v>45236</v>
      </c>
      <c r="I77" s="49">
        <f t="shared" si="2"/>
        <v>0</v>
      </c>
      <c r="J77">
        <v>1</v>
      </c>
      <c r="K77">
        <v>1</v>
      </c>
      <c r="T77" t="s">
        <v>128</v>
      </c>
    </row>
    <row r="78" spans="1:33" s="14" customFormat="1" x14ac:dyDescent="0.2">
      <c r="A78" s="14" t="s">
        <v>83</v>
      </c>
      <c r="B78" s="14" t="s">
        <v>21</v>
      </c>
      <c r="C78" s="14" t="s">
        <v>22</v>
      </c>
      <c r="D78" s="14" t="s">
        <v>69</v>
      </c>
      <c r="E78" s="52" t="s">
        <v>84</v>
      </c>
      <c r="F78" s="53" t="s">
        <v>85</v>
      </c>
      <c r="G78" s="14" t="s">
        <v>43</v>
      </c>
      <c r="H78" s="15">
        <v>45359</v>
      </c>
      <c r="I78" s="17">
        <f t="shared" si="2"/>
        <v>0</v>
      </c>
      <c r="J78" s="14">
        <v>1</v>
      </c>
      <c r="K78" s="14">
        <v>1</v>
      </c>
      <c r="T78" t="s">
        <v>128</v>
      </c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 spans="1:33" s="14" customFormat="1" x14ac:dyDescent="0.2">
      <c r="A79" s="14" t="s">
        <v>108</v>
      </c>
      <c r="B79" s="14" t="s">
        <v>21</v>
      </c>
      <c r="C79" s="14" t="s">
        <v>40</v>
      </c>
      <c r="D79" s="14" t="s">
        <v>69</v>
      </c>
      <c r="E79" s="52" t="s">
        <v>109</v>
      </c>
      <c r="F79" s="53" t="s">
        <v>110</v>
      </c>
      <c r="G79" s="14" t="s">
        <v>43</v>
      </c>
      <c r="H79" s="15">
        <v>45386</v>
      </c>
      <c r="I79" s="17">
        <f t="shared" si="2"/>
        <v>74.576271186440678</v>
      </c>
      <c r="J79" s="14">
        <v>59</v>
      </c>
      <c r="K79" s="14">
        <v>15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 spans="1:33" s="14" customFormat="1" x14ac:dyDescent="0.2">
      <c r="A80" s="14" t="s">
        <v>111</v>
      </c>
      <c r="B80" s="14" t="s">
        <v>21</v>
      </c>
      <c r="C80" s="14" t="s">
        <v>40</v>
      </c>
      <c r="D80" s="14" t="s">
        <v>69</v>
      </c>
      <c r="E80" s="52" t="s">
        <v>112</v>
      </c>
      <c r="F80" s="53" t="s">
        <v>113</v>
      </c>
      <c r="G80" s="14" t="s">
        <v>43</v>
      </c>
      <c r="H80" s="15">
        <v>45386</v>
      </c>
      <c r="I80" s="17">
        <f t="shared" si="2"/>
        <v>47.540983606557376</v>
      </c>
      <c r="J80" s="14">
        <v>61</v>
      </c>
      <c r="K80" s="14">
        <v>32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1:33" s="14" customFormat="1" x14ac:dyDescent="0.2">
      <c r="A81" s="14" t="s">
        <v>114</v>
      </c>
      <c r="B81" s="14" t="s">
        <v>21</v>
      </c>
      <c r="C81" s="14" t="s">
        <v>40</v>
      </c>
      <c r="D81" s="14" t="s">
        <v>69</v>
      </c>
      <c r="E81" s="52" t="s">
        <v>115</v>
      </c>
      <c r="F81" s="53" t="s">
        <v>116</v>
      </c>
      <c r="G81" s="14" t="s">
        <v>43</v>
      </c>
      <c r="H81" s="15">
        <v>45386</v>
      </c>
      <c r="I81" s="17">
        <f t="shared" si="2"/>
        <v>81.578947368421055</v>
      </c>
      <c r="J81" s="14">
        <v>38</v>
      </c>
      <c r="K81" s="14">
        <v>7</v>
      </c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 spans="1:33" s="14" customFormat="1" x14ac:dyDescent="0.2">
      <c r="A82" s="14" t="s">
        <v>117</v>
      </c>
      <c r="B82" s="14" t="s">
        <v>21</v>
      </c>
      <c r="C82" s="14" t="s">
        <v>40</v>
      </c>
      <c r="D82" s="14" t="s">
        <v>69</v>
      </c>
      <c r="E82" s="52" t="s">
        <v>118</v>
      </c>
      <c r="F82" s="53" t="s">
        <v>119</v>
      </c>
      <c r="G82" s="14" t="s">
        <v>43</v>
      </c>
      <c r="H82" s="15">
        <v>45379</v>
      </c>
      <c r="I82" s="17">
        <f t="shared" si="2"/>
        <v>52.083333333333336</v>
      </c>
      <c r="J82" s="14">
        <v>48</v>
      </c>
      <c r="K82" s="14">
        <v>23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 spans="1:33" s="14" customFormat="1" x14ac:dyDescent="0.2">
      <c r="A83" s="14" t="s">
        <v>120</v>
      </c>
      <c r="B83" s="14" t="s">
        <v>21</v>
      </c>
      <c r="C83" s="14" t="s">
        <v>40</v>
      </c>
      <c r="D83" s="14" t="s">
        <v>69</v>
      </c>
      <c r="E83" s="52" t="s">
        <v>121</v>
      </c>
      <c r="F83" s="53" t="s">
        <v>122</v>
      </c>
      <c r="G83" s="14" t="s">
        <v>43</v>
      </c>
      <c r="H83" s="15">
        <v>45379</v>
      </c>
      <c r="I83" s="17">
        <f t="shared" si="2"/>
        <v>69.047619047619051</v>
      </c>
      <c r="J83" s="14">
        <v>42</v>
      </c>
      <c r="K83" s="14">
        <v>13</v>
      </c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33" s="14" customFormat="1" x14ac:dyDescent="0.2">
      <c r="A84" s="14" t="s">
        <v>123</v>
      </c>
      <c r="B84" s="14" t="s">
        <v>21</v>
      </c>
      <c r="C84" s="14" t="s">
        <v>40</v>
      </c>
      <c r="D84" s="14" t="s">
        <v>69</v>
      </c>
      <c r="E84" s="52" t="s">
        <v>124</v>
      </c>
      <c r="F84" s="53" t="s">
        <v>122</v>
      </c>
      <c r="G84" s="14" t="s">
        <v>43</v>
      </c>
      <c r="H84" s="15">
        <v>45379</v>
      </c>
      <c r="I84" s="17">
        <f t="shared" si="2"/>
        <v>65.079365079365076</v>
      </c>
      <c r="J84" s="14">
        <v>63</v>
      </c>
      <c r="K84" s="14">
        <v>22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3" s="14" customFormat="1" x14ac:dyDescent="0.2">
      <c r="A85" s="14" t="s">
        <v>125</v>
      </c>
      <c r="B85" s="14" t="s">
        <v>21</v>
      </c>
      <c r="C85" s="14" t="s">
        <v>40</v>
      </c>
      <c r="D85" s="14" t="s">
        <v>69</v>
      </c>
      <c r="E85" s="52" t="s">
        <v>126</v>
      </c>
      <c r="F85" s="53" t="s">
        <v>127</v>
      </c>
      <c r="G85" s="14" t="s">
        <v>43</v>
      </c>
      <c r="H85" s="15">
        <v>45379</v>
      </c>
      <c r="I85" s="17">
        <f t="shared" si="2"/>
        <v>85.365853658536579</v>
      </c>
      <c r="J85" s="14">
        <v>41</v>
      </c>
      <c r="K85" s="14">
        <v>6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</sheetData>
  <autoFilter ref="A1:T85" xr:uid="{1F7312A4-2D8C-49B9-A50D-24C4B785F14E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24620-3F75-4658-B72B-F434BC4D1830}">
  <dimension ref="A1:T12"/>
  <sheetViews>
    <sheetView workbookViewId="0">
      <selection activeCell="I2" sqref="I2"/>
    </sheetView>
  </sheetViews>
  <sheetFormatPr baseColWidth="10" defaultColWidth="8.83203125" defaultRowHeight="15" x14ac:dyDescent="0.2"/>
  <cols>
    <col min="1" max="1" width="16.83203125" bestFit="1" customWidth="1"/>
    <col min="4" max="4" width="12.33203125" bestFit="1" customWidth="1"/>
    <col min="8" max="8" width="10.5" bestFit="1" customWidth="1"/>
    <col min="9" max="9" width="10.1640625" bestFit="1" customWidth="1"/>
    <col min="10" max="10" width="10.5" bestFit="1" customWidth="1"/>
    <col min="11" max="11" width="18.5" bestFit="1" customWidth="1"/>
    <col min="12" max="12" width="13.5" bestFit="1" customWidth="1"/>
    <col min="14" max="14" width="11.33203125" bestFit="1" customWidth="1"/>
    <col min="15" max="15" width="21.5" bestFit="1" customWidth="1"/>
    <col min="16" max="16" width="20.83203125" bestFit="1" customWidth="1"/>
    <col min="17" max="17" width="23.6640625" bestFit="1" customWidth="1"/>
    <col min="18" max="18" width="17.5" bestFit="1" customWidth="1"/>
    <col min="19" max="19" width="15.5" bestFit="1" customWidth="1"/>
    <col min="20" max="20" width="88.1640625" bestFit="1" customWidth="1"/>
  </cols>
  <sheetData>
    <row r="1" spans="1:20" ht="16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5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6" t="s">
        <v>19</v>
      </c>
    </row>
    <row r="2" spans="1:20" x14ac:dyDescent="0.2">
      <c r="A2" s="7" t="s">
        <v>20</v>
      </c>
      <c r="B2" s="8" t="s">
        <v>21</v>
      </c>
      <c r="C2" s="8" t="s">
        <v>22</v>
      </c>
      <c r="D2" s="8" t="s">
        <v>23</v>
      </c>
      <c r="E2" s="8">
        <v>24.62079</v>
      </c>
      <c r="F2" s="8">
        <v>-82.867369999999994</v>
      </c>
      <c r="G2" s="8" t="s">
        <v>24</v>
      </c>
      <c r="H2" s="9">
        <v>45147</v>
      </c>
      <c r="I2" s="10">
        <f>(7/131)*100</f>
        <v>5.343511450381679</v>
      </c>
      <c r="J2" s="8">
        <v>131</v>
      </c>
      <c r="K2" s="8">
        <v>124</v>
      </c>
      <c r="L2" s="10">
        <v>19.3</v>
      </c>
      <c r="M2" s="10">
        <f>AVERAGE(15,4.3)</f>
        <v>9.65</v>
      </c>
      <c r="N2" s="11">
        <f>STDEV(15,4.3)/SQRT(2)</f>
        <v>5.35</v>
      </c>
      <c r="O2" s="8"/>
      <c r="P2" s="8"/>
      <c r="Q2" s="8"/>
      <c r="R2" s="8"/>
      <c r="S2" s="8"/>
      <c r="T2" s="12" t="s">
        <v>35</v>
      </c>
    </row>
    <row r="3" spans="1:20" x14ac:dyDescent="0.2">
      <c r="A3" s="13" t="s">
        <v>20</v>
      </c>
      <c r="B3" s="14" t="s">
        <v>21</v>
      </c>
      <c r="C3" s="14" t="s">
        <v>22</v>
      </c>
      <c r="D3" s="14" t="s">
        <v>23</v>
      </c>
      <c r="E3" s="14">
        <v>24.62079</v>
      </c>
      <c r="F3" s="14">
        <v>-82.867369999999994</v>
      </c>
      <c r="G3" s="14" t="s">
        <v>24</v>
      </c>
      <c r="H3" s="15">
        <v>45324</v>
      </c>
      <c r="I3" s="14">
        <v>100</v>
      </c>
      <c r="J3" s="14">
        <v>131</v>
      </c>
      <c r="K3" s="14">
        <v>0</v>
      </c>
      <c r="L3" s="16">
        <v>0</v>
      </c>
      <c r="M3" s="16">
        <v>0</v>
      </c>
      <c r="N3" s="17" t="s">
        <v>25</v>
      </c>
      <c r="O3" s="14"/>
      <c r="P3" s="14"/>
      <c r="Q3" s="14"/>
      <c r="R3" s="14"/>
      <c r="S3" s="14"/>
      <c r="T3" s="18"/>
    </row>
    <row r="4" spans="1:20" ht="16" thickBot="1" x14ac:dyDescent="0.25">
      <c r="A4" s="19" t="s">
        <v>26</v>
      </c>
      <c r="B4" s="20" t="s">
        <v>21</v>
      </c>
      <c r="C4" s="20" t="s">
        <v>22</v>
      </c>
      <c r="D4" s="20" t="s">
        <v>23</v>
      </c>
      <c r="E4" s="20">
        <v>24.680199999999999</v>
      </c>
      <c r="F4" s="20">
        <v>-82.891216999999997</v>
      </c>
      <c r="G4" s="20" t="s">
        <v>24</v>
      </c>
      <c r="H4" s="21">
        <v>45324</v>
      </c>
      <c r="I4" s="20">
        <v>100</v>
      </c>
      <c r="J4" s="20">
        <v>5</v>
      </c>
      <c r="K4" s="20">
        <v>0</v>
      </c>
      <c r="L4" s="22">
        <v>0</v>
      </c>
      <c r="M4" s="22">
        <v>0</v>
      </c>
      <c r="N4" s="23" t="s">
        <v>25</v>
      </c>
      <c r="O4" s="20"/>
      <c r="P4" s="20"/>
      <c r="Q4" s="20"/>
      <c r="R4" s="20"/>
      <c r="S4" s="20"/>
      <c r="T4" s="24"/>
    </row>
    <row r="5" spans="1:20" ht="16" thickBot="1" x14ac:dyDescent="0.25">
      <c r="A5" s="25" t="s">
        <v>27</v>
      </c>
      <c r="B5" s="26" t="s">
        <v>21</v>
      </c>
      <c r="C5" s="26" t="s">
        <v>22</v>
      </c>
      <c r="D5" s="26" t="s">
        <v>23</v>
      </c>
      <c r="E5" s="26"/>
      <c r="F5" s="26"/>
      <c r="G5" s="26" t="s">
        <v>24</v>
      </c>
      <c r="H5" s="26"/>
      <c r="I5" s="26">
        <v>100</v>
      </c>
      <c r="J5" s="26">
        <v>136</v>
      </c>
      <c r="K5" s="26">
        <v>0</v>
      </c>
      <c r="L5" s="27">
        <v>0</v>
      </c>
      <c r="M5" s="27">
        <v>0</v>
      </c>
      <c r="N5" s="28"/>
      <c r="O5" s="26"/>
      <c r="P5" s="26">
        <v>0</v>
      </c>
      <c r="Q5" s="26"/>
      <c r="R5" s="26"/>
      <c r="S5" s="26"/>
      <c r="T5" s="29"/>
    </row>
    <row r="6" spans="1:20" x14ac:dyDescent="0.2">
      <c r="A6" s="7" t="s">
        <v>28</v>
      </c>
      <c r="B6" s="8" t="s">
        <v>29</v>
      </c>
      <c r="C6" s="8" t="s">
        <v>22</v>
      </c>
      <c r="D6" s="8" t="s">
        <v>30</v>
      </c>
      <c r="E6" s="8">
        <v>25.566759999999999</v>
      </c>
      <c r="F6" s="44">
        <v>-80.099739999999997</v>
      </c>
      <c r="G6" s="8" t="s">
        <v>31</v>
      </c>
      <c r="H6" s="30">
        <v>45156</v>
      </c>
      <c r="I6" s="8">
        <v>0</v>
      </c>
      <c r="J6" s="8">
        <v>5</v>
      </c>
      <c r="K6" s="8">
        <v>5</v>
      </c>
      <c r="L6" s="8" t="s">
        <v>25</v>
      </c>
      <c r="M6" s="8" t="s">
        <v>25</v>
      </c>
      <c r="N6" s="8" t="s">
        <v>25</v>
      </c>
      <c r="O6" s="8">
        <v>5</v>
      </c>
      <c r="P6" s="8">
        <v>5</v>
      </c>
      <c r="Q6" s="8"/>
      <c r="R6" s="8"/>
      <c r="S6" s="8"/>
    </row>
    <row r="7" spans="1:20" x14ac:dyDescent="0.2">
      <c r="A7" s="13" t="s">
        <v>32</v>
      </c>
      <c r="B7" s="14" t="s">
        <v>29</v>
      </c>
      <c r="C7" s="14" t="s">
        <v>22</v>
      </c>
      <c r="D7" s="14" t="s">
        <v>30</v>
      </c>
      <c r="E7" s="14">
        <v>25.47775</v>
      </c>
      <c r="F7" s="14">
        <v>-80.140879999999996</v>
      </c>
      <c r="G7" s="14" t="s">
        <v>31</v>
      </c>
      <c r="H7" s="31">
        <v>45156</v>
      </c>
      <c r="I7" s="14">
        <v>100</v>
      </c>
      <c r="J7" s="14">
        <v>5</v>
      </c>
      <c r="K7" s="14">
        <v>0</v>
      </c>
      <c r="L7" s="14" t="s">
        <v>25</v>
      </c>
      <c r="M7" s="14" t="s">
        <v>25</v>
      </c>
      <c r="N7" s="14" t="s">
        <v>25</v>
      </c>
      <c r="O7" s="14">
        <v>5</v>
      </c>
      <c r="P7" s="14">
        <v>0</v>
      </c>
      <c r="Q7" s="14"/>
      <c r="R7" s="14"/>
      <c r="S7" s="14"/>
      <c r="T7" s="18"/>
    </row>
    <row r="8" spans="1:20" x14ac:dyDescent="0.2">
      <c r="A8" s="13" t="s">
        <v>33</v>
      </c>
      <c r="B8" s="14" t="s">
        <v>29</v>
      </c>
      <c r="C8" s="14" t="s">
        <v>22</v>
      </c>
      <c r="D8" s="14" t="s">
        <v>30</v>
      </c>
      <c r="E8" s="14">
        <v>25.318770000000001</v>
      </c>
      <c r="F8" s="14">
        <v>-80.184259999999995</v>
      </c>
      <c r="G8" s="14" t="s">
        <v>31</v>
      </c>
      <c r="H8" s="31">
        <v>45161</v>
      </c>
      <c r="I8" s="14">
        <v>100</v>
      </c>
      <c r="J8" s="14">
        <v>5</v>
      </c>
      <c r="K8" s="14">
        <v>0</v>
      </c>
      <c r="L8" s="14" t="s">
        <v>25</v>
      </c>
      <c r="M8" s="14" t="s">
        <v>25</v>
      </c>
      <c r="N8" s="14" t="s">
        <v>25</v>
      </c>
      <c r="O8" s="14">
        <v>5</v>
      </c>
      <c r="P8" s="14">
        <v>0</v>
      </c>
      <c r="Q8" s="14"/>
      <c r="R8" s="14"/>
      <c r="S8" s="14"/>
      <c r="T8" s="18"/>
    </row>
    <row r="9" spans="1:20" ht="16" thickBot="1" x14ac:dyDescent="0.25">
      <c r="A9" s="13" t="s">
        <v>28</v>
      </c>
      <c r="B9" s="14" t="s">
        <v>29</v>
      </c>
      <c r="C9" s="14" t="s">
        <v>22</v>
      </c>
      <c r="D9" s="14" t="s">
        <v>30</v>
      </c>
      <c r="E9" s="14">
        <v>25.566759999999999</v>
      </c>
      <c r="F9" s="14">
        <v>-80.099739999999997</v>
      </c>
      <c r="G9" s="14" t="s">
        <v>31</v>
      </c>
      <c r="H9" s="31">
        <v>45241</v>
      </c>
      <c r="I9" s="14">
        <v>80</v>
      </c>
      <c r="J9" s="14">
        <v>5</v>
      </c>
      <c r="K9" s="14">
        <v>1</v>
      </c>
      <c r="L9" s="14" t="s">
        <v>25</v>
      </c>
      <c r="M9" s="14" t="s">
        <v>25</v>
      </c>
      <c r="N9" s="14" t="s">
        <v>25</v>
      </c>
      <c r="O9" s="14">
        <v>5</v>
      </c>
      <c r="P9" s="14">
        <v>1</v>
      </c>
      <c r="Q9" s="14" t="s">
        <v>34</v>
      </c>
      <c r="R9" s="14"/>
      <c r="S9" s="14"/>
      <c r="T9" s="18"/>
    </row>
    <row r="10" spans="1:20" ht="16" thickBot="1" x14ac:dyDescent="0.25">
      <c r="A10" s="32" t="s">
        <v>27</v>
      </c>
      <c r="B10" s="33" t="s">
        <v>29</v>
      </c>
      <c r="C10" s="33" t="s">
        <v>22</v>
      </c>
      <c r="D10" s="33" t="s">
        <v>30</v>
      </c>
      <c r="E10" s="33"/>
      <c r="F10" s="33"/>
      <c r="G10" s="33" t="s">
        <v>31</v>
      </c>
      <c r="H10" s="34"/>
      <c r="I10" s="35">
        <f>(14/15)*100</f>
        <v>93.333333333333329</v>
      </c>
      <c r="J10" s="33">
        <f>SUM(J7:J9)</f>
        <v>15</v>
      </c>
      <c r="K10" s="33">
        <v>1</v>
      </c>
      <c r="L10" s="33" t="s">
        <v>25</v>
      </c>
      <c r="M10" s="33" t="s">
        <v>25</v>
      </c>
      <c r="N10" s="33" t="s">
        <v>25</v>
      </c>
      <c r="O10" s="33"/>
      <c r="P10" s="33">
        <v>1</v>
      </c>
      <c r="Q10" s="36"/>
      <c r="R10" s="36"/>
      <c r="S10" s="36"/>
      <c r="T10" s="37"/>
    </row>
    <row r="12" spans="1:20" x14ac:dyDescent="0.2">
      <c r="A12" s="38" t="s">
        <v>36</v>
      </c>
      <c r="B12" s="1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c2b2d31-2e3e-4df1-b571-fb37c042ff1b}" enabled="0" method="" siteId="{2c2b2d31-2e3e-4df1-b571-fb37c042ff1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Example data</vt:lpstr>
    </vt:vector>
  </TitlesOfParts>
  <Company>NESDIS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Manzello</dc:creator>
  <cp:lastModifiedBy>Cunning, Ross</cp:lastModifiedBy>
  <dcterms:created xsi:type="dcterms:W3CDTF">2024-03-30T23:08:57Z</dcterms:created>
  <dcterms:modified xsi:type="dcterms:W3CDTF">2024-06-12T17:42:12Z</dcterms:modified>
</cp:coreProperties>
</file>