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/Documents/NOAA/projects/rossProjects/"/>
    </mc:Choice>
  </mc:AlternateContent>
  <xr:revisionPtr revIDLastSave="0" documentId="8_{9549350E-80E9-284C-8EF1-91DE41E250C9}" xr6:coauthVersionLast="47" xr6:coauthVersionMax="47" xr10:uidLastSave="{00000000-0000-0000-0000-000000000000}"/>
  <bookViews>
    <workbookView xWindow="34020" yWindow="2300" windowWidth="27640" windowHeight="16940" activeTab="1" xr2:uid="{587FBF46-956D-8F47-BDEE-92E0C6A815B5}"/>
  </bookViews>
  <sheets>
    <sheet name="USGS" sheetId="1" r:id="rId1"/>
    <sheet name="FWC+USGS" sheetId="2" r:id="rId2"/>
    <sheet name="UM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2" l="1"/>
  <c r="M7" i="2"/>
  <c r="N6" i="2"/>
  <c r="M6" i="2"/>
  <c r="L6" i="2"/>
  <c r="N5" i="2"/>
  <c r="M5" i="2"/>
  <c r="L5" i="2"/>
  <c r="N4" i="2"/>
  <c r="M4" i="2"/>
  <c r="L4" i="2"/>
  <c r="N3" i="2"/>
  <c r="M3" i="2"/>
  <c r="L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tc={2D8DFBE7-1C1F-2A47-80E3-6D92EB1B7654}</author>
  </authors>
  <commentList>
    <comment ref="G42" authorId="0" shapeId="0" xr:uid="{2D8DFBE7-1C1F-2A47-80E3-6D92EB1B7654}">
      <text>
        <t>[Threaded comment]
Your version of Excel allows you to read this threaded comment; however, any edits to it will get removed if the file is opened in a newer version of Excel. Learn more: https://go.microsoft.com/fwlink/?linkid=870924
Comment:
    BBN observations were from photos taken by NPS team on Aug 23, 2023</t>
      </text>
    </comment>
  </commentList>
</comments>
</file>

<file path=xl/sharedStrings.xml><?xml version="1.0" encoding="utf-8"?>
<sst xmlns="http://schemas.openxmlformats.org/spreadsheetml/2006/main" count="285" uniqueCount="136">
  <si>
    <t>U.S. Geological Suvey, 600 4th Street South, St. Petersburg, FL 33701</t>
  </si>
  <si>
    <t>ikuffner@usgs.gov</t>
  </si>
  <si>
    <t>Tel: 727-803-8747, Cell 727-492-3886</t>
  </si>
  <si>
    <t>Biscayne National Park permit:  BISC-2023-SCI-0003; asccession no. BISC-00647</t>
  </si>
  <si>
    <t>Mote Marine Lab contact: Zachary Craig, zcraig@mote.org</t>
  </si>
  <si>
    <t>Acropora palmata</t>
  </si>
  <si>
    <t>Site</t>
  </si>
  <si>
    <t>Site abbev.</t>
  </si>
  <si>
    <t>Latitude</t>
  </si>
  <si>
    <t>Longitude</t>
  </si>
  <si>
    <t>Depth (feet)</t>
  </si>
  <si>
    <t>No. alive Aug</t>
  </si>
  <si>
    <t>% alive Aug.</t>
  </si>
  <si>
    <t>No. alive Nov.</t>
  </si>
  <si>
    <t>% alive Nov.</t>
  </si>
  <si>
    <t>Brewster Reef</t>
  </si>
  <si>
    <t>BRW</t>
  </si>
  <si>
    <t>13 to 14</t>
  </si>
  <si>
    <t>9 of 9</t>
  </si>
  <si>
    <t>4 of 9</t>
  </si>
  <si>
    <t>Shadow Reef</t>
  </si>
  <si>
    <t>SHD</t>
  </si>
  <si>
    <t>11 to 13</t>
  </si>
  <si>
    <t>0 of 10</t>
  </si>
  <si>
    <t>Ball Buoy North</t>
  </si>
  <si>
    <t>BBN</t>
  </si>
  <si>
    <t>10 to 12</t>
  </si>
  <si>
    <t>3 of 8</t>
  </si>
  <si>
    <t>2 of 8</t>
  </si>
  <si>
    <t>Coral_ID</t>
  </si>
  <si>
    <t>Genotype</t>
  </si>
  <si>
    <t>Cal. station #</t>
  </si>
  <si>
    <t>Mote ID</t>
  </si>
  <si>
    <t>Metal tag #</t>
  </si>
  <si>
    <t>Date</t>
  </si>
  <si>
    <t>Condition</t>
  </si>
  <si>
    <t>BB2</t>
  </si>
  <si>
    <t>Normal brown color throughout!</t>
  </si>
  <si>
    <t>Alive, fully pigmented</t>
  </si>
  <si>
    <t>BB1</t>
  </si>
  <si>
    <t>White upward facing, some brown underneath</t>
  </si>
  <si>
    <t>Dead</t>
  </si>
  <si>
    <t>SX4</t>
  </si>
  <si>
    <t>AP77</t>
  </si>
  <si>
    <t>Long dead (not from bleaching)</t>
  </si>
  <si>
    <t>BB5</t>
  </si>
  <si>
    <t>MK1</t>
  </si>
  <si>
    <t>100% white</t>
  </si>
  <si>
    <t>SX10</t>
  </si>
  <si>
    <t>AP19</t>
  </si>
  <si>
    <t>Tiny ring (skirt) of white, brown otherwise</t>
  </si>
  <si>
    <t>SX6</t>
  </si>
  <si>
    <t>AP73</t>
  </si>
  <si>
    <t>SH2</t>
  </si>
  <si>
    <t>SX8</t>
  </si>
  <si>
    <t>AP05</t>
  </si>
  <si>
    <t>SX5</t>
  </si>
  <si>
    <t>AP87</t>
  </si>
  <si>
    <t>Ring (skirt) of white, brown otherwise</t>
  </si>
  <si>
    <t>BB4</t>
  </si>
  <si>
    <t>SX2</t>
  </si>
  <si>
    <t>AP70</t>
  </si>
  <si>
    <t>MK2</t>
  </si>
  <si>
    <t>SX14</t>
  </si>
  <si>
    <t>AP20</t>
  </si>
  <si>
    <t>AM1</t>
  </si>
  <si>
    <t>SX11</t>
  </si>
  <si>
    <t>AP08</t>
  </si>
  <si>
    <t>BB3</t>
  </si>
  <si>
    <t>SX15</t>
  </si>
  <si>
    <t>AP23</t>
  </si>
  <si>
    <t>SH3</t>
  </si>
  <si>
    <t>SX1</t>
  </si>
  <si>
    <t>AP57</t>
  </si>
  <si>
    <t>207-209</t>
  </si>
  <si>
    <t>SX13</t>
  </si>
  <si>
    <t>AP16</t>
  </si>
  <si>
    <t>White skirt/ring, otherwise brown throughout</t>
  </si>
  <si>
    <t>AM2</t>
  </si>
  <si>
    <t>MK3</t>
  </si>
  <si>
    <t>SX9</t>
  </si>
  <si>
    <t>AP62</t>
  </si>
  <si>
    <t>White all upper surfaces, brown underneath, but skirt is all white underneath</t>
  </si>
  <si>
    <t>SX7</t>
  </si>
  <si>
    <t>AP84</t>
  </si>
  <si>
    <t>BW1</t>
  </si>
  <si>
    <t>SH1</t>
  </si>
  <si>
    <t>Recently dead, possible some live tissue under</t>
  </si>
  <si>
    <t>SX12</t>
  </si>
  <si>
    <t>AP07</t>
  </si>
  <si>
    <t>White skirt/ring, some brown underneath</t>
  </si>
  <si>
    <t>SX3</t>
  </si>
  <si>
    <t>AP92</t>
  </si>
  <si>
    <t>FW1</t>
  </si>
  <si>
    <t>SX = Mote's sexual-recruit outplants sampled</t>
  </si>
  <si>
    <t>BB = Ball Buoy</t>
  </si>
  <si>
    <t>SH = Shadow Reef</t>
  </si>
  <si>
    <t>MK = Marker Reef</t>
  </si>
  <si>
    <t>FW = Fowey</t>
  </si>
  <si>
    <t>AM = Amanda's Reef</t>
  </si>
  <si>
    <t>BW = Brewster Reef</t>
  </si>
  <si>
    <t>Wild/Outplant</t>
  </si>
  <si>
    <t>Spp</t>
  </si>
  <si>
    <t>Data Source</t>
  </si>
  <si>
    <t>Region</t>
  </si>
  <si>
    <t>%Mortality</t>
  </si>
  <si>
    <t>N (colonies)</t>
  </si>
  <si>
    <t>N (surviving colonies)</t>
  </si>
  <si>
    <t>TOTAL LAI (m2)</t>
  </si>
  <si>
    <t>Mean LAI</t>
  </si>
  <si>
    <t>LAI Std Error</t>
  </si>
  <si>
    <t>N (Genotypes, if known)</t>
  </si>
  <si>
    <t>N (Surviving Genotypes)</t>
  </si>
  <si>
    <t>DHW (AT TIME OF SURVEY)</t>
  </si>
  <si>
    <t>MAX DHW FOR SITE</t>
  </si>
  <si>
    <t>Thermistor Data?</t>
  </si>
  <si>
    <t>Note</t>
  </si>
  <si>
    <t>REGION SUMMARY</t>
  </si>
  <si>
    <t>Outplant</t>
  </si>
  <si>
    <t>APAL</t>
  </si>
  <si>
    <t>FWC</t>
  </si>
  <si>
    <t>MK</t>
  </si>
  <si>
    <t>N/A</t>
  </si>
  <si>
    <t>Ball Buoy</t>
  </si>
  <si>
    <t>Wild</t>
  </si>
  <si>
    <t>BISC</t>
  </si>
  <si>
    <t>Spring?</t>
  </si>
  <si>
    <t>n/a</t>
  </si>
  <si>
    <t>Marker 3</t>
  </si>
  <si>
    <t>Kuffner/USGS</t>
  </si>
  <si>
    <t>DHW at time of survey and thermistor data useful for understanding mortality threshold for A. palmata</t>
  </si>
  <si>
    <t>Spp (APAL/ACER)</t>
  </si>
  <si>
    <t>Region (Miami-Dade/Broward, BISC, UK, MK, LK, DRTO)</t>
  </si>
  <si>
    <t>BNP Ofav</t>
  </si>
  <si>
    <t>BNP</t>
  </si>
  <si>
    <t>Apal were plug-sized colonies that were outplanted in varying desnsities (as clusters of 3, 6 and 12); during surveys, partial mortality was assessed at the cluster level, # of surviving colonies and # of total colonies lists the total number of plug-sized colonies outplanted at the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</si>
</sst>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m/d/yyyy"/>
  </numFmts>
  <fonts count="11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Tahoma"/>
      <family val="2"/>
    </font>
    <font>
      <sz val="16"/>
      <color rgb="FF212529"/>
      <name val="Helvetica Neue"/>
      <family val="2"/>
    </font>
    <font>
      <b/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rgb="FF1F1F1F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" fontId="5" fillId="0" borderId="1" xfId="0" applyNumberFormat="1" applyFont="1" applyBorder="1"/>
    <xf numFmtId="0" fontId="5" fillId="0" borderId="1" xfId="0" applyFont="1" applyBorder="1"/>
    <xf numFmtId="0" fontId="0" fillId="2" borderId="0" xfId="0" applyFill="1" applyAlignment="1">
      <alignment horizontal="center"/>
    </xf>
    <xf numFmtId="1" fontId="0" fillId="0" borderId="0" xfId="0" applyNumberFormat="1"/>
    <xf numFmtId="14" fontId="0" fillId="0" borderId="0" xfId="0" applyNumberFormat="1"/>
    <xf numFmtId="0" fontId="0" fillId="3" borderId="0" xfId="0" applyFill="1"/>
    <xf numFmtId="14" fontId="0" fillId="3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/>
    <xf numFmtId="1" fontId="0" fillId="3" borderId="0" xfId="0" applyNumberFormat="1" applyFill="1"/>
    <xf numFmtId="0" fontId="0" fillId="2" borderId="1" xfId="0" applyFill="1" applyBorder="1" applyAlignment="1">
      <alignment horizontal="center"/>
    </xf>
    <xf numFmtId="1" fontId="0" fillId="3" borderId="1" xfId="0" applyNumberFormat="1" applyFill="1" applyBorder="1"/>
    <xf numFmtId="1" fontId="0" fillId="0" borderId="1" xfId="0" applyNumberFormat="1" applyBorder="1"/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1" fontId="0" fillId="0" borderId="1" xfId="0" applyNumberFormat="1" applyBorder="1" applyAlignment="1">
      <alignment horizontal="right"/>
    </xf>
    <xf numFmtId="0" fontId="0" fillId="4" borderId="0" xfId="0" applyFill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5" fillId="0" borderId="0" xfId="0" applyFont="1"/>
    <xf numFmtId="165" fontId="5" fillId="0" borderId="3" xfId="0" applyNumberFormat="1" applyFont="1" applyBorder="1"/>
    <xf numFmtId="2" fontId="5" fillId="0" borderId="3" xfId="0" applyNumberFormat="1" applyFont="1" applyBorder="1"/>
    <xf numFmtId="0" fontId="5" fillId="0" borderId="4" xfId="0" applyFont="1" applyBorder="1"/>
    <xf numFmtId="0" fontId="5" fillId="5" borderId="5" xfId="0" applyFont="1" applyFill="1" applyBorder="1"/>
    <xf numFmtId="0" fontId="5" fillId="5" borderId="0" xfId="0" applyFont="1" applyFill="1"/>
    <xf numFmtId="0" fontId="5" fillId="5" borderId="6" xfId="0" applyFont="1" applyFill="1" applyBorder="1"/>
    <xf numFmtId="165" fontId="5" fillId="5" borderId="0" xfId="0" applyNumberFormat="1" applyFont="1" applyFill="1"/>
    <xf numFmtId="2" fontId="5" fillId="5" borderId="0" xfId="0" applyNumberFormat="1" applyFont="1" applyFill="1"/>
    <xf numFmtId="0" fontId="7" fillId="0" borderId="0" xfId="0" applyFont="1"/>
    <xf numFmtId="0" fontId="0" fillId="6" borderId="0" xfId="0" applyFill="1"/>
    <xf numFmtId="165" fontId="0" fillId="0" borderId="0" xfId="0" applyNumberFormat="1"/>
    <xf numFmtId="2" fontId="0" fillId="0" borderId="0" xfId="0" applyNumberFormat="1"/>
    <xf numFmtId="0" fontId="0" fillId="7" borderId="0" xfId="0" applyFill="1"/>
    <xf numFmtId="14" fontId="0" fillId="7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0" fontId="5" fillId="7" borderId="0" xfId="0" applyFont="1" applyFill="1"/>
    <xf numFmtId="165" fontId="5" fillId="5" borderId="6" xfId="0" applyNumberFormat="1" applyFont="1" applyFill="1" applyBorder="1"/>
    <xf numFmtId="2" fontId="5" fillId="5" borderId="6" xfId="0" applyNumberFormat="1" applyFont="1" applyFill="1" applyBorder="1"/>
    <xf numFmtId="0" fontId="5" fillId="5" borderId="7" xfId="0" applyFont="1" applyFill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 applyAlignment="1">
      <alignment horizontal="right"/>
    </xf>
    <xf numFmtId="0" fontId="0" fillId="0" borderId="4" xfId="0" applyBorder="1"/>
    <xf numFmtId="0" fontId="0" fillId="7" borderId="8" xfId="0" applyFill="1" applyBorder="1"/>
    <xf numFmtId="14" fontId="0" fillId="7" borderId="0" xfId="0" applyNumberFormat="1" applyFill="1" applyAlignment="1">
      <alignment horizontal="right"/>
    </xf>
    <xf numFmtId="0" fontId="0" fillId="7" borderId="9" xfId="0" applyFill="1" applyBorder="1"/>
    <xf numFmtId="0" fontId="8" fillId="8" borderId="10" xfId="0" applyFont="1" applyFill="1" applyBorder="1"/>
    <xf numFmtId="0" fontId="8" fillId="8" borderId="11" xfId="0" applyFont="1" applyFill="1" applyBorder="1"/>
    <xf numFmtId="165" fontId="8" fillId="0" borderId="11" xfId="0" applyNumberFormat="1" applyFont="1" applyBorder="1"/>
    <xf numFmtId="2" fontId="8" fillId="0" borderId="11" xfId="0" applyNumberFormat="1" applyFont="1" applyBorder="1"/>
    <xf numFmtId="0" fontId="8" fillId="0" borderId="11" xfId="0" applyFont="1" applyBorder="1"/>
    <xf numFmtId="0" fontId="8" fillId="0" borderId="12" xfId="0" applyFont="1" applyBorder="1"/>
    <xf numFmtId="0" fontId="9" fillId="0" borderId="0" xfId="0" applyFont="1"/>
    <xf numFmtId="0" fontId="10" fillId="9" borderId="0" xfId="0" applyFont="1" applyFill="1"/>
    <xf numFmtId="166" fontId="9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uffner, Ilsa B" id="{A7E17354-74A7-3944-BC40-E5E1825EB7CE}" userId="S::ikuffner@usgs.gov::21d3c2cf-8070-4bb8-90e3-3692113b925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2" dT="2024-03-27T17:42:04.11" personId="{A7E17354-74A7-3944-BC40-E5E1825EB7CE}" id="{2D8DFBE7-1C1F-2A47-80E3-6D92EB1B7654}">
    <text>BBN observations were from photos taken by NPS team on Aug 23, 2023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ikuffner@usgs.gov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21F7-CD4C-BA46-B369-AFE8225BB651}">
  <dimension ref="A1:J53"/>
  <sheetViews>
    <sheetView workbookViewId="0">
      <selection sqref="A1:J53"/>
    </sheetView>
  </sheetViews>
  <sheetFormatPr baseColWidth="10" defaultRowHeight="16" x14ac:dyDescent="0.2"/>
  <sheetData>
    <row r="1" spans="1:10" x14ac:dyDescent="0.2">
      <c r="A1" s="1" t="s">
        <v>0</v>
      </c>
      <c r="B1" s="2"/>
    </row>
    <row r="2" spans="1:10" x14ac:dyDescent="0.2">
      <c r="A2" s="3" t="s">
        <v>1</v>
      </c>
      <c r="B2" s="2"/>
    </row>
    <row r="3" spans="1:10" x14ac:dyDescent="0.2">
      <c r="A3" s="1" t="s">
        <v>2</v>
      </c>
      <c r="B3" s="2"/>
    </row>
    <row r="4" spans="1:10" x14ac:dyDescent="0.2">
      <c r="A4" s="1" t="s">
        <v>3</v>
      </c>
      <c r="B4" s="2"/>
    </row>
    <row r="5" spans="1:10" x14ac:dyDescent="0.2">
      <c r="A5" s="1" t="s">
        <v>4</v>
      </c>
      <c r="B5" s="2"/>
    </row>
    <row r="6" spans="1:10" x14ac:dyDescent="0.2">
      <c r="A6" s="4" t="s">
        <v>5</v>
      </c>
      <c r="B6" s="2"/>
    </row>
    <row r="7" spans="1:10" x14ac:dyDescent="0.2">
      <c r="B7" s="2"/>
    </row>
    <row r="8" spans="1:10" x14ac:dyDescent="0.2">
      <c r="A8" s="5" t="s">
        <v>6</v>
      </c>
      <c r="B8" s="6" t="s">
        <v>7</v>
      </c>
      <c r="C8" s="5" t="s">
        <v>8</v>
      </c>
      <c r="D8" s="5" t="s">
        <v>9</v>
      </c>
      <c r="E8" s="5" t="s">
        <v>10</v>
      </c>
      <c r="G8" s="5" t="s">
        <v>11</v>
      </c>
      <c r="H8" s="7" t="s">
        <v>12</v>
      </c>
      <c r="I8" s="7" t="s">
        <v>13</v>
      </c>
      <c r="J8" s="7" t="s">
        <v>14</v>
      </c>
    </row>
    <row r="9" spans="1:10" x14ac:dyDescent="0.2">
      <c r="A9" t="s">
        <v>15</v>
      </c>
      <c r="B9" s="2" t="s">
        <v>16</v>
      </c>
      <c r="C9" s="8">
        <v>25.566759999999999</v>
      </c>
      <c r="D9" s="8">
        <v>-80.099739999999997</v>
      </c>
      <c r="E9" s="9" t="s">
        <v>17</v>
      </c>
      <c r="G9" s="9" t="s">
        <v>18</v>
      </c>
      <c r="H9">
        <v>100</v>
      </c>
      <c r="I9" s="9" t="s">
        <v>19</v>
      </c>
      <c r="J9">
        <v>44.4</v>
      </c>
    </row>
    <row r="10" spans="1:10" x14ac:dyDescent="0.2">
      <c r="A10" t="s">
        <v>20</v>
      </c>
      <c r="B10" s="2" t="s">
        <v>21</v>
      </c>
      <c r="C10" s="8">
        <v>25.47775</v>
      </c>
      <c r="D10" s="8">
        <v>-80.140879999999996</v>
      </c>
      <c r="E10" s="9" t="s">
        <v>22</v>
      </c>
      <c r="G10" s="9" t="s">
        <v>23</v>
      </c>
      <c r="H10">
        <v>0</v>
      </c>
      <c r="I10" s="9" t="s">
        <v>23</v>
      </c>
      <c r="J10">
        <v>0</v>
      </c>
    </row>
    <row r="11" spans="1:10" x14ac:dyDescent="0.2">
      <c r="A11" t="s">
        <v>24</v>
      </c>
      <c r="B11" s="2" t="s">
        <v>25</v>
      </c>
      <c r="C11" s="8">
        <v>25.318770000000001</v>
      </c>
      <c r="D11" s="8">
        <v>-80.184259999999995</v>
      </c>
      <c r="E11" s="9" t="s">
        <v>26</v>
      </c>
      <c r="G11" s="9" t="s">
        <v>27</v>
      </c>
      <c r="H11">
        <v>37.5</v>
      </c>
      <c r="I11" s="9" t="s">
        <v>28</v>
      </c>
      <c r="J11">
        <v>25</v>
      </c>
    </row>
    <row r="12" spans="1:10" x14ac:dyDescent="0.2">
      <c r="B12" s="2"/>
    </row>
    <row r="14" spans="1:10" x14ac:dyDescent="0.2">
      <c r="A14" s="10" t="s">
        <v>6</v>
      </c>
      <c r="B14" s="10" t="s">
        <v>29</v>
      </c>
      <c r="C14" s="10" t="s">
        <v>30</v>
      </c>
      <c r="D14" s="11" t="s">
        <v>31</v>
      </c>
      <c r="E14" s="12" t="s">
        <v>32</v>
      </c>
      <c r="F14" s="12" t="s">
        <v>33</v>
      </c>
      <c r="G14" s="12" t="s">
        <v>34</v>
      </c>
      <c r="H14" s="13" t="s">
        <v>35</v>
      </c>
      <c r="I14" s="13" t="s">
        <v>34</v>
      </c>
      <c r="J14" s="13" t="s">
        <v>35</v>
      </c>
    </row>
    <row r="15" spans="1:10" x14ac:dyDescent="0.2">
      <c r="A15" s="2" t="s">
        <v>16</v>
      </c>
      <c r="B15" s="2">
        <v>345</v>
      </c>
      <c r="C15" s="14" t="s">
        <v>36</v>
      </c>
      <c r="D15" s="2">
        <v>40</v>
      </c>
      <c r="E15" s="15"/>
      <c r="F15" s="15"/>
      <c r="G15" s="16">
        <v>45156</v>
      </c>
      <c r="H15" s="17" t="s">
        <v>37</v>
      </c>
      <c r="I15" s="18">
        <v>45241</v>
      </c>
      <c r="J15" s="17" t="s">
        <v>38</v>
      </c>
    </row>
    <row r="16" spans="1:10" x14ac:dyDescent="0.2">
      <c r="A16" s="2" t="s">
        <v>16</v>
      </c>
      <c r="B16" s="2">
        <v>338</v>
      </c>
      <c r="C16" s="19" t="s">
        <v>39</v>
      </c>
      <c r="D16" s="2">
        <v>41</v>
      </c>
      <c r="E16" s="15"/>
      <c r="F16" s="15"/>
      <c r="G16" s="16">
        <v>45156</v>
      </c>
      <c r="H16" s="20" t="s">
        <v>40</v>
      </c>
      <c r="I16" s="16">
        <v>45241</v>
      </c>
      <c r="J16" t="s">
        <v>41</v>
      </c>
    </row>
    <row r="17" spans="1:10" x14ac:dyDescent="0.2">
      <c r="A17" s="2" t="s">
        <v>16</v>
      </c>
      <c r="B17" s="2">
        <v>352</v>
      </c>
      <c r="C17" s="2" t="s">
        <v>42</v>
      </c>
      <c r="D17" s="2">
        <v>42</v>
      </c>
      <c r="E17" s="21" t="s">
        <v>43</v>
      </c>
      <c r="F17" s="15">
        <v>192</v>
      </c>
      <c r="G17" s="16">
        <v>45156</v>
      </c>
      <c r="H17" t="s">
        <v>44</v>
      </c>
      <c r="I17" s="16">
        <v>45241</v>
      </c>
      <c r="J17" t="s">
        <v>41</v>
      </c>
    </row>
    <row r="18" spans="1:10" x14ac:dyDescent="0.2">
      <c r="A18" s="2" t="s">
        <v>16</v>
      </c>
      <c r="B18" s="2">
        <v>337</v>
      </c>
      <c r="C18" s="19" t="s">
        <v>45</v>
      </c>
      <c r="D18" s="2">
        <v>43</v>
      </c>
      <c r="E18" s="15"/>
      <c r="F18" s="15"/>
      <c r="G18" s="16">
        <v>45156</v>
      </c>
      <c r="H18" s="20" t="s">
        <v>40</v>
      </c>
      <c r="I18" s="16">
        <v>45241</v>
      </c>
      <c r="J18" t="s">
        <v>41</v>
      </c>
    </row>
    <row r="19" spans="1:10" x14ac:dyDescent="0.2">
      <c r="A19" s="2" t="s">
        <v>16</v>
      </c>
      <c r="B19" s="2">
        <v>354</v>
      </c>
      <c r="C19" s="19" t="s">
        <v>46</v>
      </c>
      <c r="D19" s="2">
        <v>44</v>
      </c>
      <c r="E19" s="15"/>
      <c r="F19" s="15"/>
      <c r="G19" s="16">
        <v>45156</v>
      </c>
      <c r="H19" s="20" t="s">
        <v>47</v>
      </c>
      <c r="I19" s="16">
        <v>45241</v>
      </c>
      <c r="J19" t="s">
        <v>41</v>
      </c>
    </row>
    <row r="20" spans="1:10" x14ac:dyDescent="0.2">
      <c r="A20" s="2" t="s">
        <v>16</v>
      </c>
      <c r="B20" s="2">
        <v>357</v>
      </c>
      <c r="C20" s="14" t="s">
        <v>48</v>
      </c>
      <c r="D20" s="2">
        <v>45</v>
      </c>
      <c r="E20" s="21" t="s">
        <v>49</v>
      </c>
      <c r="F20" s="15">
        <v>125</v>
      </c>
      <c r="G20" s="16">
        <v>45156</v>
      </c>
      <c r="H20" s="17" t="s">
        <v>50</v>
      </c>
      <c r="I20" s="18">
        <v>45241</v>
      </c>
      <c r="J20" s="17" t="s">
        <v>38</v>
      </c>
    </row>
    <row r="21" spans="1:10" x14ac:dyDescent="0.2">
      <c r="A21" s="2" t="s">
        <v>16</v>
      </c>
      <c r="B21" s="2">
        <v>332</v>
      </c>
      <c r="C21" s="14" t="s">
        <v>51</v>
      </c>
      <c r="D21" s="2">
        <v>46</v>
      </c>
      <c r="E21" s="21" t="s">
        <v>52</v>
      </c>
      <c r="F21" s="15">
        <v>145</v>
      </c>
      <c r="G21" s="16">
        <v>45156</v>
      </c>
      <c r="H21" s="17" t="s">
        <v>50</v>
      </c>
      <c r="I21" s="18">
        <v>45241</v>
      </c>
      <c r="J21" s="17" t="s">
        <v>38</v>
      </c>
    </row>
    <row r="22" spans="1:10" x14ac:dyDescent="0.2">
      <c r="A22" s="2" t="s">
        <v>16</v>
      </c>
      <c r="B22" s="2">
        <v>331</v>
      </c>
      <c r="C22" s="19" t="s">
        <v>53</v>
      </c>
      <c r="D22" s="2">
        <v>47</v>
      </c>
      <c r="E22" s="15"/>
      <c r="F22" s="15"/>
      <c r="G22" s="16">
        <v>45156</v>
      </c>
      <c r="H22" s="20" t="s">
        <v>47</v>
      </c>
      <c r="I22" s="16">
        <v>45241</v>
      </c>
      <c r="J22" t="s">
        <v>41</v>
      </c>
    </row>
    <row r="23" spans="1:10" x14ac:dyDescent="0.2">
      <c r="A23" s="2" t="s">
        <v>16</v>
      </c>
      <c r="B23" s="2">
        <v>334</v>
      </c>
      <c r="C23" s="19" t="s">
        <v>54</v>
      </c>
      <c r="D23" s="2">
        <v>48</v>
      </c>
      <c r="E23" s="15" t="s">
        <v>55</v>
      </c>
      <c r="F23" s="15">
        <v>135</v>
      </c>
      <c r="G23" s="16">
        <v>45156</v>
      </c>
      <c r="H23" s="20" t="s">
        <v>40</v>
      </c>
      <c r="I23" s="16">
        <v>45241</v>
      </c>
      <c r="J23" t="s">
        <v>41</v>
      </c>
    </row>
    <row r="24" spans="1:10" x14ac:dyDescent="0.2">
      <c r="A24" s="6" t="s">
        <v>16</v>
      </c>
      <c r="B24" s="6">
        <v>355</v>
      </c>
      <c r="C24" s="22" t="s">
        <v>56</v>
      </c>
      <c r="D24" s="6">
        <v>49</v>
      </c>
      <c r="E24" s="23" t="s">
        <v>57</v>
      </c>
      <c r="F24" s="24">
        <v>177</v>
      </c>
      <c r="G24" s="25">
        <v>45156</v>
      </c>
      <c r="H24" s="26" t="s">
        <v>58</v>
      </c>
      <c r="I24" s="27">
        <v>45241</v>
      </c>
      <c r="J24" s="26" t="s">
        <v>38</v>
      </c>
    </row>
    <row r="25" spans="1:10" x14ac:dyDescent="0.2">
      <c r="A25" s="2" t="s">
        <v>21</v>
      </c>
      <c r="B25" s="2">
        <v>350</v>
      </c>
      <c r="C25" s="2" t="s">
        <v>59</v>
      </c>
      <c r="D25" s="2">
        <v>50</v>
      </c>
      <c r="E25" s="15"/>
      <c r="F25" s="15"/>
      <c r="G25" s="16">
        <v>45156</v>
      </c>
      <c r="H25" t="s">
        <v>41</v>
      </c>
    </row>
    <row r="26" spans="1:10" x14ac:dyDescent="0.2">
      <c r="A26" s="2" t="s">
        <v>21</v>
      </c>
      <c r="B26" s="2">
        <v>336</v>
      </c>
      <c r="C26" s="2" t="s">
        <v>60</v>
      </c>
      <c r="D26" s="2">
        <v>51</v>
      </c>
      <c r="E26" s="15" t="s">
        <v>61</v>
      </c>
      <c r="F26" s="15">
        <v>167</v>
      </c>
      <c r="G26" s="16">
        <v>45156</v>
      </c>
      <c r="H26" t="s">
        <v>41</v>
      </c>
    </row>
    <row r="27" spans="1:10" x14ac:dyDescent="0.2">
      <c r="A27" s="2" t="s">
        <v>21</v>
      </c>
      <c r="B27" s="2">
        <v>342</v>
      </c>
      <c r="C27" s="2" t="s">
        <v>62</v>
      </c>
      <c r="D27" s="2">
        <v>52</v>
      </c>
      <c r="E27" s="15"/>
      <c r="F27" s="15"/>
      <c r="G27" s="16">
        <v>45156</v>
      </c>
      <c r="H27" t="s">
        <v>41</v>
      </c>
    </row>
    <row r="28" spans="1:10" x14ac:dyDescent="0.2">
      <c r="A28" s="2" t="s">
        <v>21</v>
      </c>
      <c r="B28" s="2">
        <v>335</v>
      </c>
      <c r="C28" s="2" t="s">
        <v>63</v>
      </c>
      <c r="D28" s="2">
        <v>53</v>
      </c>
      <c r="E28" s="15" t="s">
        <v>64</v>
      </c>
      <c r="F28" s="15">
        <v>119</v>
      </c>
      <c r="G28" s="16">
        <v>45156</v>
      </c>
      <c r="H28" t="s">
        <v>41</v>
      </c>
    </row>
    <row r="29" spans="1:10" x14ac:dyDescent="0.2">
      <c r="A29" s="2" t="s">
        <v>21</v>
      </c>
      <c r="B29" s="2">
        <v>343</v>
      </c>
      <c r="C29" s="2" t="s">
        <v>65</v>
      </c>
      <c r="D29" s="2">
        <v>54</v>
      </c>
      <c r="E29" s="15"/>
      <c r="F29" s="15"/>
      <c r="G29" s="16">
        <v>45156</v>
      </c>
      <c r="H29" t="s">
        <v>41</v>
      </c>
    </row>
    <row r="30" spans="1:10" x14ac:dyDescent="0.2">
      <c r="A30" s="2" t="s">
        <v>21</v>
      </c>
      <c r="B30" s="2">
        <v>365</v>
      </c>
      <c r="C30" s="2" t="s">
        <v>66</v>
      </c>
      <c r="D30" s="2">
        <v>55</v>
      </c>
      <c r="E30" s="15" t="s">
        <v>67</v>
      </c>
      <c r="F30" s="15">
        <v>142</v>
      </c>
      <c r="G30" s="16">
        <v>45156</v>
      </c>
      <c r="H30" t="s">
        <v>41</v>
      </c>
    </row>
    <row r="31" spans="1:10" x14ac:dyDescent="0.2">
      <c r="A31" s="2" t="s">
        <v>21</v>
      </c>
      <c r="B31" s="2">
        <v>344</v>
      </c>
      <c r="C31" s="2" t="s">
        <v>68</v>
      </c>
      <c r="D31" s="2">
        <v>56</v>
      </c>
      <c r="E31" s="15"/>
      <c r="F31" s="15"/>
      <c r="G31" s="16">
        <v>45156</v>
      </c>
      <c r="H31" t="s">
        <v>41</v>
      </c>
    </row>
    <row r="32" spans="1:10" x14ac:dyDescent="0.2">
      <c r="A32" s="2" t="s">
        <v>21</v>
      </c>
      <c r="B32" s="2">
        <v>353</v>
      </c>
      <c r="C32" s="2" t="s">
        <v>69</v>
      </c>
      <c r="D32" s="2">
        <v>57</v>
      </c>
      <c r="E32" s="15" t="s">
        <v>70</v>
      </c>
      <c r="F32" s="15">
        <v>107</v>
      </c>
      <c r="G32" s="16">
        <v>45156</v>
      </c>
      <c r="H32" t="s">
        <v>41</v>
      </c>
    </row>
    <row r="33" spans="1:10" x14ac:dyDescent="0.2">
      <c r="A33" s="2" t="s">
        <v>21</v>
      </c>
      <c r="B33" s="2">
        <v>368</v>
      </c>
      <c r="C33" s="2" t="s">
        <v>71</v>
      </c>
      <c r="D33" s="2">
        <v>58</v>
      </c>
      <c r="E33" s="15"/>
      <c r="F33" s="15"/>
      <c r="G33" s="16">
        <v>45156</v>
      </c>
      <c r="H33" t="s">
        <v>41</v>
      </c>
    </row>
    <row r="34" spans="1:10" x14ac:dyDescent="0.2">
      <c r="A34" s="6" t="s">
        <v>21</v>
      </c>
      <c r="B34" s="6">
        <v>359</v>
      </c>
      <c r="C34" s="6" t="s">
        <v>72</v>
      </c>
      <c r="D34" s="6">
        <v>59</v>
      </c>
      <c r="E34" s="24" t="s">
        <v>73</v>
      </c>
      <c r="F34" s="28" t="s">
        <v>74</v>
      </c>
      <c r="G34" s="25">
        <v>45156</v>
      </c>
      <c r="H34" s="5" t="s">
        <v>41</v>
      </c>
      <c r="I34" s="5"/>
      <c r="J34" s="5"/>
    </row>
    <row r="35" spans="1:10" x14ac:dyDescent="0.2">
      <c r="A35" s="2" t="s">
        <v>25</v>
      </c>
      <c r="B35" s="2">
        <v>340</v>
      </c>
      <c r="C35" s="14" t="s">
        <v>75</v>
      </c>
      <c r="D35" s="2">
        <v>60</v>
      </c>
      <c r="E35" s="21" t="s">
        <v>76</v>
      </c>
      <c r="F35" s="15">
        <v>129</v>
      </c>
      <c r="G35" s="16">
        <v>45161</v>
      </c>
      <c r="H35" s="17" t="s">
        <v>77</v>
      </c>
      <c r="I35" s="18">
        <v>45241</v>
      </c>
      <c r="J35" s="17" t="s">
        <v>38</v>
      </c>
    </row>
    <row r="36" spans="1:10" x14ac:dyDescent="0.2">
      <c r="A36" s="2" t="s">
        <v>25</v>
      </c>
      <c r="B36" s="2">
        <v>366</v>
      </c>
      <c r="C36" s="2" t="s">
        <v>78</v>
      </c>
      <c r="D36" s="2">
        <v>61</v>
      </c>
      <c r="E36" s="15"/>
      <c r="F36" s="15"/>
      <c r="G36" s="16">
        <v>45161</v>
      </c>
      <c r="H36" t="s">
        <v>41</v>
      </c>
      <c r="I36" s="16">
        <v>45241</v>
      </c>
      <c r="J36" t="s">
        <v>41</v>
      </c>
    </row>
    <row r="37" spans="1:10" x14ac:dyDescent="0.2">
      <c r="A37" s="2" t="s">
        <v>25</v>
      </c>
      <c r="B37" s="2">
        <v>364</v>
      </c>
      <c r="C37" s="2" t="s">
        <v>79</v>
      </c>
      <c r="D37" s="2">
        <v>62</v>
      </c>
      <c r="E37" s="15"/>
      <c r="F37" s="15"/>
      <c r="G37" s="16">
        <v>45161</v>
      </c>
      <c r="H37" t="s">
        <v>41</v>
      </c>
      <c r="I37" s="16">
        <v>45241</v>
      </c>
      <c r="J37" t="s">
        <v>41</v>
      </c>
    </row>
    <row r="38" spans="1:10" ht="136" x14ac:dyDescent="0.2">
      <c r="A38" s="2" t="s">
        <v>25</v>
      </c>
      <c r="B38" s="2">
        <v>339</v>
      </c>
      <c r="C38" s="19" t="s">
        <v>80</v>
      </c>
      <c r="D38" s="2">
        <v>63</v>
      </c>
      <c r="E38" s="15" t="s">
        <v>81</v>
      </c>
      <c r="F38" s="15">
        <v>58</v>
      </c>
      <c r="G38" s="16">
        <v>45161</v>
      </c>
      <c r="H38" s="29" t="s">
        <v>82</v>
      </c>
      <c r="I38" s="16">
        <v>45241</v>
      </c>
      <c r="J38" t="s">
        <v>41</v>
      </c>
    </row>
    <row r="39" spans="1:10" x14ac:dyDescent="0.2">
      <c r="A39" s="2" t="s">
        <v>25</v>
      </c>
      <c r="B39" s="2">
        <v>351</v>
      </c>
      <c r="C39" s="2" t="s">
        <v>83</v>
      </c>
      <c r="D39" s="2">
        <v>64</v>
      </c>
      <c r="E39" s="15" t="s">
        <v>84</v>
      </c>
      <c r="F39" s="15">
        <v>164</v>
      </c>
      <c r="G39" s="16">
        <v>45161</v>
      </c>
      <c r="H39" t="s">
        <v>44</v>
      </c>
      <c r="I39" s="16">
        <v>45241</v>
      </c>
      <c r="J39" t="s">
        <v>41</v>
      </c>
    </row>
    <row r="40" spans="1:10" x14ac:dyDescent="0.2">
      <c r="A40" s="2" t="s">
        <v>25</v>
      </c>
      <c r="B40" s="2">
        <v>367</v>
      </c>
      <c r="C40" s="2" t="s">
        <v>85</v>
      </c>
      <c r="D40" s="2">
        <v>65</v>
      </c>
      <c r="E40" s="15"/>
      <c r="F40" s="15"/>
      <c r="G40" s="16">
        <v>45161</v>
      </c>
      <c r="H40" t="s">
        <v>41</v>
      </c>
      <c r="I40" s="16">
        <v>45241</v>
      </c>
      <c r="J40" t="s">
        <v>41</v>
      </c>
    </row>
    <row r="41" spans="1:10" x14ac:dyDescent="0.2">
      <c r="A41" s="2" t="s">
        <v>25</v>
      </c>
      <c r="B41" s="2">
        <v>333</v>
      </c>
      <c r="C41" s="2" t="s">
        <v>86</v>
      </c>
      <c r="D41" s="2">
        <v>66</v>
      </c>
      <c r="E41" s="15"/>
      <c r="F41" s="15"/>
      <c r="G41" s="16">
        <v>45161</v>
      </c>
      <c r="H41" t="s">
        <v>87</v>
      </c>
      <c r="I41" s="16">
        <v>45241</v>
      </c>
      <c r="J41" t="s">
        <v>41</v>
      </c>
    </row>
    <row r="42" spans="1:10" x14ac:dyDescent="0.2">
      <c r="A42" s="2" t="s">
        <v>25</v>
      </c>
      <c r="B42" s="2">
        <v>330</v>
      </c>
      <c r="C42" s="14" t="s">
        <v>88</v>
      </c>
      <c r="D42" s="2">
        <v>67</v>
      </c>
      <c r="E42" s="21" t="s">
        <v>89</v>
      </c>
      <c r="F42" s="15">
        <v>132</v>
      </c>
      <c r="G42" s="16">
        <v>45161</v>
      </c>
      <c r="H42" s="17" t="s">
        <v>90</v>
      </c>
      <c r="I42" s="18">
        <v>45241</v>
      </c>
      <c r="J42" s="17" t="s">
        <v>38</v>
      </c>
    </row>
    <row r="43" spans="1:10" x14ac:dyDescent="0.2">
      <c r="A43" s="2" t="s">
        <v>25</v>
      </c>
      <c r="B43" s="2">
        <v>356</v>
      </c>
      <c r="C43" s="2" t="s">
        <v>91</v>
      </c>
      <c r="D43" s="2">
        <v>68</v>
      </c>
      <c r="E43" s="15" t="s">
        <v>92</v>
      </c>
      <c r="F43" s="15">
        <v>61</v>
      </c>
      <c r="G43" s="16">
        <v>45161</v>
      </c>
      <c r="H43" t="s">
        <v>44</v>
      </c>
      <c r="I43" s="16">
        <v>45241</v>
      </c>
      <c r="J43" t="s">
        <v>41</v>
      </c>
    </row>
    <row r="44" spans="1:10" x14ac:dyDescent="0.2">
      <c r="A44" s="6" t="s">
        <v>25</v>
      </c>
      <c r="B44" s="6">
        <v>341</v>
      </c>
      <c r="C44" s="6" t="s">
        <v>93</v>
      </c>
      <c r="D44" s="6">
        <v>69</v>
      </c>
      <c r="E44" s="24"/>
      <c r="F44" s="24"/>
      <c r="G44" s="25">
        <v>45161</v>
      </c>
      <c r="H44" s="5" t="s">
        <v>41</v>
      </c>
      <c r="I44" s="25">
        <v>45241</v>
      </c>
      <c r="J44" s="5" t="s">
        <v>41</v>
      </c>
    </row>
    <row r="45" spans="1:10" x14ac:dyDescent="0.2">
      <c r="B45" s="2"/>
    </row>
    <row r="46" spans="1:10" x14ac:dyDescent="0.2">
      <c r="B46" s="2"/>
    </row>
    <row r="47" spans="1:10" x14ac:dyDescent="0.2">
      <c r="B47" s="2"/>
      <c r="C47" t="s">
        <v>94</v>
      </c>
    </row>
    <row r="48" spans="1:10" x14ac:dyDescent="0.2">
      <c r="B48" s="2"/>
      <c r="C48" t="s">
        <v>95</v>
      </c>
    </row>
    <row r="49" spans="2:3" x14ac:dyDescent="0.2">
      <c r="B49" s="2"/>
      <c r="C49" t="s">
        <v>96</v>
      </c>
    </row>
    <row r="50" spans="2:3" x14ac:dyDescent="0.2">
      <c r="B50" s="2"/>
      <c r="C50" t="s">
        <v>97</v>
      </c>
    </row>
    <row r="51" spans="2:3" x14ac:dyDescent="0.2">
      <c r="B51" s="2"/>
      <c r="C51" t="s">
        <v>98</v>
      </c>
    </row>
    <row r="52" spans="2:3" x14ac:dyDescent="0.2">
      <c r="B52" s="2"/>
      <c r="C52" t="s">
        <v>99</v>
      </c>
    </row>
    <row r="53" spans="2:3" x14ac:dyDescent="0.2">
      <c r="B53" s="2"/>
      <c r="C53" t="s">
        <v>100</v>
      </c>
    </row>
  </sheetData>
  <hyperlinks>
    <hyperlink ref="A2" r:id="rId1" xr:uid="{56F9BEF1-E91D-F94E-AA8C-92A6A0A2575C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5D92-C4CF-E646-AE70-6DAF59FA365B}">
  <dimension ref="A1:T13"/>
  <sheetViews>
    <sheetView tabSelected="1" workbookViewId="0">
      <selection activeCell="E25" sqref="E25"/>
    </sheetView>
  </sheetViews>
  <sheetFormatPr baseColWidth="10" defaultRowHeight="16" x14ac:dyDescent="0.2"/>
  <sheetData>
    <row r="1" spans="1:20" x14ac:dyDescent="0.2">
      <c r="A1" s="30" t="s">
        <v>6</v>
      </c>
      <c r="B1" s="31" t="s">
        <v>101</v>
      </c>
      <c r="C1" s="32" t="s">
        <v>102</v>
      </c>
      <c r="D1" s="32" t="s">
        <v>103</v>
      </c>
      <c r="E1" s="32" t="s">
        <v>8</v>
      </c>
      <c r="F1" s="32" t="s">
        <v>9</v>
      </c>
      <c r="G1" s="31" t="s">
        <v>104</v>
      </c>
      <c r="H1" s="31" t="s">
        <v>34</v>
      </c>
      <c r="I1" s="31" t="s">
        <v>105</v>
      </c>
      <c r="J1" s="31" t="s">
        <v>106</v>
      </c>
      <c r="K1" s="31" t="s">
        <v>107</v>
      </c>
      <c r="L1" s="33" t="s">
        <v>108</v>
      </c>
      <c r="M1" s="33" t="s">
        <v>109</v>
      </c>
      <c r="N1" s="34" t="s">
        <v>110</v>
      </c>
      <c r="O1" s="31" t="s">
        <v>111</v>
      </c>
      <c r="P1" s="31" t="s">
        <v>112</v>
      </c>
      <c r="Q1" s="31" t="s">
        <v>113</v>
      </c>
      <c r="R1" s="31" t="s">
        <v>114</v>
      </c>
      <c r="S1" s="31" t="s">
        <v>115</v>
      </c>
      <c r="T1" s="35" t="s">
        <v>116</v>
      </c>
    </row>
    <row r="2" spans="1:20" s="32" customFormat="1" thickBot="1" x14ac:dyDescent="0.25">
      <c r="A2" s="36" t="s">
        <v>117</v>
      </c>
      <c r="B2" s="37" t="s">
        <v>118</v>
      </c>
      <c r="C2" s="37" t="s">
        <v>119</v>
      </c>
      <c r="D2" s="37" t="s">
        <v>120</v>
      </c>
      <c r="E2" s="37"/>
      <c r="F2" s="37"/>
      <c r="G2" s="38" t="s">
        <v>121</v>
      </c>
      <c r="H2" s="37"/>
      <c r="I2" s="37">
        <v>22.7</v>
      </c>
      <c r="J2" s="37">
        <v>22</v>
      </c>
      <c r="K2" s="37">
        <v>5</v>
      </c>
      <c r="L2" s="39" t="s">
        <v>122</v>
      </c>
      <c r="M2" s="39"/>
      <c r="N2" s="40"/>
      <c r="O2" s="37"/>
      <c r="P2" s="37"/>
      <c r="Q2" s="37"/>
      <c r="R2" s="37"/>
      <c r="S2" s="37"/>
      <c r="T2" s="37"/>
    </row>
    <row r="3" spans="1:20" s="32" customFormat="1" ht="20" x14ac:dyDescent="0.2">
      <c r="A3" t="s">
        <v>123</v>
      </c>
      <c r="B3" t="s">
        <v>124</v>
      </c>
      <c r="C3" t="s">
        <v>119</v>
      </c>
      <c r="D3" t="s">
        <v>120</v>
      </c>
      <c r="E3" s="41">
        <v>25.317900000000002</v>
      </c>
      <c r="F3" s="41">
        <v>-80.184799999999996</v>
      </c>
      <c r="G3" t="s">
        <v>125</v>
      </c>
      <c r="H3" s="42" t="s">
        <v>126</v>
      </c>
      <c r="I3" s="32" t="s">
        <v>127</v>
      </c>
      <c r="J3">
        <v>17</v>
      </c>
      <c r="K3">
        <v>17</v>
      </c>
      <c r="L3">
        <f>SUM(1.504,1.486)</f>
        <v>2.99</v>
      </c>
      <c r="M3" s="43">
        <f>AVERAGE(1.504,1.486)</f>
        <v>1.4950000000000001</v>
      </c>
      <c r="N3" s="44">
        <f>STDEV(1.504,1.486)/SQRT(2)</f>
        <v>9.000000000000008E-3</v>
      </c>
    </row>
    <row r="4" spans="1:20" ht="20" x14ac:dyDescent="0.2">
      <c r="A4" t="s">
        <v>123</v>
      </c>
      <c r="B4" t="s">
        <v>124</v>
      </c>
      <c r="C4" t="s">
        <v>119</v>
      </c>
      <c r="D4" t="s">
        <v>120</v>
      </c>
      <c r="E4" s="41">
        <v>25.317900000000002</v>
      </c>
      <c r="F4" s="41">
        <v>-80.184799999999996</v>
      </c>
      <c r="G4" t="s">
        <v>125</v>
      </c>
      <c r="H4" s="16">
        <v>45141</v>
      </c>
      <c r="I4">
        <v>0</v>
      </c>
      <c r="J4">
        <v>17</v>
      </c>
      <c r="K4">
        <v>17</v>
      </c>
      <c r="L4" s="43">
        <f>SUM(1.824,1.735)</f>
        <v>3.5590000000000002</v>
      </c>
      <c r="M4" s="43">
        <f>AVERAGE(1.824,1.735)</f>
        <v>1.7795000000000001</v>
      </c>
      <c r="N4" s="44">
        <f>STDEV(1.824,1.735)/SQRT(2)</f>
        <v>4.4499999999999977E-2</v>
      </c>
    </row>
    <row r="5" spans="1:20" ht="20" x14ac:dyDescent="0.2">
      <c r="A5" s="45" t="s">
        <v>123</v>
      </c>
      <c r="B5" s="45" t="s">
        <v>124</v>
      </c>
      <c r="C5" s="45" t="s">
        <v>119</v>
      </c>
      <c r="D5" s="45" t="s">
        <v>120</v>
      </c>
      <c r="E5" s="41">
        <v>25.317900000000002</v>
      </c>
      <c r="F5" s="41">
        <v>-80.184799999999996</v>
      </c>
      <c r="G5" s="45" t="s">
        <v>125</v>
      </c>
      <c r="H5" s="46">
        <v>45247</v>
      </c>
      <c r="I5" s="45">
        <v>12</v>
      </c>
      <c r="J5" s="45">
        <v>17</v>
      </c>
      <c r="K5" s="45">
        <v>15</v>
      </c>
      <c r="L5" s="47">
        <f>SUM(1.125,1.165)</f>
        <v>2.29</v>
      </c>
      <c r="M5" s="47">
        <f>AVERAGE(1.125,1.165)</f>
        <v>1.145</v>
      </c>
      <c r="N5" s="48">
        <f>STDEV(1.125,1.165)/SQRT(2)</f>
        <v>2.0000000000000018E-2</v>
      </c>
      <c r="O5" s="45"/>
      <c r="P5" s="49">
        <v>2</v>
      </c>
      <c r="Q5" s="45"/>
      <c r="R5" s="45"/>
      <c r="S5" s="45"/>
      <c r="T5" s="45"/>
    </row>
    <row r="6" spans="1:20" x14ac:dyDescent="0.2">
      <c r="A6" t="s">
        <v>128</v>
      </c>
      <c r="B6" t="s">
        <v>124</v>
      </c>
      <c r="C6" t="s">
        <v>119</v>
      </c>
      <c r="D6" t="s">
        <v>120</v>
      </c>
      <c r="E6" s="42"/>
      <c r="F6" s="42"/>
      <c r="G6" t="s">
        <v>125</v>
      </c>
      <c r="H6" s="42" t="s">
        <v>126</v>
      </c>
      <c r="I6" s="42"/>
      <c r="J6" s="42"/>
      <c r="K6" s="42"/>
      <c r="L6" s="43">
        <f>SUM(0.47,0.806)</f>
        <v>1.276</v>
      </c>
      <c r="M6" s="43">
        <f>AVERAGE(0.47,0.806)</f>
        <v>0.63800000000000001</v>
      </c>
      <c r="N6" s="44">
        <f>STDEV(0.47,0.806)/SQRT(2)</f>
        <v>0.16800000000000007</v>
      </c>
    </row>
    <row r="7" spans="1:20" x14ac:dyDescent="0.2">
      <c r="A7" t="s">
        <v>128</v>
      </c>
      <c r="B7" t="s">
        <v>124</v>
      </c>
      <c r="C7" t="s">
        <v>119</v>
      </c>
      <c r="D7" t="s">
        <v>120</v>
      </c>
      <c r="G7" t="s">
        <v>125</v>
      </c>
      <c r="H7" s="16">
        <v>45141</v>
      </c>
      <c r="I7" s="42"/>
      <c r="J7" s="42"/>
      <c r="K7" s="42"/>
      <c r="L7" s="43">
        <v>0.40400000000000003</v>
      </c>
      <c r="M7" s="43">
        <f>AVERAGE(0,0.404)</f>
        <v>0.20200000000000001</v>
      </c>
      <c r="N7" s="44">
        <f>STDEV(0,0.404)/SQRT(2)</f>
        <v>0.20200000000000001</v>
      </c>
    </row>
    <row r="8" spans="1:20" x14ac:dyDescent="0.2">
      <c r="A8" s="45" t="s">
        <v>128</v>
      </c>
      <c r="B8" s="45" t="s">
        <v>124</v>
      </c>
      <c r="C8" s="45" t="s">
        <v>119</v>
      </c>
      <c r="D8" s="45" t="s">
        <v>120</v>
      </c>
      <c r="E8" s="45"/>
      <c r="F8" s="45"/>
      <c r="G8" s="45" t="s">
        <v>125</v>
      </c>
      <c r="H8" s="46">
        <v>45247</v>
      </c>
      <c r="I8" s="45">
        <v>100</v>
      </c>
      <c r="J8" s="45"/>
      <c r="K8" s="45"/>
      <c r="L8" s="47">
        <v>0</v>
      </c>
      <c r="M8" s="47">
        <v>0</v>
      </c>
      <c r="N8" s="48">
        <v>0</v>
      </c>
      <c r="O8" s="45"/>
      <c r="P8" s="45"/>
      <c r="Q8" s="45"/>
      <c r="R8" s="45"/>
      <c r="S8" s="45"/>
      <c r="T8" s="45"/>
    </row>
    <row r="9" spans="1:20" s="32" customFormat="1" thickBot="1" x14ac:dyDescent="0.25">
      <c r="A9" s="36" t="s">
        <v>117</v>
      </c>
      <c r="B9" s="38" t="s">
        <v>124</v>
      </c>
      <c r="C9" s="38" t="s">
        <v>119</v>
      </c>
      <c r="D9" s="38" t="s">
        <v>120</v>
      </c>
      <c r="E9" s="38"/>
      <c r="F9" s="38"/>
      <c r="G9" s="38" t="s">
        <v>125</v>
      </c>
      <c r="H9" s="38"/>
      <c r="I9" s="38"/>
      <c r="J9" s="38"/>
      <c r="K9" s="38"/>
      <c r="L9" s="50"/>
      <c r="M9" s="50"/>
      <c r="N9" s="51"/>
      <c r="O9" s="38"/>
      <c r="P9" s="38">
        <v>0</v>
      </c>
      <c r="Q9" s="38"/>
      <c r="R9" s="38"/>
      <c r="S9" s="38"/>
      <c r="T9" s="52"/>
    </row>
    <row r="10" spans="1:20" ht="20" x14ac:dyDescent="0.2">
      <c r="A10" s="53" t="s">
        <v>15</v>
      </c>
      <c r="B10" s="54" t="s">
        <v>118</v>
      </c>
      <c r="C10" s="54" t="s">
        <v>119</v>
      </c>
      <c r="D10" s="54" t="s">
        <v>129</v>
      </c>
      <c r="E10" s="54">
        <v>25.566759999999999</v>
      </c>
      <c r="F10" s="41">
        <v>-80.101366999999996</v>
      </c>
      <c r="G10" s="54" t="s">
        <v>125</v>
      </c>
      <c r="H10" s="55">
        <v>45156</v>
      </c>
      <c r="I10" s="54">
        <v>0</v>
      </c>
      <c r="J10" s="54">
        <v>5</v>
      </c>
      <c r="K10" s="54">
        <v>5</v>
      </c>
      <c r="L10" s="54"/>
      <c r="M10" s="54"/>
      <c r="N10" s="54"/>
      <c r="O10" s="54">
        <v>5</v>
      </c>
      <c r="P10" s="54">
        <v>5</v>
      </c>
      <c r="Q10" s="54"/>
      <c r="R10" s="54"/>
      <c r="S10" s="54"/>
      <c r="T10" s="56" t="s">
        <v>130</v>
      </c>
    </row>
    <row r="11" spans="1:20" x14ac:dyDescent="0.2">
      <c r="A11" s="57" t="s">
        <v>20</v>
      </c>
      <c r="B11" s="45" t="s">
        <v>118</v>
      </c>
      <c r="C11" s="45" t="s">
        <v>119</v>
      </c>
      <c r="D11" s="45" t="s">
        <v>129</v>
      </c>
      <c r="E11" s="45">
        <v>25.47775</v>
      </c>
      <c r="F11" s="42"/>
      <c r="G11" s="45" t="s">
        <v>125</v>
      </c>
      <c r="H11" s="58">
        <v>45156</v>
      </c>
      <c r="I11" s="45">
        <v>100</v>
      </c>
      <c r="J11" s="45">
        <v>5</v>
      </c>
      <c r="K11" s="45">
        <v>0</v>
      </c>
      <c r="L11" s="45"/>
      <c r="M11" s="45"/>
      <c r="N11" s="45"/>
      <c r="O11" s="45">
        <v>5</v>
      </c>
      <c r="P11" s="45">
        <v>0</v>
      </c>
      <c r="Q11" s="45"/>
      <c r="R11" s="45"/>
      <c r="S11" s="45"/>
      <c r="T11" s="59"/>
    </row>
    <row r="12" spans="1:20" ht="20" x14ac:dyDescent="0.2">
      <c r="A12" s="57" t="s">
        <v>24</v>
      </c>
      <c r="B12" s="45" t="s">
        <v>118</v>
      </c>
      <c r="C12" s="45" t="s">
        <v>119</v>
      </c>
      <c r="D12" s="45" t="s">
        <v>129</v>
      </c>
      <c r="E12" s="45">
        <v>25.318770000000001</v>
      </c>
      <c r="F12" s="41">
        <v>-80.187416999999996</v>
      </c>
      <c r="G12" s="45" t="s">
        <v>125</v>
      </c>
      <c r="H12" s="58">
        <v>45161</v>
      </c>
      <c r="I12" s="45">
        <v>100</v>
      </c>
      <c r="J12" s="45">
        <v>5</v>
      </c>
      <c r="K12" s="45">
        <v>0</v>
      </c>
      <c r="L12" s="45"/>
      <c r="M12" s="45"/>
      <c r="N12" s="45"/>
      <c r="O12" s="45">
        <v>5</v>
      </c>
      <c r="P12" s="45">
        <v>0</v>
      </c>
      <c r="Q12" s="45"/>
      <c r="R12" s="45"/>
      <c r="S12" s="45"/>
      <c r="T12" s="59"/>
    </row>
    <row r="13" spans="1:20" ht="20" x14ac:dyDescent="0.2">
      <c r="A13" s="57" t="s">
        <v>15</v>
      </c>
      <c r="B13" s="45" t="s">
        <v>118</v>
      </c>
      <c r="C13" s="45" t="s">
        <v>119</v>
      </c>
      <c r="D13" s="45" t="s">
        <v>129</v>
      </c>
      <c r="E13" s="45">
        <v>25.566759999999999</v>
      </c>
      <c r="F13" s="41">
        <v>-80.101366999999996</v>
      </c>
      <c r="G13" s="45" t="s">
        <v>125</v>
      </c>
      <c r="H13" s="58">
        <v>45241</v>
      </c>
      <c r="I13" s="45">
        <v>80</v>
      </c>
      <c r="J13" s="45">
        <v>5</v>
      </c>
      <c r="K13" s="45">
        <v>1</v>
      </c>
      <c r="L13" s="45"/>
      <c r="M13" s="45"/>
      <c r="N13" s="45"/>
      <c r="O13" s="45">
        <v>5</v>
      </c>
      <c r="P13" s="45">
        <v>1</v>
      </c>
      <c r="Q13" s="45" t="s">
        <v>122</v>
      </c>
      <c r="R13" s="45"/>
      <c r="S13" s="45"/>
      <c r="T13" s="5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2807-DA86-D84E-89E1-E4C60FA7E717}">
  <dimension ref="A1:T2"/>
  <sheetViews>
    <sheetView workbookViewId="0">
      <selection activeCell="A2" sqref="A2:T2"/>
    </sheetView>
  </sheetViews>
  <sheetFormatPr baseColWidth="10" defaultRowHeight="16" x14ac:dyDescent="0.2"/>
  <sheetData>
    <row r="1" spans="1:20" ht="17" thickBot="1" x14ac:dyDescent="0.25">
      <c r="A1" s="60" t="s">
        <v>6</v>
      </c>
      <c r="B1" s="61" t="s">
        <v>101</v>
      </c>
      <c r="C1" s="61" t="s">
        <v>131</v>
      </c>
      <c r="D1" s="61" t="s">
        <v>103</v>
      </c>
      <c r="E1" s="61" t="s">
        <v>8</v>
      </c>
      <c r="F1" s="61" t="s">
        <v>9</v>
      </c>
      <c r="G1" s="61" t="s">
        <v>132</v>
      </c>
      <c r="H1" s="61" t="s">
        <v>34</v>
      </c>
      <c r="I1" s="61" t="s">
        <v>105</v>
      </c>
      <c r="J1" s="61" t="s">
        <v>106</v>
      </c>
      <c r="K1" s="61" t="s">
        <v>107</v>
      </c>
      <c r="L1" s="62" t="s">
        <v>108</v>
      </c>
      <c r="M1" s="62" t="s">
        <v>109</v>
      </c>
      <c r="N1" s="63" t="s">
        <v>110</v>
      </c>
      <c r="O1" s="64" t="s">
        <v>111</v>
      </c>
      <c r="P1" s="64" t="s">
        <v>112</v>
      </c>
      <c r="Q1" s="64" t="s">
        <v>113</v>
      </c>
      <c r="R1" s="64" t="s">
        <v>114</v>
      </c>
      <c r="S1" s="64" t="s">
        <v>115</v>
      </c>
      <c r="T1" s="65" t="s">
        <v>116</v>
      </c>
    </row>
    <row r="2" spans="1:20" x14ac:dyDescent="0.2">
      <c r="A2" s="66" t="s">
        <v>133</v>
      </c>
      <c r="B2" s="66" t="s">
        <v>118</v>
      </c>
      <c r="C2" s="66" t="s">
        <v>119</v>
      </c>
      <c r="D2" s="66" t="s">
        <v>134</v>
      </c>
      <c r="E2">
        <v>25.469799999999999</v>
      </c>
      <c r="F2" s="67">
        <v>-80.131699999999995</v>
      </c>
      <c r="G2" s="66" t="s">
        <v>125</v>
      </c>
      <c r="H2" s="68">
        <v>45348</v>
      </c>
      <c r="I2" s="66">
        <v>97.82</v>
      </c>
      <c r="J2" s="66">
        <v>828</v>
      </c>
      <c r="K2" s="66">
        <v>18</v>
      </c>
      <c r="O2" s="66">
        <v>23</v>
      </c>
      <c r="P2" s="66">
        <v>3</v>
      </c>
      <c r="T2" s="66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USGS</vt:lpstr>
      <vt:lpstr>FWC+USGS</vt:lpstr>
      <vt:lpstr>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Karp, Richard Feldman</dc:creator>
  <cp:lastModifiedBy>Karp, Richard Feldman</cp:lastModifiedBy>
  <dcterms:created xsi:type="dcterms:W3CDTF">2024-08-22T16:49:56Z</dcterms:created>
  <dcterms:modified xsi:type="dcterms:W3CDTF">2024-08-22T16:56:36Z</dcterms:modified>
</cp:coreProperties>
</file>